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thanh\GỬI ANH HIỀN\T6.2022\"/>
    </mc:Choice>
  </mc:AlternateContent>
  <bookViews>
    <workbookView xWindow="0" yWindow="0" windowWidth="20490" windowHeight="6630" tabRatio="604" activeTab="3"/>
  </bookViews>
  <sheets>
    <sheet name="Hướng dẫn nhập" sheetId="10" r:id="rId1"/>
    <sheet name="THÁNG 6.2022" sheetId="2" r:id="rId2"/>
    <sheet name="Danh mục" sheetId="6" r:id="rId3"/>
    <sheet name="BÁO CÁO TỔNG HỢP" sheetId="12" r:id="rId4"/>
    <sheet name="Cal!" sheetId="3" r:id="rId5"/>
    <sheet name="biểu đồ báo cáo" sheetId="13" r:id="rId6"/>
    <sheet name="Dashboard" sheetId="9" r:id="rId7"/>
    <sheet name="Ý kiến KNSB" sheetId="4" r:id="rId8"/>
  </sheets>
  <externalReferences>
    <externalReference r:id="rId9"/>
  </externalReferences>
  <definedNames>
    <definedName name="_xlnm._FilterDatabase" localSheetId="4" hidden="1">'Cal!'!$I$20:$K$20</definedName>
    <definedName name="_xlnm._FilterDatabase" localSheetId="1" hidden="1">'THÁNG 6.2022'!$A$3:$AF$768</definedName>
    <definedName name="_xlcn.WorksheetConnection_DatabaseA3AF7691" hidden="1">'THÁNG 6.2022'!$A$3:$AF$768</definedName>
    <definedName name="TRÀNG_DUỆ">'THÁNG 6.2022'!$I$4</definedName>
  </definedNames>
  <calcPr calcId="162913"/>
  <pivotCaches>
    <pivotCache cacheId="65" r:id="rId10"/>
    <pivotCache cacheId="113" r:id="rId11"/>
    <pivotCache cacheId="115" r:id="rId12"/>
    <pivotCache cacheId="116" r:id="rId13"/>
    <pivotCache cacheId="117" r:id="rId14"/>
    <pivotCache cacheId="118" r:id="rId15"/>
    <pivotCache cacheId="128" r:id="rId16"/>
    <pivotCache cacheId="120" r:id="rId17"/>
    <pivotCache cacheId="121" r:id="rId18"/>
    <pivotCache cacheId="122" r:id="rId19"/>
    <pivotCache cacheId="123" r:id="rId20"/>
    <pivotCache cacheId="124" r:id="rId21"/>
    <pivotCache cacheId="125" r:id="rId22"/>
    <pivotCache cacheId="126" r:id="rId23"/>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Database!$A$3:$AF$769"/>
        </x15:modelTables>
      </x15:dataModel>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W2" i="2" l="1"/>
  <c r="X2" i="2"/>
  <c r="Y2" i="2"/>
  <c r="Z2" i="2"/>
  <c r="AA2" i="2"/>
  <c r="AB2" i="2"/>
  <c r="T2" i="2"/>
  <c r="U2" i="2"/>
  <c r="S2" i="2"/>
  <c r="AD5" i="2" l="1"/>
  <c r="AD6" i="2"/>
  <c r="AD7" i="2"/>
  <c r="AD8" i="2"/>
  <c r="AD9" i="2"/>
  <c r="AD10" i="2"/>
  <c r="AD11" i="2"/>
  <c r="AD12" i="2"/>
  <c r="AD13" i="2"/>
  <c r="AD14" i="2"/>
  <c r="AD15" i="2"/>
  <c r="AD16" i="2"/>
  <c r="AD17" i="2"/>
  <c r="AD18" i="2"/>
  <c r="AD19" i="2"/>
  <c r="AD20" i="2"/>
  <c r="AD21" i="2"/>
  <c r="AD22" i="2"/>
  <c r="AD23" i="2"/>
  <c r="AD24" i="2"/>
  <c r="AD25" i="2"/>
  <c r="AD26" i="2"/>
  <c r="AD27" i="2"/>
  <c r="AD28" i="2"/>
  <c r="AD29" i="2"/>
  <c r="AD30" i="2"/>
  <c r="AD31" i="2"/>
  <c r="AD32" i="2"/>
  <c r="AD33" i="2"/>
  <c r="AD34" i="2"/>
  <c r="AD35" i="2"/>
  <c r="AD36" i="2"/>
  <c r="AD37" i="2"/>
  <c r="AD38" i="2"/>
  <c r="AD39" i="2"/>
  <c r="AD40" i="2"/>
  <c r="AD41" i="2"/>
  <c r="AD42" i="2"/>
  <c r="AD43" i="2"/>
  <c r="AD44" i="2"/>
  <c r="AD45" i="2"/>
  <c r="AD46" i="2"/>
  <c r="AD47" i="2"/>
  <c r="AD48" i="2"/>
  <c r="AD49" i="2"/>
  <c r="AD50" i="2"/>
  <c r="AD51" i="2"/>
  <c r="AD52" i="2"/>
  <c r="AD53" i="2"/>
  <c r="AD54" i="2"/>
  <c r="AD55" i="2"/>
  <c r="AD56" i="2"/>
  <c r="AD57" i="2"/>
  <c r="AD58" i="2"/>
  <c r="AD59" i="2"/>
  <c r="AD60" i="2"/>
  <c r="AD61" i="2"/>
  <c r="AD62" i="2"/>
  <c r="AD63" i="2"/>
  <c r="AD64" i="2"/>
  <c r="AD65" i="2"/>
  <c r="AD66" i="2"/>
  <c r="AD67" i="2"/>
  <c r="AD68" i="2"/>
  <c r="AD69" i="2"/>
  <c r="AD70" i="2"/>
  <c r="AD71" i="2"/>
  <c r="AD72" i="2"/>
  <c r="AD73" i="2"/>
  <c r="AD74" i="2"/>
  <c r="AD75" i="2"/>
  <c r="AD76" i="2"/>
  <c r="AD77" i="2"/>
  <c r="AD78" i="2"/>
  <c r="AD79" i="2"/>
  <c r="AD80" i="2"/>
  <c r="AD81" i="2"/>
  <c r="AD82" i="2"/>
  <c r="AD83" i="2"/>
  <c r="AD84" i="2"/>
  <c r="AD85" i="2"/>
  <c r="AD86" i="2"/>
  <c r="AD87" i="2"/>
  <c r="AD88" i="2"/>
  <c r="AD89" i="2"/>
  <c r="AD90" i="2"/>
  <c r="AD91" i="2"/>
  <c r="AD92" i="2"/>
  <c r="AD93" i="2"/>
  <c r="AD94" i="2"/>
  <c r="AD95" i="2"/>
  <c r="AD96" i="2"/>
  <c r="AD97" i="2"/>
  <c r="AD98" i="2"/>
  <c r="AD99" i="2"/>
  <c r="AD100" i="2"/>
  <c r="AD101" i="2"/>
  <c r="AD102" i="2"/>
  <c r="AD103" i="2"/>
  <c r="AD104" i="2"/>
  <c r="AD105" i="2"/>
  <c r="AD106" i="2"/>
  <c r="AD107" i="2"/>
  <c r="AD108" i="2"/>
  <c r="AD109" i="2"/>
  <c r="AD110" i="2"/>
  <c r="AD111" i="2"/>
  <c r="AD112" i="2"/>
  <c r="AD113" i="2"/>
  <c r="AD114" i="2"/>
  <c r="AD115" i="2"/>
  <c r="AD116" i="2"/>
  <c r="AD117" i="2"/>
  <c r="AD118" i="2"/>
  <c r="AD119" i="2"/>
  <c r="AD120" i="2"/>
  <c r="AD121" i="2"/>
  <c r="AD122" i="2"/>
  <c r="AD123" i="2"/>
  <c r="AD124" i="2"/>
  <c r="AD125" i="2"/>
  <c r="AD126" i="2"/>
  <c r="AD127" i="2"/>
  <c r="AD128" i="2"/>
  <c r="AD129" i="2"/>
  <c r="AD130" i="2"/>
  <c r="AD131" i="2"/>
  <c r="AD132" i="2"/>
  <c r="AD133" i="2"/>
  <c r="AD134" i="2"/>
  <c r="AD135" i="2"/>
  <c r="AD136" i="2"/>
  <c r="AD137" i="2"/>
  <c r="AD138" i="2"/>
  <c r="AD139" i="2"/>
  <c r="AD140" i="2"/>
  <c r="AD141" i="2"/>
  <c r="AD142" i="2"/>
  <c r="AD143" i="2"/>
  <c r="AD144" i="2"/>
  <c r="AD145" i="2"/>
  <c r="AD146" i="2"/>
  <c r="AD147" i="2"/>
  <c r="AD148" i="2"/>
  <c r="AD149" i="2"/>
  <c r="AD150" i="2"/>
  <c r="AD151" i="2"/>
  <c r="AD152" i="2"/>
  <c r="AD153" i="2"/>
  <c r="AD154" i="2"/>
  <c r="AD155" i="2"/>
  <c r="AD156" i="2"/>
  <c r="AD157" i="2"/>
  <c r="AD158" i="2"/>
  <c r="AD159" i="2"/>
  <c r="AD160" i="2"/>
  <c r="AD161" i="2"/>
  <c r="AD162" i="2"/>
  <c r="AD163" i="2"/>
  <c r="AD164" i="2"/>
  <c r="AD165" i="2"/>
  <c r="AD166" i="2"/>
  <c r="AD167" i="2"/>
  <c r="AD168" i="2"/>
  <c r="AD169" i="2"/>
  <c r="AD170" i="2"/>
  <c r="AD171" i="2"/>
  <c r="AD172" i="2"/>
  <c r="AD173" i="2"/>
  <c r="AD174" i="2"/>
  <c r="AD175" i="2"/>
  <c r="AD176" i="2"/>
  <c r="AD177" i="2"/>
  <c r="AD178" i="2"/>
  <c r="AD179" i="2"/>
  <c r="AD180" i="2"/>
  <c r="AD181" i="2"/>
  <c r="AD182" i="2"/>
  <c r="AD183" i="2"/>
  <c r="AD184" i="2"/>
  <c r="AD185" i="2"/>
  <c r="AD186" i="2"/>
  <c r="AD187" i="2"/>
  <c r="AD188" i="2"/>
  <c r="AD189" i="2"/>
  <c r="AD190" i="2"/>
  <c r="AD191" i="2"/>
  <c r="AD192" i="2"/>
  <c r="AD193" i="2"/>
  <c r="AD194" i="2"/>
  <c r="AD195" i="2"/>
  <c r="AD196" i="2"/>
  <c r="AD197" i="2"/>
  <c r="AD198" i="2"/>
  <c r="AD199" i="2"/>
  <c r="AD200" i="2"/>
  <c r="AD201" i="2"/>
  <c r="AD202" i="2"/>
  <c r="AD203" i="2"/>
  <c r="AD204" i="2"/>
  <c r="AD205" i="2"/>
  <c r="AD206" i="2"/>
  <c r="AD207" i="2"/>
  <c r="AD208" i="2"/>
  <c r="AD209" i="2"/>
  <c r="AD210" i="2"/>
  <c r="AD211" i="2"/>
  <c r="AD212" i="2"/>
  <c r="AD213" i="2"/>
  <c r="AD214" i="2"/>
  <c r="AD215" i="2"/>
  <c r="AD216" i="2"/>
  <c r="AD217" i="2"/>
  <c r="AD218" i="2"/>
  <c r="AD219" i="2"/>
  <c r="AD220" i="2"/>
  <c r="AD221" i="2"/>
  <c r="AD222" i="2"/>
  <c r="AD223" i="2"/>
  <c r="AD224" i="2"/>
  <c r="AD225" i="2"/>
  <c r="AD226" i="2"/>
  <c r="AD227" i="2"/>
  <c r="AD228" i="2"/>
  <c r="AD229" i="2"/>
  <c r="AD230" i="2"/>
  <c r="AD231" i="2"/>
  <c r="AD232" i="2"/>
  <c r="AD233" i="2"/>
  <c r="AD234" i="2"/>
  <c r="AD235" i="2"/>
  <c r="AD236" i="2"/>
  <c r="AD237" i="2"/>
  <c r="AD238" i="2"/>
  <c r="AD239" i="2"/>
  <c r="AD240" i="2"/>
  <c r="AD241" i="2"/>
  <c r="AD242" i="2"/>
  <c r="AD243" i="2"/>
  <c r="AD244" i="2"/>
  <c r="AD245" i="2"/>
  <c r="AD246" i="2"/>
  <c r="AD247" i="2"/>
  <c r="AD248" i="2"/>
  <c r="AD249" i="2"/>
  <c r="AD250" i="2"/>
  <c r="AD251" i="2"/>
  <c r="AD252" i="2"/>
  <c r="AD253" i="2"/>
  <c r="AD254" i="2"/>
  <c r="AD255" i="2"/>
  <c r="AD256" i="2"/>
  <c r="AD257" i="2"/>
  <c r="AD258" i="2"/>
  <c r="AD259" i="2"/>
  <c r="AD260" i="2"/>
  <c r="AD261" i="2"/>
  <c r="AD262" i="2"/>
  <c r="AD263" i="2"/>
  <c r="AD264" i="2"/>
  <c r="AD265" i="2"/>
  <c r="AD266" i="2"/>
  <c r="AD267" i="2"/>
  <c r="AD268" i="2"/>
  <c r="AD269" i="2"/>
  <c r="AD270" i="2"/>
  <c r="AD271" i="2"/>
  <c r="AD272" i="2"/>
  <c r="AD273" i="2"/>
  <c r="AD274" i="2"/>
  <c r="AD275" i="2"/>
  <c r="AD276" i="2"/>
  <c r="AD277" i="2"/>
  <c r="AD278" i="2"/>
  <c r="AD279" i="2"/>
  <c r="AD280" i="2"/>
  <c r="AD281" i="2"/>
  <c r="AD282" i="2"/>
  <c r="AD283" i="2"/>
  <c r="AD284" i="2"/>
  <c r="AD285" i="2"/>
  <c r="AD286" i="2"/>
  <c r="AD287" i="2"/>
  <c r="AD288" i="2"/>
  <c r="AD289" i="2"/>
  <c r="AD290" i="2"/>
  <c r="AD291" i="2"/>
  <c r="AD292" i="2"/>
  <c r="AD293" i="2"/>
  <c r="AD294" i="2"/>
  <c r="AD295" i="2"/>
  <c r="AD296" i="2"/>
  <c r="AD297" i="2"/>
  <c r="AD298" i="2"/>
  <c r="AD299" i="2"/>
  <c r="AD300" i="2"/>
  <c r="AD301" i="2"/>
  <c r="AD302" i="2"/>
  <c r="AD303" i="2"/>
  <c r="AD304" i="2"/>
  <c r="AD305" i="2"/>
  <c r="AD306" i="2"/>
  <c r="AD307" i="2"/>
  <c r="AD308" i="2"/>
  <c r="AD309" i="2"/>
  <c r="AD310" i="2"/>
  <c r="AD311" i="2"/>
  <c r="AD312" i="2"/>
  <c r="AD313" i="2"/>
  <c r="AD314" i="2"/>
  <c r="AD315" i="2"/>
  <c r="AD316" i="2"/>
  <c r="AD317" i="2"/>
  <c r="AD318" i="2"/>
  <c r="AD319" i="2"/>
  <c r="AD320" i="2"/>
  <c r="AD321" i="2"/>
  <c r="AD322" i="2"/>
  <c r="AD323" i="2"/>
  <c r="AD324" i="2"/>
  <c r="AD325" i="2"/>
  <c r="AD326" i="2"/>
  <c r="AD327" i="2"/>
  <c r="AD328" i="2"/>
  <c r="AD329" i="2"/>
  <c r="AD330" i="2"/>
  <c r="AD331" i="2"/>
  <c r="AD332" i="2"/>
  <c r="AD333" i="2"/>
  <c r="AD334" i="2"/>
  <c r="AD335" i="2"/>
  <c r="AD336" i="2"/>
  <c r="AD337" i="2"/>
  <c r="AD338" i="2"/>
  <c r="AD339" i="2"/>
  <c r="AD340" i="2"/>
  <c r="AD341" i="2"/>
  <c r="AD342" i="2"/>
  <c r="AD343" i="2"/>
  <c r="AD344" i="2"/>
  <c r="AD345" i="2"/>
  <c r="AD346" i="2"/>
  <c r="AD347" i="2"/>
  <c r="AD348" i="2"/>
  <c r="AD349" i="2"/>
  <c r="AD350" i="2"/>
  <c r="AD351" i="2"/>
  <c r="AD352" i="2"/>
  <c r="AD353" i="2"/>
  <c r="AD354" i="2"/>
  <c r="AD355" i="2"/>
  <c r="AD356" i="2"/>
  <c r="AD357" i="2"/>
  <c r="AD358" i="2"/>
  <c r="AD359" i="2"/>
  <c r="AD360" i="2"/>
  <c r="AD361" i="2"/>
  <c r="AD362" i="2"/>
  <c r="AD363" i="2"/>
  <c r="AD364" i="2"/>
  <c r="AD365" i="2"/>
  <c r="AD366" i="2"/>
  <c r="AD367" i="2"/>
  <c r="AD368" i="2"/>
  <c r="AD369" i="2"/>
  <c r="AD370" i="2"/>
  <c r="AD371" i="2"/>
  <c r="AD372" i="2"/>
  <c r="AD373" i="2"/>
  <c r="AD374" i="2"/>
  <c r="AD375" i="2"/>
  <c r="AD376" i="2"/>
  <c r="AD377" i="2"/>
  <c r="AD378" i="2"/>
  <c r="AD379" i="2"/>
  <c r="AD380" i="2"/>
  <c r="AD381" i="2"/>
  <c r="AD382" i="2"/>
  <c r="AD383" i="2"/>
  <c r="AD384" i="2"/>
  <c r="AD385" i="2"/>
  <c r="AD386" i="2"/>
  <c r="AD387" i="2"/>
  <c r="AD388" i="2"/>
  <c r="AD389" i="2"/>
  <c r="AD390" i="2"/>
  <c r="AD391" i="2"/>
  <c r="AD392" i="2"/>
  <c r="AD393" i="2"/>
  <c r="AD394" i="2"/>
  <c r="AD395" i="2"/>
  <c r="AD396" i="2"/>
  <c r="AD397" i="2"/>
  <c r="AD398" i="2"/>
  <c r="AD399" i="2"/>
  <c r="AD400" i="2"/>
  <c r="AD401" i="2"/>
  <c r="AD402" i="2"/>
  <c r="AD403" i="2"/>
  <c r="AD404" i="2"/>
  <c r="AD405" i="2"/>
  <c r="AD406" i="2"/>
  <c r="AD407" i="2"/>
  <c r="AD408" i="2"/>
  <c r="AD409" i="2"/>
  <c r="AD410" i="2"/>
  <c r="AD411" i="2"/>
  <c r="AD412" i="2"/>
  <c r="AD413" i="2"/>
  <c r="AD414" i="2"/>
  <c r="AD415" i="2"/>
  <c r="AD416" i="2"/>
  <c r="AD417" i="2"/>
  <c r="AD418" i="2"/>
  <c r="AD419" i="2"/>
  <c r="AD420" i="2"/>
  <c r="AD421" i="2"/>
  <c r="AD422" i="2"/>
  <c r="AD423" i="2"/>
  <c r="AD424" i="2"/>
  <c r="AD425" i="2"/>
  <c r="AD426" i="2"/>
  <c r="AD427" i="2"/>
  <c r="AD428" i="2"/>
  <c r="AD429" i="2"/>
  <c r="AD430" i="2"/>
  <c r="AD431" i="2"/>
  <c r="AD432" i="2"/>
  <c r="AD433" i="2"/>
  <c r="AD434" i="2"/>
  <c r="AD435" i="2"/>
  <c r="AD436" i="2"/>
  <c r="AD437" i="2"/>
  <c r="AD438" i="2"/>
  <c r="AD439" i="2"/>
  <c r="AD440" i="2"/>
  <c r="AD441" i="2"/>
  <c r="AD442" i="2"/>
  <c r="AD443" i="2"/>
  <c r="AD444" i="2"/>
  <c r="AD445" i="2"/>
  <c r="AD446" i="2"/>
  <c r="AD447" i="2"/>
  <c r="AD448" i="2"/>
  <c r="AD449" i="2"/>
  <c r="AD450" i="2"/>
  <c r="AD451" i="2"/>
  <c r="AD452" i="2"/>
  <c r="AD453" i="2"/>
  <c r="AD454" i="2"/>
  <c r="AD455" i="2"/>
  <c r="AD456" i="2"/>
  <c r="AD457" i="2"/>
  <c r="AD458" i="2"/>
  <c r="AD459" i="2"/>
  <c r="AD460" i="2"/>
  <c r="AD461" i="2"/>
  <c r="AD462" i="2"/>
  <c r="AD463" i="2"/>
  <c r="AD464" i="2"/>
  <c r="AD465" i="2"/>
  <c r="AD466" i="2"/>
  <c r="AD467" i="2"/>
  <c r="AD468" i="2"/>
  <c r="AD469" i="2"/>
  <c r="AD470" i="2"/>
  <c r="AD471" i="2"/>
  <c r="AD472" i="2"/>
  <c r="AD473" i="2"/>
  <c r="AD474" i="2"/>
  <c r="AD475" i="2"/>
  <c r="AD476" i="2"/>
  <c r="AD477" i="2"/>
  <c r="AD478" i="2"/>
  <c r="AD479" i="2"/>
  <c r="AD480" i="2"/>
  <c r="AD481" i="2"/>
  <c r="AD482" i="2"/>
  <c r="AD483" i="2"/>
  <c r="AD484" i="2"/>
  <c r="AD485" i="2"/>
  <c r="AD486" i="2"/>
  <c r="AD487" i="2"/>
  <c r="AD488" i="2"/>
  <c r="AD489" i="2"/>
  <c r="AD490" i="2"/>
  <c r="AD491" i="2"/>
  <c r="AD492" i="2"/>
  <c r="AD493" i="2"/>
  <c r="AD494" i="2"/>
  <c r="AD495" i="2"/>
  <c r="AD496" i="2"/>
  <c r="AD497" i="2"/>
  <c r="AD498" i="2"/>
  <c r="AD499" i="2"/>
  <c r="AD500" i="2"/>
  <c r="AD501" i="2"/>
  <c r="AD502" i="2"/>
  <c r="AD503" i="2"/>
  <c r="AD504" i="2"/>
  <c r="AD505" i="2"/>
  <c r="AD506" i="2"/>
  <c r="AD507" i="2"/>
  <c r="AD508" i="2"/>
  <c r="AD509" i="2"/>
  <c r="AD510" i="2"/>
  <c r="AD511" i="2"/>
  <c r="AD512" i="2"/>
  <c r="AD513" i="2"/>
  <c r="AD514" i="2"/>
  <c r="AD515" i="2"/>
  <c r="AD516" i="2"/>
  <c r="AD517" i="2"/>
  <c r="AD518" i="2"/>
  <c r="AD519" i="2"/>
  <c r="AD520" i="2"/>
  <c r="AD521" i="2"/>
  <c r="AD522" i="2"/>
  <c r="AD523" i="2"/>
  <c r="AD524" i="2"/>
  <c r="AD525" i="2"/>
  <c r="AD526" i="2"/>
  <c r="AD527" i="2"/>
  <c r="AD528" i="2"/>
  <c r="AD529" i="2"/>
  <c r="AD530" i="2"/>
  <c r="AD531" i="2"/>
  <c r="AD532" i="2"/>
  <c r="AD533" i="2"/>
  <c r="AD534" i="2"/>
  <c r="AD535" i="2"/>
  <c r="AD536" i="2"/>
  <c r="AD537" i="2"/>
  <c r="AD538" i="2"/>
  <c r="AD539" i="2"/>
  <c r="AD540" i="2"/>
  <c r="AD541" i="2"/>
  <c r="AD542" i="2"/>
  <c r="AD543" i="2"/>
  <c r="AD544" i="2"/>
  <c r="AD545" i="2"/>
  <c r="AD546" i="2"/>
  <c r="AD547" i="2"/>
  <c r="AD548" i="2"/>
  <c r="AD549" i="2"/>
  <c r="AD550" i="2"/>
  <c r="AD551" i="2"/>
  <c r="AD552" i="2"/>
  <c r="AD553" i="2"/>
  <c r="AD554" i="2"/>
  <c r="AD555" i="2"/>
  <c r="AD556" i="2"/>
  <c r="AD557" i="2"/>
  <c r="AD558" i="2"/>
  <c r="AD559" i="2"/>
  <c r="AD560" i="2"/>
  <c r="AD561" i="2"/>
  <c r="AD562" i="2"/>
  <c r="AD563" i="2"/>
  <c r="AD564" i="2"/>
  <c r="AD565" i="2"/>
  <c r="AD566" i="2"/>
  <c r="AD567" i="2"/>
  <c r="AD568" i="2"/>
  <c r="AD569" i="2"/>
  <c r="AD570" i="2"/>
  <c r="AD571" i="2"/>
  <c r="AD572" i="2"/>
  <c r="AD573" i="2"/>
  <c r="AD574" i="2"/>
  <c r="AD575" i="2"/>
  <c r="AD576" i="2"/>
  <c r="AD577" i="2"/>
  <c r="AD578" i="2"/>
  <c r="AD579" i="2"/>
  <c r="AD580" i="2"/>
  <c r="AD581" i="2"/>
  <c r="AD582" i="2"/>
  <c r="AD583" i="2"/>
  <c r="AD584" i="2"/>
  <c r="AD585" i="2"/>
  <c r="AD586" i="2"/>
  <c r="AD587" i="2"/>
  <c r="AD588" i="2"/>
  <c r="AD589" i="2"/>
  <c r="AD590" i="2"/>
  <c r="AD591" i="2"/>
  <c r="AD592" i="2"/>
  <c r="AD593" i="2"/>
  <c r="AD594" i="2"/>
  <c r="AD595" i="2"/>
  <c r="AD596" i="2"/>
  <c r="AD597" i="2"/>
  <c r="AD598" i="2"/>
  <c r="AD599" i="2"/>
  <c r="AD600" i="2"/>
  <c r="AD601" i="2"/>
  <c r="AD602" i="2"/>
  <c r="AD603" i="2"/>
  <c r="AD604" i="2"/>
  <c r="AD605" i="2"/>
  <c r="AD606" i="2"/>
  <c r="AD607" i="2"/>
  <c r="AD608" i="2"/>
  <c r="AD609" i="2"/>
  <c r="AD610" i="2"/>
  <c r="AD611" i="2"/>
  <c r="AD612" i="2"/>
  <c r="AD613" i="2"/>
  <c r="AD614" i="2"/>
  <c r="AD615" i="2"/>
  <c r="AD616" i="2"/>
  <c r="AD617" i="2"/>
  <c r="AD618" i="2"/>
  <c r="AD619" i="2"/>
  <c r="AD620" i="2"/>
  <c r="AD621" i="2"/>
  <c r="AD622" i="2"/>
  <c r="AD623" i="2"/>
  <c r="AD624" i="2"/>
  <c r="AD625" i="2"/>
  <c r="AD626" i="2"/>
  <c r="AD627" i="2"/>
  <c r="AD628" i="2"/>
  <c r="AD629" i="2"/>
  <c r="AD630" i="2"/>
  <c r="AD631" i="2"/>
  <c r="AD632" i="2"/>
  <c r="AD633" i="2"/>
  <c r="AD634" i="2"/>
  <c r="AD635" i="2"/>
  <c r="AD636" i="2"/>
  <c r="AD637" i="2"/>
  <c r="AD638" i="2"/>
  <c r="AD639" i="2"/>
  <c r="AD640" i="2"/>
  <c r="AD641" i="2"/>
  <c r="AD642" i="2"/>
  <c r="AD643" i="2"/>
  <c r="AD644" i="2"/>
  <c r="AD645" i="2"/>
  <c r="AD646" i="2"/>
  <c r="AD647" i="2"/>
  <c r="AD648" i="2"/>
  <c r="AD649" i="2"/>
  <c r="AD650" i="2"/>
  <c r="AD651" i="2"/>
  <c r="AD652" i="2"/>
  <c r="AD653" i="2"/>
  <c r="AD654" i="2"/>
  <c r="AD655" i="2"/>
  <c r="AD656" i="2"/>
  <c r="AD657" i="2"/>
  <c r="AD658" i="2"/>
  <c r="AD659" i="2"/>
  <c r="AD660" i="2"/>
  <c r="AD661" i="2"/>
  <c r="AD662" i="2"/>
  <c r="AD663" i="2"/>
  <c r="AD664" i="2"/>
  <c r="AD665" i="2"/>
  <c r="AD666" i="2"/>
  <c r="AD667" i="2"/>
  <c r="AD668" i="2"/>
  <c r="AD669" i="2"/>
  <c r="AD670" i="2"/>
  <c r="AD671" i="2"/>
  <c r="AD672" i="2"/>
  <c r="AD673" i="2"/>
  <c r="AD674" i="2"/>
  <c r="AD675" i="2"/>
  <c r="AD676" i="2"/>
  <c r="AD677" i="2"/>
  <c r="AD678" i="2"/>
  <c r="AD679" i="2"/>
  <c r="AD680" i="2"/>
  <c r="AD681" i="2"/>
  <c r="AD682" i="2"/>
  <c r="AD683" i="2"/>
  <c r="AD684" i="2"/>
  <c r="AD685" i="2"/>
  <c r="AD686" i="2"/>
  <c r="AD687" i="2"/>
  <c r="AD688" i="2"/>
  <c r="AD689" i="2"/>
  <c r="AD690" i="2"/>
  <c r="AD691" i="2"/>
  <c r="AD692" i="2"/>
  <c r="AD693" i="2"/>
  <c r="AD694" i="2"/>
  <c r="AD695" i="2"/>
  <c r="AD696" i="2"/>
  <c r="AD697" i="2"/>
  <c r="AD698" i="2"/>
  <c r="AD699" i="2"/>
  <c r="AD700" i="2"/>
  <c r="AD701" i="2"/>
  <c r="AD702" i="2"/>
  <c r="AD703" i="2"/>
  <c r="AD704" i="2"/>
  <c r="AD705" i="2"/>
  <c r="AD706" i="2"/>
  <c r="AD707" i="2"/>
  <c r="AD708" i="2"/>
  <c r="AD709" i="2"/>
  <c r="AD710" i="2"/>
  <c r="AD711" i="2"/>
  <c r="AD712" i="2"/>
  <c r="AD713" i="2"/>
  <c r="AD714" i="2"/>
  <c r="AD715" i="2"/>
  <c r="AD716" i="2"/>
  <c r="AD717" i="2"/>
  <c r="AD718" i="2"/>
  <c r="AD719" i="2"/>
  <c r="AD720" i="2"/>
  <c r="AD721" i="2"/>
  <c r="AD722" i="2"/>
  <c r="AD723" i="2"/>
  <c r="AD724" i="2"/>
  <c r="AD725" i="2"/>
  <c r="AD726" i="2"/>
  <c r="AD727" i="2"/>
  <c r="AD728" i="2"/>
  <c r="AD729" i="2"/>
  <c r="AD730" i="2"/>
  <c r="AD731" i="2"/>
  <c r="AD732" i="2"/>
  <c r="AD733" i="2"/>
  <c r="AD734" i="2"/>
  <c r="AD735" i="2"/>
  <c r="AD736" i="2"/>
  <c r="AD737" i="2"/>
  <c r="AD738" i="2"/>
  <c r="AD739" i="2"/>
  <c r="AD740" i="2"/>
  <c r="AD741" i="2"/>
  <c r="AD742" i="2"/>
  <c r="AD743" i="2"/>
  <c r="AD744" i="2"/>
  <c r="AD745" i="2"/>
  <c r="AD746" i="2"/>
  <c r="AD747" i="2"/>
  <c r="AD748" i="2"/>
  <c r="AD749" i="2"/>
  <c r="AD750" i="2"/>
  <c r="AD751" i="2"/>
  <c r="AD752" i="2"/>
  <c r="AD753" i="2"/>
  <c r="AD754" i="2"/>
  <c r="AD755" i="2"/>
  <c r="AD756" i="2"/>
  <c r="AD757" i="2"/>
  <c r="AD758" i="2"/>
  <c r="AD759" i="2"/>
  <c r="AD760" i="2"/>
  <c r="AD761" i="2"/>
  <c r="AD762" i="2"/>
  <c r="AD763" i="2"/>
  <c r="AD764" i="2"/>
  <c r="AD765" i="2"/>
  <c r="AD766" i="2"/>
  <c r="AD767" i="2"/>
  <c r="AD768" i="2"/>
  <c r="AD4" i="2"/>
  <c r="AD2" i="2" l="1"/>
  <c r="C5" i="13"/>
  <c r="C6" i="13"/>
  <c r="C4" i="13"/>
  <c r="J42" i="3"/>
  <c r="N21" i="12"/>
  <c r="N22" i="12"/>
  <c r="N23" i="12"/>
  <c r="N24" i="12"/>
  <c r="N25" i="12"/>
  <c r="N26" i="12"/>
  <c r="N27" i="12"/>
  <c r="N28" i="12"/>
  <c r="N29" i="12"/>
  <c r="N30" i="12"/>
  <c r="N31" i="12"/>
  <c r="N32" i="12"/>
  <c r="N33" i="12"/>
  <c r="N34" i="12"/>
  <c r="N35" i="12"/>
  <c r="N36" i="12"/>
  <c r="N20" i="12"/>
  <c r="M21" i="12"/>
  <c r="M22" i="12"/>
  <c r="M23" i="12"/>
  <c r="M24" i="12"/>
  <c r="M25" i="12"/>
  <c r="M26" i="12"/>
  <c r="M27" i="12"/>
  <c r="M28" i="12"/>
  <c r="M29" i="12"/>
  <c r="M30" i="12"/>
  <c r="M31" i="12"/>
  <c r="M32" i="12"/>
  <c r="M33" i="12"/>
  <c r="M34" i="12"/>
  <c r="M35" i="12"/>
  <c r="M36" i="12"/>
  <c r="M20" i="12"/>
  <c r="F43" i="12"/>
  <c r="F44" i="12"/>
  <c r="F45" i="12"/>
  <c r="F46" i="12"/>
  <c r="F47" i="12"/>
  <c r="F42" i="12"/>
  <c r="E43" i="12"/>
  <c r="E44" i="12"/>
  <c r="E45" i="12"/>
  <c r="E46" i="12"/>
  <c r="E47" i="12"/>
  <c r="E42" i="12"/>
  <c r="R33" i="3"/>
  <c r="Q33" i="3"/>
  <c r="C8" i="12"/>
  <c r="C4" i="12"/>
  <c r="E20" i="12"/>
  <c r="E21" i="12"/>
  <c r="E22" i="12"/>
  <c r="E23" i="12"/>
  <c r="E24" i="12"/>
  <c r="E25" i="12"/>
  <c r="E26" i="12"/>
  <c r="E27" i="12"/>
  <c r="E28" i="12"/>
  <c r="E29" i="12"/>
  <c r="E30" i="12"/>
  <c r="E31" i="12"/>
  <c r="E32" i="12"/>
  <c r="E33" i="12"/>
  <c r="E19" i="12"/>
  <c r="F5" i="12"/>
  <c r="F6" i="12"/>
  <c r="F4" i="12"/>
  <c r="S50" i="2" l="1"/>
  <c r="S49" i="2"/>
  <c r="S48" i="2"/>
  <c r="S51" i="2"/>
  <c r="S65" i="2"/>
  <c r="S64" i="2"/>
  <c r="S47" i="2"/>
  <c r="S46" i="2"/>
  <c r="S9" i="2"/>
  <c r="S8"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K65" i="2" l="1"/>
  <c r="AC65" i="2" s="1"/>
  <c r="E65" i="2"/>
  <c r="C65" i="2"/>
  <c r="K64" i="2"/>
  <c r="AC64" i="2" s="1"/>
  <c r="E64" i="2"/>
  <c r="C64" i="2"/>
  <c r="K63" i="2"/>
  <c r="AC63" i="2" s="1"/>
  <c r="E63" i="2"/>
  <c r="C63" i="2"/>
  <c r="K62" i="2"/>
  <c r="AC62" i="2" s="1"/>
  <c r="E62" i="2"/>
  <c r="C62" i="2"/>
  <c r="K61" i="2"/>
  <c r="AC61" i="2" s="1"/>
  <c r="E61" i="2"/>
  <c r="C61" i="2"/>
  <c r="K60" i="2"/>
  <c r="AC60" i="2" s="1"/>
  <c r="E60" i="2"/>
  <c r="C60" i="2"/>
  <c r="K59" i="2"/>
  <c r="AC59" i="2" s="1"/>
  <c r="E59" i="2"/>
  <c r="C59" i="2"/>
  <c r="K58" i="2"/>
  <c r="AC58" i="2" s="1"/>
  <c r="E58" i="2"/>
  <c r="C58" i="2"/>
  <c r="K57" i="2"/>
  <c r="AC57" i="2" s="1"/>
  <c r="E57" i="2"/>
  <c r="K56" i="2"/>
  <c r="AC56" i="2" s="1"/>
  <c r="E56" i="2"/>
  <c r="K55" i="2"/>
  <c r="AC55" i="2" s="1"/>
  <c r="E55" i="2"/>
  <c r="K54" i="2"/>
  <c r="AC54" i="2" s="1"/>
  <c r="E54" i="2"/>
  <c r="K53" i="2"/>
  <c r="AC53" i="2" s="1"/>
  <c r="E53" i="2"/>
  <c r="K52" i="2"/>
  <c r="AC52" i="2" s="1"/>
  <c r="E52" i="2"/>
  <c r="K51" i="2"/>
  <c r="AC51" i="2" s="1"/>
  <c r="E51" i="2"/>
  <c r="K50" i="2"/>
  <c r="AC50" i="2" s="1"/>
  <c r="E50" i="2"/>
  <c r="K49" i="2"/>
  <c r="AC49" i="2" s="1"/>
  <c r="E49" i="2"/>
  <c r="C49" i="2"/>
  <c r="K48" i="2"/>
  <c r="AC48" i="2" s="1"/>
  <c r="E48" i="2"/>
  <c r="C48" i="2"/>
  <c r="K47" i="2"/>
  <c r="AC47" i="2" s="1"/>
  <c r="E47" i="2"/>
  <c r="C47" i="2"/>
  <c r="K46" i="2"/>
  <c r="AC46" i="2" s="1"/>
  <c r="E46" i="2"/>
  <c r="C46" i="2"/>
  <c r="K45" i="2"/>
  <c r="AC45" i="2" s="1"/>
  <c r="E45" i="2"/>
  <c r="C45" i="2"/>
  <c r="K44" i="2"/>
  <c r="AC44" i="2" s="1"/>
  <c r="E44" i="2"/>
  <c r="C44" i="2"/>
  <c r="K43" i="2"/>
  <c r="AC43" i="2" s="1"/>
  <c r="E43" i="2"/>
  <c r="C43" i="2"/>
  <c r="K42" i="2"/>
  <c r="AC42" i="2" s="1"/>
  <c r="E42" i="2"/>
  <c r="C42" i="2"/>
  <c r="K41" i="2"/>
  <c r="AC41" i="2" s="1"/>
  <c r="E41" i="2"/>
  <c r="C41" i="2"/>
  <c r="K40" i="2"/>
  <c r="AC40" i="2" s="1"/>
  <c r="E40" i="2"/>
  <c r="C40" i="2"/>
  <c r="K39" i="2"/>
  <c r="AC39" i="2" s="1"/>
  <c r="E39" i="2"/>
  <c r="C39" i="2"/>
  <c r="K38" i="2"/>
  <c r="AC38" i="2" s="1"/>
  <c r="E38" i="2"/>
  <c r="C38" i="2"/>
  <c r="K37" i="2"/>
  <c r="AC37" i="2" s="1"/>
  <c r="E37" i="2"/>
  <c r="C37" i="2"/>
  <c r="K36" i="2"/>
  <c r="AC36" i="2" s="1"/>
  <c r="E36" i="2"/>
  <c r="C36" i="2"/>
  <c r="K35" i="2"/>
  <c r="AC35" i="2" s="1"/>
  <c r="E35" i="2"/>
  <c r="C35" i="2"/>
  <c r="K34" i="2"/>
  <c r="AC34" i="2" s="1"/>
  <c r="E34" i="2"/>
  <c r="C34" i="2"/>
  <c r="K33" i="2"/>
  <c r="AC33" i="2" s="1"/>
  <c r="E33" i="2"/>
  <c r="C33" i="2"/>
  <c r="K32" i="2"/>
  <c r="AC32" i="2" s="1"/>
  <c r="E32" i="2"/>
  <c r="C32" i="2"/>
  <c r="K31" i="2"/>
  <c r="AC31" i="2" s="1"/>
  <c r="E31" i="2"/>
  <c r="C31" i="2"/>
  <c r="K30" i="2"/>
  <c r="AC30" i="2" s="1"/>
  <c r="E30" i="2"/>
  <c r="C30" i="2"/>
  <c r="K29" i="2"/>
  <c r="AC29" i="2" s="1"/>
  <c r="E29" i="2"/>
  <c r="C29" i="2"/>
  <c r="K28" i="2"/>
  <c r="AC28" i="2" s="1"/>
  <c r="E28" i="2"/>
  <c r="C28" i="2"/>
  <c r="K27" i="2"/>
  <c r="AC27" i="2" s="1"/>
  <c r="E27" i="2"/>
  <c r="C27" i="2"/>
  <c r="K26" i="2"/>
  <c r="AC26" i="2" s="1"/>
  <c r="E26" i="2"/>
  <c r="C26" i="2"/>
  <c r="K25" i="2"/>
  <c r="AC25" i="2" s="1"/>
  <c r="E25" i="2"/>
  <c r="C25" i="2"/>
  <c r="K24" i="2"/>
  <c r="AC24" i="2" s="1"/>
  <c r="E24" i="2"/>
  <c r="C24" i="2"/>
  <c r="K23" i="2"/>
  <c r="AC23" i="2" s="1"/>
  <c r="E23" i="2"/>
  <c r="C23" i="2"/>
  <c r="K22" i="2"/>
  <c r="AC22" i="2" s="1"/>
  <c r="E22" i="2"/>
  <c r="C22" i="2"/>
  <c r="K21" i="2"/>
  <c r="AC21" i="2" s="1"/>
  <c r="E21" i="2"/>
  <c r="C21" i="2"/>
  <c r="K20" i="2"/>
  <c r="AC20" i="2" s="1"/>
  <c r="E20" i="2"/>
  <c r="C20" i="2"/>
  <c r="K19" i="2"/>
  <c r="AC19" i="2" s="1"/>
  <c r="E19" i="2"/>
  <c r="C19" i="2"/>
  <c r="K18" i="2"/>
  <c r="AC18" i="2" s="1"/>
  <c r="E18" i="2"/>
  <c r="C18" i="2"/>
  <c r="K17" i="2"/>
  <c r="AC17" i="2" s="1"/>
  <c r="E17" i="2"/>
  <c r="C17" i="2"/>
  <c r="K16" i="2"/>
  <c r="AC16" i="2" s="1"/>
  <c r="E16" i="2"/>
  <c r="C16" i="2"/>
  <c r="K15" i="2"/>
  <c r="AC15" i="2" s="1"/>
  <c r="E15" i="2"/>
  <c r="C15" i="2"/>
  <c r="K14" i="2"/>
  <c r="AC14" i="2" s="1"/>
  <c r="E14" i="2"/>
  <c r="C14" i="2"/>
  <c r="K13" i="2"/>
  <c r="AC13" i="2" s="1"/>
  <c r="E13" i="2"/>
  <c r="C13" i="2"/>
  <c r="K12" i="2"/>
  <c r="AC12" i="2" s="1"/>
  <c r="E12" i="2"/>
  <c r="C12" i="2"/>
  <c r="K11" i="2"/>
  <c r="AC11" i="2" s="1"/>
  <c r="E11" i="2"/>
  <c r="C11" i="2"/>
  <c r="K10" i="2"/>
  <c r="AC10" i="2" s="1"/>
  <c r="E10" i="2"/>
  <c r="C10" i="2"/>
  <c r="K9" i="2"/>
  <c r="AC9" i="2" s="1"/>
  <c r="E9" i="2"/>
  <c r="C9" i="2"/>
  <c r="K8" i="2"/>
  <c r="E8" i="2"/>
  <c r="C8" i="2"/>
  <c r="K7" i="2"/>
  <c r="E7" i="2"/>
  <c r="C7" i="2"/>
  <c r="K6" i="2"/>
  <c r="E6" i="2"/>
  <c r="C6" i="2"/>
  <c r="K5" i="2"/>
  <c r="E5" i="2"/>
  <c r="C5" i="2"/>
  <c r="K4" i="2"/>
  <c r="E4" i="2"/>
  <c r="C4" i="2"/>
  <c r="M6" i="12" l="1"/>
  <c r="M7" i="12"/>
  <c r="M8" i="12"/>
  <c r="M9" i="12"/>
  <c r="M10" i="12"/>
  <c r="M11" i="12"/>
  <c r="M12" i="12"/>
  <c r="M13" i="12"/>
  <c r="M14" i="12"/>
  <c r="M5" i="12"/>
  <c r="I29" i="3"/>
  <c r="K4" i="3"/>
  <c r="E604" i="2"/>
  <c r="A5" i="12"/>
  <c r="B87" i="12"/>
  <c r="B88" i="12" l="1"/>
  <c r="K496" i="2"/>
  <c r="AC496" i="2" s="1"/>
  <c r="E496" i="2"/>
  <c r="K495" i="2"/>
  <c r="AC495" i="2" s="1"/>
  <c r="E495" i="2"/>
  <c r="K494" i="2"/>
  <c r="AC494" i="2" s="1"/>
  <c r="E494" i="2"/>
  <c r="K493" i="2"/>
  <c r="AC493" i="2" s="1"/>
  <c r="E493" i="2"/>
  <c r="K492" i="2"/>
  <c r="AC492" i="2" s="1"/>
  <c r="E492" i="2"/>
  <c r="K491" i="2"/>
  <c r="AC491" i="2" s="1"/>
  <c r="E491" i="2"/>
  <c r="K490" i="2"/>
  <c r="AC490" i="2" s="1"/>
  <c r="E490" i="2"/>
  <c r="K489" i="2"/>
  <c r="AC489" i="2" s="1"/>
  <c r="E489" i="2"/>
  <c r="K488" i="2"/>
  <c r="AC488" i="2" s="1"/>
  <c r="E488" i="2"/>
  <c r="K487" i="2"/>
  <c r="AC487" i="2" s="1"/>
  <c r="E487" i="2"/>
  <c r="K486" i="2"/>
  <c r="AC486" i="2" s="1"/>
  <c r="E486" i="2"/>
  <c r="K485" i="2"/>
  <c r="AC485" i="2" s="1"/>
  <c r="E485" i="2"/>
  <c r="K484" i="2"/>
  <c r="AC484" i="2" s="1"/>
  <c r="E484" i="2"/>
  <c r="K483" i="2"/>
  <c r="AC483" i="2" s="1"/>
  <c r="E483" i="2"/>
  <c r="K482" i="2"/>
  <c r="AC482" i="2" s="1"/>
  <c r="E482" i="2"/>
  <c r="K481" i="2"/>
  <c r="AC481" i="2" s="1"/>
  <c r="E481" i="2"/>
  <c r="K480" i="2"/>
  <c r="AC480" i="2" s="1"/>
  <c r="E480" i="2"/>
  <c r="K479" i="2"/>
  <c r="AC479" i="2" s="1"/>
  <c r="E479" i="2"/>
  <c r="K478" i="2"/>
  <c r="AC478" i="2" s="1"/>
  <c r="E478" i="2"/>
  <c r="K477" i="2"/>
  <c r="AC477" i="2" s="1"/>
  <c r="E477" i="2"/>
  <c r="K476" i="2"/>
  <c r="AC476" i="2" s="1"/>
  <c r="E476" i="2"/>
  <c r="K475" i="2"/>
  <c r="AC475" i="2" s="1"/>
  <c r="E475" i="2"/>
  <c r="K474" i="2"/>
  <c r="AC474" i="2" s="1"/>
  <c r="E474" i="2"/>
  <c r="K473" i="2"/>
  <c r="AC473" i="2" s="1"/>
  <c r="E473" i="2"/>
  <c r="K472" i="2"/>
  <c r="AC472" i="2" s="1"/>
  <c r="E472" i="2"/>
  <c r="K471" i="2"/>
  <c r="AC471" i="2" s="1"/>
  <c r="E471" i="2"/>
  <c r="K470" i="2"/>
  <c r="AC470" i="2" s="1"/>
  <c r="E470" i="2"/>
  <c r="K469" i="2"/>
  <c r="AC469" i="2" s="1"/>
  <c r="E469" i="2"/>
  <c r="K468" i="2"/>
  <c r="AC468" i="2" s="1"/>
  <c r="E468" i="2"/>
  <c r="K467" i="2"/>
  <c r="AC467" i="2" s="1"/>
  <c r="E467" i="2"/>
  <c r="K466" i="2"/>
  <c r="AC466" i="2" s="1"/>
  <c r="E466" i="2"/>
  <c r="K465" i="2"/>
  <c r="AC465" i="2" s="1"/>
  <c r="E465" i="2"/>
  <c r="K464" i="2"/>
  <c r="AC464" i="2" s="1"/>
  <c r="E464" i="2"/>
  <c r="K463" i="2"/>
  <c r="AC463" i="2" s="1"/>
  <c r="E463" i="2"/>
  <c r="K462" i="2"/>
  <c r="AC462" i="2" s="1"/>
  <c r="E462" i="2"/>
  <c r="K461" i="2"/>
  <c r="AC461" i="2" s="1"/>
  <c r="E461" i="2"/>
  <c r="K460" i="2"/>
  <c r="AC460" i="2" s="1"/>
  <c r="E460" i="2"/>
  <c r="K459" i="2"/>
  <c r="AC459" i="2" s="1"/>
  <c r="E459" i="2"/>
  <c r="K458" i="2"/>
  <c r="AC458" i="2" s="1"/>
  <c r="E458" i="2"/>
  <c r="K457" i="2"/>
  <c r="AC457" i="2" s="1"/>
  <c r="E457" i="2"/>
  <c r="K456" i="2"/>
  <c r="AC456" i="2" s="1"/>
  <c r="E456" i="2"/>
  <c r="K455" i="2"/>
  <c r="AC455" i="2" s="1"/>
  <c r="E455" i="2"/>
  <c r="K454" i="2"/>
  <c r="AC454" i="2" s="1"/>
  <c r="E454" i="2"/>
  <c r="K453" i="2"/>
  <c r="AC453" i="2" s="1"/>
  <c r="E453" i="2"/>
  <c r="K452" i="2"/>
  <c r="AC452" i="2" s="1"/>
  <c r="E452" i="2"/>
  <c r="K451" i="2"/>
  <c r="AC451" i="2" s="1"/>
  <c r="E451" i="2"/>
  <c r="K450" i="2"/>
  <c r="AC450" i="2" s="1"/>
  <c r="E450" i="2"/>
  <c r="K449" i="2"/>
  <c r="AC449" i="2" s="1"/>
  <c r="E449" i="2"/>
  <c r="K448" i="2"/>
  <c r="AC448" i="2" s="1"/>
  <c r="E448" i="2"/>
  <c r="K447" i="2"/>
  <c r="AC447" i="2" s="1"/>
  <c r="E447" i="2"/>
  <c r="K446" i="2"/>
  <c r="AC446" i="2" s="1"/>
  <c r="E446" i="2"/>
  <c r="K445" i="2"/>
  <c r="AC445" i="2" s="1"/>
  <c r="E445" i="2"/>
  <c r="K444" i="2"/>
  <c r="AC444" i="2" s="1"/>
  <c r="E444" i="2"/>
  <c r="K443" i="2"/>
  <c r="AC443" i="2" s="1"/>
  <c r="E443" i="2"/>
  <c r="K442" i="2"/>
  <c r="AC442" i="2" s="1"/>
  <c r="E442" i="2"/>
  <c r="K441" i="2"/>
  <c r="AC441" i="2" s="1"/>
  <c r="E441" i="2"/>
  <c r="K440" i="2"/>
  <c r="AC440" i="2" s="1"/>
  <c r="E440" i="2"/>
  <c r="K553" i="2"/>
  <c r="AC553" i="2" s="1"/>
  <c r="E553" i="2"/>
  <c r="K552" i="2"/>
  <c r="AC552" i="2" s="1"/>
  <c r="E552" i="2"/>
  <c r="K551" i="2"/>
  <c r="AC551" i="2" s="1"/>
  <c r="E551" i="2"/>
  <c r="K550" i="2"/>
  <c r="AC550" i="2" s="1"/>
  <c r="E550" i="2"/>
  <c r="K549" i="2"/>
  <c r="AC549" i="2" s="1"/>
  <c r="E549" i="2"/>
  <c r="K548" i="2"/>
  <c r="AC548" i="2" s="1"/>
  <c r="E548" i="2"/>
  <c r="K547" i="2"/>
  <c r="AC547" i="2" s="1"/>
  <c r="E547" i="2"/>
  <c r="K546" i="2"/>
  <c r="AC546" i="2" s="1"/>
  <c r="E546" i="2"/>
  <c r="K545" i="2"/>
  <c r="AC545" i="2" s="1"/>
  <c r="E545" i="2"/>
  <c r="K544" i="2"/>
  <c r="AC544" i="2" s="1"/>
  <c r="E544" i="2"/>
  <c r="K543" i="2"/>
  <c r="AC543" i="2" s="1"/>
  <c r="E543" i="2"/>
  <c r="K542" i="2"/>
  <c r="AC542" i="2" s="1"/>
  <c r="E542" i="2"/>
  <c r="K541" i="2"/>
  <c r="AC541" i="2" s="1"/>
  <c r="E541" i="2"/>
  <c r="K540" i="2"/>
  <c r="AC540" i="2" s="1"/>
  <c r="E540" i="2"/>
  <c r="K539" i="2"/>
  <c r="AC539" i="2" s="1"/>
  <c r="E539" i="2"/>
  <c r="K538" i="2"/>
  <c r="AC538" i="2" s="1"/>
  <c r="E538" i="2"/>
  <c r="K537" i="2"/>
  <c r="AC537" i="2" s="1"/>
  <c r="E537" i="2"/>
  <c r="K536" i="2"/>
  <c r="AC536" i="2" s="1"/>
  <c r="E536" i="2"/>
  <c r="K535" i="2"/>
  <c r="AC535" i="2" s="1"/>
  <c r="E535" i="2"/>
  <c r="K534" i="2"/>
  <c r="AC534" i="2" s="1"/>
  <c r="E534" i="2"/>
  <c r="K533" i="2"/>
  <c r="AC533" i="2" s="1"/>
  <c r="E533" i="2"/>
  <c r="K532" i="2"/>
  <c r="AC532" i="2" s="1"/>
  <c r="E532" i="2"/>
  <c r="K531" i="2"/>
  <c r="AC531" i="2" s="1"/>
  <c r="E531" i="2"/>
  <c r="K530" i="2"/>
  <c r="AC530" i="2" s="1"/>
  <c r="E530" i="2"/>
  <c r="K529" i="2"/>
  <c r="AC529" i="2" s="1"/>
  <c r="E529" i="2"/>
  <c r="K528" i="2"/>
  <c r="AC528" i="2" s="1"/>
  <c r="E528" i="2"/>
  <c r="K527" i="2"/>
  <c r="AC527" i="2" s="1"/>
  <c r="E527" i="2"/>
  <c r="K526" i="2"/>
  <c r="AC526" i="2" s="1"/>
  <c r="E526" i="2"/>
  <c r="K525" i="2"/>
  <c r="AC525" i="2" s="1"/>
  <c r="E525" i="2"/>
  <c r="K524" i="2"/>
  <c r="AC524" i="2" s="1"/>
  <c r="E524" i="2"/>
  <c r="K523" i="2"/>
  <c r="AC523" i="2" s="1"/>
  <c r="E523" i="2"/>
  <c r="K522" i="2"/>
  <c r="AC522" i="2" s="1"/>
  <c r="E522" i="2"/>
  <c r="K521" i="2"/>
  <c r="AC521" i="2" s="1"/>
  <c r="E521" i="2"/>
  <c r="K520" i="2"/>
  <c r="AC520" i="2" s="1"/>
  <c r="E520" i="2"/>
  <c r="K519" i="2"/>
  <c r="AC519" i="2" s="1"/>
  <c r="E519" i="2"/>
  <c r="K518" i="2"/>
  <c r="AC518" i="2" s="1"/>
  <c r="E518" i="2"/>
  <c r="K517" i="2"/>
  <c r="AC517" i="2" s="1"/>
  <c r="E517" i="2"/>
  <c r="K516" i="2"/>
  <c r="AC516" i="2" s="1"/>
  <c r="E516" i="2"/>
  <c r="K515" i="2"/>
  <c r="AC515" i="2" s="1"/>
  <c r="E515" i="2"/>
  <c r="K514" i="2"/>
  <c r="AC514" i="2" s="1"/>
  <c r="E514" i="2"/>
  <c r="K513" i="2"/>
  <c r="AC513" i="2" s="1"/>
  <c r="E513" i="2"/>
  <c r="K512" i="2"/>
  <c r="AC512" i="2" s="1"/>
  <c r="E512" i="2"/>
  <c r="K511" i="2"/>
  <c r="AC511" i="2" s="1"/>
  <c r="E511" i="2"/>
  <c r="K510" i="2"/>
  <c r="AC510" i="2" s="1"/>
  <c r="E510" i="2"/>
  <c r="K509" i="2"/>
  <c r="AC509" i="2" s="1"/>
  <c r="E509" i="2"/>
  <c r="K508" i="2"/>
  <c r="AC508" i="2" s="1"/>
  <c r="E508" i="2"/>
  <c r="K507" i="2"/>
  <c r="AC507" i="2" s="1"/>
  <c r="E507" i="2"/>
  <c r="K506" i="2"/>
  <c r="AC506" i="2" s="1"/>
  <c r="E506" i="2"/>
  <c r="K505" i="2"/>
  <c r="AC505" i="2" s="1"/>
  <c r="E505" i="2"/>
  <c r="K504" i="2"/>
  <c r="AC504" i="2" s="1"/>
  <c r="E504" i="2"/>
  <c r="K503" i="2"/>
  <c r="AC503" i="2" s="1"/>
  <c r="E503" i="2"/>
  <c r="K502" i="2"/>
  <c r="AC502" i="2" s="1"/>
  <c r="E502" i="2"/>
  <c r="K501" i="2"/>
  <c r="AC501" i="2" s="1"/>
  <c r="E501" i="2"/>
  <c r="K500" i="2"/>
  <c r="AC500" i="2" s="1"/>
  <c r="E500" i="2"/>
  <c r="K499" i="2"/>
  <c r="AC499" i="2" s="1"/>
  <c r="E499" i="2"/>
  <c r="K498" i="2"/>
  <c r="AC498" i="2" s="1"/>
  <c r="E498" i="2"/>
  <c r="K497" i="2"/>
  <c r="AC497" i="2" s="1"/>
  <c r="E497" i="2"/>
  <c r="K689" i="2"/>
  <c r="AC689" i="2" s="1"/>
  <c r="E689" i="2"/>
  <c r="K688" i="2"/>
  <c r="AC688" i="2" s="1"/>
  <c r="E688" i="2"/>
  <c r="K687" i="2"/>
  <c r="AC687" i="2" s="1"/>
  <c r="E687" i="2"/>
  <c r="K686" i="2"/>
  <c r="AC686" i="2" s="1"/>
  <c r="E686" i="2"/>
  <c r="K685" i="2"/>
  <c r="AC685" i="2" s="1"/>
  <c r="E685" i="2"/>
  <c r="K684" i="2"/>
  <c r="AC684" i="2" s="1"/>
  <c r="E684" i="2"/>
  <c r="K683" i="2"/>
  <c r="AC683" i="2" s="1"/>
  <c r="E683" i="2"/>
  <c r="K682" i="2"/>
  <c r="AC682" i="2" s="1"/>
  <c r="E682" i="2"/>
  <c r="K681" i="2"/>
  <c r="AC681" i="2" s="1"/>
  <c r="E681" i="2"/>
  <c r="K680" i="2"/>
  <c r="AC680" i="2" s="1"/>
  <c r="E680" i="2"/>
  <c r="K679" i="2"/>
  <c r="AC679" i="2" s="1"/>
  <c r="E679" i="2"/>
  <c r="K678" i="2"/>
  <c r="AC678" i="2" s="1"/>
  <c r="E678" i="2"/>
  <c r="K677" i="2"/>
  <c r="AC677" i="2" s="1"/>
  <c r="E677" i="2"/>
  <c r="K676" i="2"/>
  <c r="AC676" i="2" s="1"/>
  <c r="E676" i="2"/>
  <c r="K675" i="2"/>
  <c r="AC675" i="2" s="1"/>
  <c r="E675" i="2"/>
  <c r="K674" i="2"/>
  <c r="AC674" i="2" s="1"/>
  <c r="E674" i="2"/>
  <c r="K673" i="2"/>
  <c r="AC673" i="2" s="1"/>
  <c r="E673" i="2"/>
  <c r="K672" i="2"/>
  <c r="AC672" i="2" s="1"/>
  <c r="E672" i="2"/>
  <c r="K671" i="2"/>
  <c r="AC671" i="2" s="1"/>
  <c r="E671" i="2"/>
  <c r="K670" i="2"/>
  <c r="AC670" i="2" s="1"/>
  <c r="E670" i="2"/>
  <c r="K669" i="2"/>
  <c r="AC669" i="2" s="1"/>
  <c r="E669" i="2"/>
  <c r="K668" i="2"/>
  <c r="AC668" i="2" s="1"/>
  <c r="E668" i="2"/>
  <c r="K667" i="2"/>
  <c r="AC667" i="2" s="1"/>
  <c r="E667" i="2"/>
  <c r="K666" i="2"/>
  <c r="AC666" i="2" s="1"/>
  <c r="E666" i="2"/>
  <c r="K665" i="2"/>
  <c r="AC665" i="2" s="1"/>
  <c r="E665" i="2"/>
  <c r="K664" i="2"/>
  <c r="AC664" i="2" s="1"/>
  <c r="E664" i="2"/>
  <c r="K663" i="2"/>
  <c r="AC663" i="2" s="1"/>
  <c r="E663" i="2"/>
  <c r="K662" i="2"/>
  <c r="AC662" i="2" s="1"/>
  <c r="E662" i="2"/>
  <c r="K661" i="2"/>
  <c r="AC661" i="2" s="1"/>
  <c r="E661" i="2"/>
  <c r="K660" i="2"/>
  <c r="AC660" i="2" s="1"/>
  <c r="E660" i="2"/>
  <c r="K659" i="2"/>
  <c r="AC659" i="2" s="1"/>
  <c r="E659" i="2"/>
  <c r="K658" i="2"/>
  <c r="AC658" i="2" s="1"/>
  <c r="E658" i="2"/>
  <c r="K657" i="2"/>
  <c r="AC657" i="2" s="1"/>
  <c r="E657" i="2"/>
  <c r="K656" i="2"/>
  <c r="AC656" i="2" s="1"/>
  <c r="E656" i="2"/>
  <c r="K655" i="2"/>
  <c r="AC655" i="2" s="1"/>
  <c r="E655" i="2"/>
  <c r="K654" i="2"/>
  <c r="AC654" i="2" s="1"/>
  <c r="E654" i="2"/>
  <c r="K653" i="2"/>
  <c r="AC653" i="2" s="1"/>
  <c r="E653" i="2"/>
  <c r="K652" i="2"/>
  <c r="AC652" i="2" s="1"/>
  <c r="E652" i="2"/>
  <c r="K651" i="2"/>
  <c r="AC651" i="2" s="1"/>
  <c r="E651" i="2"/>
  <c r="K650" i="2"/>
  <c r="AC650" i="2" s="1"/>
  <c r="E650" i="2"/>
  <c r="K649" i="2"/>
  <c r="AC649" i="2" s="1"/>
  <c r="E649" i="2"/>
  <c r="K648" i="2"/>
  <c r="AC648" i="2" s="1"/>
  <c r="E648" i="2"/>
  <c r="K647" i="2"/>
  <c r="AC647" i="2" s="1"/>
  <c r="E647" i="2"/>
  <c r="K646" i="2"/>
  <c r="AC646" i="2" s="1"/>
  <c r="E646" i="2"/>
  <c r="K645" i="2"/>
  <c r="AC645" i="2" s="1"/>
  <c r="E645" i="2"/>
  <c r="K644" i="2"/>
  <c r="AC644" i="2" s="1"/>
  <c r="E644" i="2"/>
  <c r="K643" i="2"/>
  <c r="AC643" i="2" s="1"/>
  <c r="E643" i="2"/>
  <c r="K642" i="2"/>
  <c r="AC642" i="2" s="1"/>
  <c r="E642" i="2"/>
  <c r="K641" i="2"/>
  <c r="AC641" i="2" s="1"/>
  <c r="E641" i="2"/>
  <c r="K640" i="2"/>
  <c r="AC640" i="2" s="1"/>
  <c r="E640" i="2"/>
  <c r="K639" i="2"/>
  <c r="AC639" i="2" s="1"/>
  <c r="E639" i="2"/>
  <c r="K638" i="2"/>
  <c r="AC638" i="2" s="1"/>
  <c r="E638" i="2"/>
  <c r="K637" i="2"/>
  <c r="AC637" i="2" s="1"/>
  <c r="E637" i="2"/>
  <c r="K636" i="2"/>
  <c r="AC636" i="2" s="1"/>
  <c r="E636" i="2"/>
  <c r="K635" i="2"/>
  <c r="AC635" i="2" s="1"/>
  <c r="E635" i="2"/>
  <c r="K634" i="2"/>
  <c r="AC634" i="2" s="1"/>
  <c r="E634" i="2"/>
  <c r="K633" i="2"/>
  <c r="AC633" i="2" s="1"/>
  <c r="E633" i="2"/>
  <c r="K632" i="2"/>
  <c r="AC632" i="2" s="1"/>
  <c r="E632" i="2"/>
  <c r="K631" i="2"/>
  <c r="AC631" i="2" s="1"/>
  <c r="E631" i="2"/>
  <c r="K630" i="2"/>
  <c r="AC630" i="2" s="1"/>
  <c r="E630" i="2"/>
  <c r="K629" i="2"/>
  <c r="AC629" i="2" s="1"/>
  <c r="E629" i="2"/>
  <c r="K628" i="2"/>
  <c r="AC628" i="2" s="1"/>
  <c r="E628" i="2"/>
  <c r="K627" i="2"/>
  <c r="AC627" i="2" s="1"/>
  <c r="E627" i="2"/>
  <c r="K626" i="2"/>
  <c r="AC626" i="2" s="1"/>
  <c r="E626" i="2"/>
  <c r="K625" i="2"/>
  <c r="AC625" i="2" s="1"/>
  <c r="E625" i="2"/>
  <c r="K624" i="2"/>
  <c r="AC624" i="2" s="1"/>
  <c r="E624" i="2"/>
  <c r="K623" i="2"/>
  <c r="AC623" i="2" s="1"/>
  <c r="E623" i="2"/>
  <c r="K622" i="2"/>
  <c r="AC622" i="2" s="1"/>
  <c r="E622" i="2"/>
  <c r="K621" i="2"/>
  <c r="AC621" i="2" s="1"/>
  <c r="E621" i="2"/>
  <c r="K620" i="2"/>
  <c r="AC620" i="2" s="1"/>
  <c r="E620" i="2"/>
  <c r="K619" i="2"/>
  <c r="AC619" i="2" s="1"/>
  <c r="E619" i="2"/>
  <c r="K618" i="2"/>
  <c r="AC618" i="2" s="1"/>
  <c r="E618" i="2"/>
  <c r="K617" i="2"/>
  <c r="AC617" i="2" s="1"/>
  <c r="E617" i="2"/>
  <c r="K616" i="2"/>
  <c r="AC616" i="2" s="1"/>
  <c r="E616" i="2"/>
  <c r="K615" i="2"/>
  <c r="AC615" i="2" s="1"/>
  <c r="E615" i="2"/>
  <c r="K614" i="2"/>
  <c r="AC614" i="2" s="1"/>
  <c r="E614" i="2"/>
  <c r="K613" i="2"/>
  <c r="AC613" i="2" s="1"/>
  <c r="E613" i="2"/>
  <c r="K612" i="2"/>
  <c r="AC612" i="2" s="1"/>
  <c r="E612" i="2"/>
  <c r="K611" i="2"/>
  <c r="AC611" i="2" s="1"/>
  <c r="E611" i="2"/>
  <c r="K610" i="2"/>
  <c r="AC610" i="2" s="1"/>
  <c r="E610" i="2"/>
  <c r="K609" i="2"/>
  <c r="AC609" i="2" s="1"/>
  <c r="E609" i="2"/>
  <c r="K608" i="2"/>
  <c r="AC608" i="2" s="1"/>
  <c r="E608" i="2"/>
  <c r="K607" i="2"/>
  <c r="AC607" i="2" s="1"/>
  <c r="E607" i="2"/>
  <c r="K606" i="2"/>
  <c r="AC606" i="2" s="1"/>
  <c r="E606" i="2"/>
  <c r="K605" i="2"/>
  <c r="AC605" i="2" s="1"/>
  <c r="E605" i="2"/>
  <c r="K604" i="2"/>
  <c r="AC604" i="2" s="1"/>
  <c r="K603" i="2"/>
  <c r="AC603" i="2" s="1"/>
  <c r="E603" i="2"/>
  <c r="K602" i="2"/>
  <c r="AC602" i="2" s="1"/>
  <c r="E602" i="2"/>
  <c r="K601" i="2"/>
  <c r="AC601" i="2" s="1"/>
  <c r="E601" i="2"/>
  <c r="K600" i="2"/>
  <c r="AC600" i="2" s="1"/>
  <c r="E600" i="2"/>
  <c r="K599" i="2"/>
  <c r="AC599" i="2" s="1"/>
  <c r="E599" i="2"/>
  <c r="K598" i="2"/>
  <c r="AC598" i="2" s="1"/>
  <c r="E598" i="2"/>
  <c r="K597" i="2"/>
  <c r="AC597" i="2" s="1"/>
  <c r="E597" i="2"/>
  <c r="K596" i="2"/>
  <c r="AC596" i="2" s="1"/>
  <c r="E596" i="2"/>
  <c r="K595" i="2"/>
  <c r="AC595" i="2" s="1"/>
  <c r="E595" i="2"/>
  <c r="K594" i="2"/>
  <c r="AC594" i="2" s="1"/>
  <c r="E594" i="2"/>
  <c r="K593" i="2"/>
  <c r="AC593" i="2" s="1"/>
  <c r="E593" i="2"/>
  <c r="K592" i="2"/>
  <c r="AC592" i="2" s="1"/>
  <c r="E592" i="2"/>
  <c r="K591" i="2"/>
  <c r="AC591" i="2" s="1"/>
  <c r="E591" i="2"/>
  <c r="K590" i="2"/>
  <c r="AC590" i="2" s="1"/>
  <c r="E590" i="2"/>
  <c r="K589" i="2"/>
  <c r="AC589" i="2" s="1"/>
  <c r="E589" i="2"/>
  <c r="K588" i="2"/>
  <c r="AC588" i="2" s="1"/>
  <c r="E588" i="2"/>
  <c r="K587" i="2"/>
  <c r="AC587" i="2" s="1"/>
  <c r="E587" i="2"/>
  <c r="K586" i="2"/>
  <c r="AC586" i="2" s="1"/>
  <c r="E586" i="2"/>
  <c r="K585" i="2"/>
  <c r="AC585" i="2" s="1"/>
  <c r="E585" i="2"/>
  <c r="K584" i="2"/>
  <c r="AC584" i="2" s="1"/>
  <c r="E584" i="2"/>
  <c r="K583" i="2"/>
  <c r="AC583" i="2" s="1"/>
  <c r="E583" i="2"/>
  <c r="K582" i="2"/>
  <c r="AC582" i="2" s="1"/>
  <c r="E582" i="2"/>
  <c r="K581" i="2"/>
  <c r="AC581" i="2" s="1"/>
  <c r="E581" i="2"/>
  <c r="K580" i="2"/>
  <c r="AC580" i="2" s="1"/>
  <c r="E580" i="2"/>
  <c r="K579" i="2"/>
  <c r="AC579" i="2" s="1"/>
  <c r="E579" i="2"/>
  <c r="K578" i="2"/>
  <c r="AC578" i="2" s="1"/>
  <c r="E578" i="2"/>
  <c r="K577" i="2"/>
  <c r="AC577" i="2" s="1"/>
  <c r="E577" i="2"/>
  <c r="K576" i="2"/>
  <c r="AC576" i="2" s="1"/>
  <c r="E576" i="2"/>
  <c r="K575" i="2"/>
  <c r="AC575" i="2" s="1"/>
  <c r="E575" i="2"/>
  <c r="K574" i="2"/>
  <c r="AC574" i="2" s="1"/>
  <c r="E574" i="2"/>
  <c r="K573" i="2"/>
  <c r="AC573" i="2" s="1"/>
  <c r="E573" i="2"/>
  <c r="K572" i="2"/>
  <c r="AC572" i="2" s="1"/>
  <c r="E572" i="2"/>
  <c r="K571" i="2"/>
  <c r="AC571" i="2" s="1"/>
  <c r="E571" i="2"/>
  <c r="K570" i="2"/>
  <c r="AC570" i="2" s="1"/>
  <c r="E570" i="2"/>
  <c r="K569" i="2"/>
  <c r="AC569" i="2" s="1"/>
  <c r="E569" i="2"/>
  <c r="K568" i="2"/>
  <c r="AC568" i="2" s="1"/>
  <c r="E568" i="2"/>
  <c r="K567" i="2"/>
  <c r="AC567" i="2" s="1"/>
  <c r="E567" i="2"/>
  <c r="K566" i="2"/>
  <c r="AC566" i="2" s="1"/>
  <c r="E566" i="2"/>
  <c r="K565" i="2"/>
  <c r="AC565" i="2" s="1"/>
  <c r="E565" i="2"/>
  <c r="K564" i="2"/>
  <c r="AC564" i="2" s="1"/>
  <c r="E564" i="2"/>
  <c r="K563" i="2"/>
  <c r="AC563" i="2" s="1"/>
  <c r="E563" i="2"/>
  <c r="K562" i="2"/>
  <c r="AC562" i="2" s="1"/>
  <c r="E562" i="2"/>
  <c r="K561" i="2"/>
  <c r="AC561" i="2" s="1"/>
  <c r="E561" i="2"/>
  <c r="K560" i="2"/>
  <c r="AC560" i="2" s="1"/>
  <c r="E560" i="2"/>
  <c r="K559" i="2"/>
  <c r="AC559" i="2" s="1"/>
  <c r="E559" i="2"/>
  <c r="K558" i="2"/>
  <c r="AC558" i="2" s="1"/>
  <c r="E558" i="2"/>
  <c r="K557" i="2"/>
  <c r="AC557" i="2" s="1"/>
  <c r="E557" i="2"/>
  <c r="K556" i="2"/>
  <c r="AC556" i="2" s="1"/>
  <c r="E556" i="2"/>
  <c r="K555" i="2"/>
  <c r="AC555" i="2" s="1"/>
  <c r="E555" i="2"/>
  <c r="K554" i="2"/>
  <c r="AC554" i="2" s="1"/>
  <c r="E554" i="2"/>
  <c r="K439" i="2"/>
  <c r="AC439" i="2" s="1"/>
  <c r="E439" i="2"/>
  <c r="K438" i="2"/>
  <c r="AC438" i="2" s="1"/>
  <c r="E438" i="2"/>
  <c r="K437" i="2"/>
  <c r="AC437" i="2" s="1"/>
  <c r="E437" i="2"/>
  <c r="K436" i="2"/>
  <c r="AC436" i="2" s="1"/>
  <c r="E436" i="2"/>
  <c r="K435" i="2"/>
  <c r="AC435" i="2" s="1"/>
  <c r="E435" i="2"/>
  <c r="K434" i="2"/>
  <c r="AC434" i="2" s="1"/>
  <c r="E434" i="2"/>
  <c r="K433" i="2"/>
  <c r="AC433" i="2" s="1"/>
  <c r="E433" i="2"/>
  <c r="K432" i="2"/>
  <c r="AC432" i="2" s="1"/>
  <c r="E432" i="2"/>
  <c r="K431" i="2"/>
  <c r="AC431" i="2" s="1"/>
  <c r="E431" i="2"/>
  <c r="K430" i="2"/>
  <c r="AC430" i="2" s="1"/>
  <c r="E430" i="2"/>
  <c r="K429" i="2"/>
  <c r="AC429" i="2" s="1"/>
  <c r="E429" i="2"/>
  <c r="K428" i="2"/>
  <c r="AC428" i="2" s="1"/>
  <c r="E428" i="2"/>
  <c r="K427" i="2"/>
  <c r="AC427" i="2" s="1"/>
  <c r="E427" i="2"/>
  <c r="K426" i="2"/>
  <c r="AC426" i="2" s="1"/>
  <c r="E426" i="2"/>
  <c r="K425" i="2"/>
  <c r="AC425" i="2" s="1"/>
  <c r="E425" i="2"/>
  <c r="K424" i="2"/>
  <c r="AC424" i="2" s="1"/>
  <c r="E424" i="2"/>
  <c r="K423" i="2"/>
  <c r="AC423" i="2" s="1"/>
  <c r="E423" i="2"/>
  <c r="K422" i="2"/>
  <c r="AC422" i="2" s="1"/>
  <c r="E422" i="2"/>
  <c r="K421" i="2"/>
  <c r="AC421" i="2" s="1"/>
  <c r="E421" i="2"/>
  <c r="K420" i="2"/>
  <c r="AC420" i="2" s="1"/>
  <c r="E420" i="2"/>
  <c r="K419" i="2"/>
  <c r="AC419" i="2" s="1"/>
  <c r="E419" i="2"/>
  <c r="K418" i="2"/>
  <c r="AC418" i="2" s="1"/>
  <c r="E418" i="2"/>
  <c r="A5" i="2" l="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l="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37" i="2"/>
  <c r="V38" i="2"/>
  <c r="V39" i="2"/>
  <c r="V40" i="2"/>
  <c r="V41" i="2"/>
  <c r="V42" i="2"/>
  <c r="V43" i="2"/>
  <c r="V44" i="2"/>
  <c r="V45" i="2"/>
  <c r="V46" i="2"/>
  <c r="V47" i="2"/>
  <c r="V48" i="2"/>
  <c r="V49" i="2"/>
  <c r="V50" i="2"/>
  <c r="V51" i="2"/>
  <c r="V52" i="2"/>
  <c r="V53" i="2"/>
  <c r="V54" i="2"/>
  <c r="V55" i="2"/>
  <c r="V56" i="2"/>
  <c r="V57" i="2"/>
  <c r="V58" i="2"/>
  <c r="V59" i="2"/>
  <c r="V60" i="2"/>
  <c r="V61" i="2"/>
  <c r="V62" i="2"/>
  <c r="V63" i="2"/>
  <c r="V64" i="2"/>
  <c r="V65" i="2"/>
  <c r="V66" i="2"/>
  <c r="V67" i="2"/>
  <c r="V68" i="2"/>
  <c r="V69" i="2"/>
  <c r="V70" i="2"/>
  <c r="V71" i="2"/>
  <c r="V72" i="2"/>
  <c r="V73" i="2"/>
  <c r="V74" i="2"/>
  <c r="V75" i="2"/>
  <c r="V76" i="2"/>
  <c r="V77" i="2"/>
  <c r="V78" i="2"/>
  <c r="V79" i="2"/>
  <c r="V80" i="2"/>
  <c r="V81" i="2"/>
  <c r="V82" i="2"/>
  <c r="V83" i="2"/>
  <c r="V84" i="2"/>
  <c r="V85" i="2"/>
  <c r="V86" i="2"/>
  <c r="V87" i="2"/>
  <c r="V88" i="2"/>
  <c r="V89" i="2"/>
  <c r="V90" i="2"/>
  <c r="V91" i="2"/>
  <c r="V92" i="2"/>
  <c r="V93" i="2"/>
  <c r="V94" i="2"/>
  <c r="V95" i="2"/>
  <c r="V96" i="2"/>
  <c r="V97" i="2"/>
  <c r="V98" i="2"/>
  <c r="V99" i="2"/>
  <c r="V100" i="2"/>
  <c r="V101" i="2"/>
  <c r="V102" i="2"/>
  <c r="V103" i="2"/>
  <c r="V104" i="2"/>
  <c r="V105" i="2"/>
  <c r="V106" i="2"/>
  <c r="V107" i="2"/>
  <c r="V108" i="2"/>
  <c r="V109" i="2"/>
  <c r="V110" i="2"/>
  <c r="V111" i="2"/>
  <c r="V112" i="2"/>
  <c r="V113" i="2"/>
  <c r="V114" i="2"/>
  <c r="V115" i="2"/>
  <c r="V116" i="2"/>
  <c r="V117" i="2"/>
  <c r="V118" i="2"/>
  <c r="V119" i="2"/>
  <c r="V120" i="2"/>
  <c r="V121" i="2"/>
  <c r="V122" i="2"/>
  <c r="V123" i="2"/>
  <c r="V124" i="2"/>
  <c r="V125" i="2"/>
  <c r="V126" i="2"/>
  <c r="V127" i="2"/>
  <c r="V128" i="2"/>
  <c r="V129" i="2"/>
  <c r="V130" i="2"/>
  <c r="V131" i="2"/>
  <c r="V132" i="2"/>
  <c r="V133" i="2"/>
  <c r="V134" i="2"/>
  <c r="V135" i="2"/>
  <c r="V136" i="2"/>
  <c r="V137" i="2"/>
  <c r="V138" i="2"/>
  <c r="V139" i="2"/>
  <c r="V140" i="2"/>
  <c r="V141" i="2"/>
  <c r="V142" i="2"/>
  <c r="V143" i="2"/>
  <c r="V144" i="2"/>
  <c r="V145" i="2"/>
  <c r="V146" i="2"/>
  <c r="V147" i="2"/>
  <c r="V148" i="2"/>
  <c r="V149" i="2"/>
  <c r="V150" i="2"/>
  <c r="V151" i="2"/>
  <c r="V152" i="2"/>
  <c r="V153" i="2"/>
  <c r="V154" i="2"/>
  <c r="V155" i="2"/>
  <c r="V156" i="2"/>
  <c r="V157" i="2"/>
  <c r="V158" i="2"/>
  <c r="V159" i="2"/>
  <c r="V160" i="2"/>
  <c r="V161" i="2"/>
  <c r="V162" i="2"/>
  <c r="V163" i="2"/>
  <c r="V164" i="2"/>
  <c r="V165" i="2"/>
  <c r="V166" i="2"/>
  <c r="V167" i="2"/>
  <c r="V168" i="2"/>
  <c r="V169" i="2"/>
  <c r="V170" i="2"/>
  <c r="V171" i="2"/>
  <c r="V172" i="2"/>
  <c r="V173" i="2"/>
  <c r="V174" i="2"/>
  <c r="V175" i="2"/>
  <c r="V176" i="2"/>
  <c r="V177" i="2"/>
  <c r="V178" i="2"/>
  <c r="V179" i="2"/>
  <c r="V180" i="2"/>
  <c r="V181" i="2"/>
  <c r="V182" i="2"/>
  <c r="V183" i="2"/>
  <c r="V184" i="2"/>
  <c r="V185" i="2"/>
  <c r="V186" i="2"/>
  <c r="V187" i="2"/>
  <c r="V188" i="2"/>
  <c r="V189" i="2"/>
  <c r="V190" i="2"/>
  <c r="V191" i="2"/>
  <c r="V192" i="2"/>
  <c r="V193" i="2"/>
  <c r="V194" i="2"/>
  <c r="V195" i="2"/>
  <c r="V196" i="2"/>
  <c r="V197" i="2"/>
  <c r="V198" i="2"/>
  <c r="V199" i="2"/>
  <c r="V200" i="2"/>
  <c r="V201" i="2"/>
  <c r="V202" i="2"/>
  <c r="V203" i="2"/>
  <c r="V204" i="2"/>
  <c r="V205" i="2"/>
  <c r="V206" i="2"/>
  <c r="V207" i="2"/>
  <c r="V208" i="2"/>
  <c r="V209" i="2"/>
  <c r="V210" i="2"/>
  <c r="V211" i="2"/>
  <c r="V212" i="2"/>
  <c r="V213" i="2"/>
  <c r="V214" i="2"/>
  <c r="V215" i="2"/>
  <c r="V216" i="2"/>
  <c r="V217" i="2"/>
  <c r="V218" i="2"/>
  <c r="V219" i="2"/>
  <c r="V220" i="2"/>
  <c r="V221" i="2"/>
  <c r="V222" i="2"/>
  <c r="V223" i="2"/>
  <c r="V224" i="2"/>
  <c r="V225" i="2"/>
  <c r="V226" i="2"/>
  <c r="V227" i="2"/>
  <c r="V228" i="2"/>
  <c r="V229" i="2"/>
  <c r="V230" i="2"/>
  <c r="V231" i="2"/>
  <c r="V232" i="2"/>
  <c r="V233" i="2"/>
  <c r="V234" i="2"/>
  <c r="V235" i="2"/>
  <c r="V236" i="2"/>
  <c r="V237" i="2"/>
  <c r="V238" i="2"/>
  <c r="V239" i="2"/>
  <c r="V240" i="2"/>
  <c r="V241" i="2"/>
  <c r="V242" i="2"/>
  <c r="V243" i="2"/>
  <c r="V244" i="2"/>
  <c r="V245" i="2"/>
  <c r="V246" i="2"/>
  <c r="V247" i="2"/>
  <c r="V248" i="2"/>
  <c r="V249" i="2"/>
  <c r="V250" i="2"/>
  <c r="V251" i="2"/>
  <c r="V4" i="2"/>
  <c r="V2" i="2" l="1"/>
  <c r="A339" i="2"/>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698" i="2" s="1"/>
  <c r="A699" i="2" s="1"/>
  <c r="A700" i="2" s="1"/>
  <c r="A701" i="2" s="1"/>
  <c r="A702" i="2" s="1"/>
  <c r="A703" i="2" s="1"/>
  <c r="A704" i="2" s="1"/>
  <c r="A705" i="2" s="1"/>
  <c r="A706" i="2" s="1"/>
  <c r="A707" i="2" s="1"/>
  <c r="A708" i="2" s="1"/>
  <c r="A709" i="2" s="1"/>
  <c r="A710" i="2" s="1"/>
  <c r="A711" i="2" s="1"/>
  <c r="A712" i="2" s="1"/>
  <c r="A713" i="2" s="1"/>
  <c r="A714" i="2" s="1"/>
  <c r="A715" i="2" s="1"/>
  <c r="A716" i="2" s="1"/>
  <c r="A717" i="2" s="1"/>
  <c r="A718" i="2" s="1"/>
  <c r="A719" i="2" s="1"/>
  <c r="A720" i="2" s="1"/>
  <c r="A721" i="2" s="1"/>
  <c r="A722" i="2" s="1"/>
  <c r="A723" i="2" s="1"/>
  <c r="A724" i="2" s="1"/>
  <c r="A725" i="2" s="1"/>
  <c r="A726" i="2" s="1"/>
  <c r="A727" i="2" s="1"/>
  <c r="A728" i="2" s="1"/>
  <c r="A729" i="2" s="1"/>
  <c r="A730" i="2" s="1"/>
  <c r="A731" i="2" s="1"/>
  <c r="A732" i="2" s="1"/>
  <c r="A733" i="2" s="1"/>
  <c r="A734" i="2" s="1"/>
  <c r="A735" i="2" s="1"/>
  <c r="A736" i="2" s="1"/>
  <c r="A737" i="2" s="1"/>
  <c r="A738" i="2" s="1"/>
  <c r="A739" i="2" s="1"/>
  <c r="A740" i="2" s="1"/>
  <c r="A741" i="2" s="1"/>
  <c r="A742" i="2" s="1"/>
  <c r="A743" i="2" s="1"/>
  <c r="A744" i="2" s="1"/>
  <c r="A745" i="2" s="1"/>
  <c r="A746" i="2" s="1"/>
  <c r="A747" i="2" s="1"/>
  <c r="A748" i="2" s="1"/>
  <c r="A749" i="2" s="1"/>
  <c r="A750" i="2" s="1"/>
  <c r="A751" i="2" s="1"/>
  <c r="A752" i="2" s="1"/>
  <c r="A753" i="2" s="1"/>
  <c r="A754" i="2" s="1"/>
  <c r="A755" i="2" s="1"/>
  <c r="A756" i="2" s="1"/>
  <c r="A757" i="2" s="1"/>
  <c r="A758" i="2" s="1"/>
  <c r="A759" i="2" s="1"/>
  <c r="A760" i="2" s="1"/>
  <c r="A761" i="2" s="1"/>
  <c r="A762" i="2" s="1"/>
  <c r="A763" i="2" s="1"/>
  <c r="A764" i="2" s="1"/>
  <c r="A765" i="2" s="1"/>
  <c r="A766" i="2" s="1"/>
  <c r="A767" i="2" s="1"/>
  <c r="A768" i="2" s="1"/>
  <c r="AC5" i="2"/>
  <c r="AC6" i="2"/>
  <c r="AC7" i="2"/>
  <c r="AC8" i="2"/>
  <c r="K66" i="2"/>
  <c r="AC66" i="2" s="1"/>
  <c r="K67" i="2"/>
  <c r="AC67" i="2" s="1"/>
  <c r="K68" i="2"/>
  <c r="AC68" i="2" s="1"/>
  <c r="K69" i="2"/>
  <c r="AC69" i="2" s="1"/>
  <c r="K70" i="2"/>
  <c r="AC70" i="2" s="1"/>
  <c r="K71" i="2"/>
  <c r="AC71" i="2" s="1"/>
  <c r="K72" i="2"/>
  <c r="AC72" i="2" s="1"/>
  <c r="K73" i="2"/>
  <c r="AC73" i="2" s="1"/>
  <c r="K74" i="2"/>
  <c r="AC74" i="2" s="1"/>
  <c r="K75" i="2"/>
  <c r="AC75" i="2" s="1"/>
  <c r="K76" i="2"/>
  <c r="AC76" i="2" s="1"/>
  <c r="K77" i="2"/>
  <c r="AC77" i="2" s="1"/>
  <c r="K78" i="2"/>
  <c r="AC78" i="2" s="1"/>
  <c r="K79" i="2"/>
  <c r="AC79" i="2" s="1"/>
  <c r="K80" i="2"/>
  <c r="AC80" i="2" s="1"/>
  <c r="K81" i="2"/>
  <c r="AC81" i="2" s="1"/>
  <c r="K82" i="2"/>
  <c r="AC82" i="2" s="1"/>
  <c r="K83" i="2"/>
  <c r="AC83" i="2" s="1"/>
  <c r="K84" i="2"/>
  <c r="AC84" i="2" s="1"/>
  <c r="K85" i="2"/>
  <c r="AC85" i="2" s="1"/>
  <c r="K86" i="2"/>
  <c r="AC86" i="2" s="1"/>
  <c r="K87" i="2"/>
  <c r="AC87" i="2" s="1"/>
  <c r="K88" i="2"/>
  <c r="AC88" i="2" s="1"/>
  <c r="K89" i="2"/>
  <c r="AC89" i="2" s="1"/>
  <c r="K90" i="2"/>
  <c r="AC90" i="2" s="1"/>
  <c r="K91" i="2"/>
  <c r="AC91" i="2" s="1"/>
  <c r="K92" i="2"/>
  <c r="AC92" i="2" s="1"/>
  <c r="K93" i="2"/>
  <c r="AC93" i="2" s="1"/>
  <c r="K94" i="2"/>
  <c r="AC94" i="2" s="1"/>
  <c r="K95" i="2"/>
  <c r="AC95" i="2" s="1"/>
  <c r="K96" i="2"/>
  <c r="AC96" i="2" s="1"/>
  <c r="K97" i="2"/>
  <c r="AC97" i="2" s="1"/>
  <c r="K98" i="2"/>
  <c r="AC98" i="2" s="1"/>
  <c r="K99" i="2"/>
  <c r="AC99" i="2" s="1"/>
  <c r="K100" i="2"/>
  <c r="AC100" i="2" s="1"/>
  <c r="K101" i="2"/>
  <c r="AC101" i="2" s="1"/>
  <c r="K102" i="2"/>
  <c r="AC102" i="2" s="1"/>
  <c r="K103" i="2"/>
  <c r="AC103" i="2" s="1"/>
  <c r="K104" i="2"/>
  <c r="AC104" i="2" s="1"/>
  <c r="K105" i="2"/>
  <c r="AC105" i="2" s="1"/>
  <c r="K106" i="2"/>
  <c r="AC106" i="2" s="1"/>
  <c r="K107" i="2"/>
  <c r="AC107" i="2" s="1"/>
  <c r="K108" i="2"/>
  <c r="AC108" i="2" s="1"/>
  <c r="K109" i="2"/>
  <c r="AC109" i="2" s="1"/>
  <c r="K110" i="2"/>
  <c r="AC110" i="2" s="1"/>
  <c r="K111" i="2"/>
  <c r="AC111" i="2" s="1"/>
  <c r="K112" i="2"/>
  <c r="AC112" i="2" s="1"/>
  <c r="K113" i="2"/>
  <c r="AC113" i="2" s="1"/>
  <c r="K114" i="2"/>
  <c r="AC114" i="2" s="1"/>
  <c r="K115" i="2"/>
  <c r="AC115" i="2" s="1"/>
  <c r="K116" i="2"/>
  <c r="AC116" i="2" s="1"/>
  <c r="K117" i="2"/>
  <c r="AC117" i="2" s="1"/>
  <c r="K118" i="2"/>
  <c r="AC118" i="2" s="1"/>
  <c r="K119" i="2"/>
  <c r="AC119" i="2" s="1"/>
  <c r="K120" i="2"/>
  <c r="AC120" i="2" s="1"/>
  <c r="K121" i="2"/>
  <c r="AC121" i="2" s="1"/>
  <c r="K122" i="2"/>
  <c r="AC122" i="2" s="1"/>
  <c r="K123" i="2"/>
  <c r="AC123" i="2" s="1"/>
  <c r="K124" i="2"/>
  <c r="AC124" i="2" s="1"/>
  <c r="K125" i="2"/>
  <c r="AC125" i="2" s="1"/>
  <c r="K126" i="2"/>
  <c r="AC126" i="2" s="1"/>
  <c r="K127" i="2"/>
  <c r="AC127" i="2" s="1"/>
  <c r="K128" i="2"/>
  <c r="AC128" i="2" s="1"/>
  <c r="K129" i="2"/>
  <c r="AC129" i="2" s="1"/>
  <c r="K130" i="2"/>
  <c r="AC130" i="2" s="1"/>
  <c r="K131" i="2"/>
  <c r="AC131" i="2" s="1"/>
  <c r="K132" i="2"/>
  <c r="AC132" i="2" s="1"/>
  <c r="K133" i="2"/>
  <c r="AC133" i="2" s="1"/>
  <c r="K134" i="2"/>
  <c r="AC134" i="2" s="1"/>
  <c r="K135" i="2"/>
  <c r="AC135" i="2" s="1"/>
  <c r="K136" i="2"/>
  <c r="AC136" i="2" s="1"/>
  <c r="K137" i="2"/>
  <c r="AC137" i="2" s="1"/>
  <c r="K138" i="2"/>
  <c r="AC138" i="2" s="1"/>
  <c r="K139" i="2"/>
  <c r="AC139" i="2" s="1"/>
  <c r="K140" i="2"/>
  <c r="AC140" i="2" s="1"/>
  <c r="K141" i="2"/>
  <c r="AC141" i="2" s="1"/>
  <c r="K142" i="2"/>
  <c r="AC142" i="2" s="1"/>
  <c r="K143" i="2"/>
  <c r="AC143" i="2" s="1"/>
  <c r="K144" i="2"/>
  <c r="AC144" i="2" s="1"/>
  <c r="K145" i="2"/>
  <c r="AC145" i="2" s="1"/>
  <c r="K146" i="2"/>
  <c r="AC146" i="2" s="1"/>
  <c r="K147" i="2"/>
  <c r="AC147" i="2" s="1"/>
  <c r="K148" i="2"/>
  <c r="AC148" i="2" s="1"/>
  <c r="K149" i="2"/>
  <c r="AC149" i="2" s="1"/>
  <c r="K150" i="2"/>
  <c r="AC150" i="2" s="1"/>
  <c r="K151" i="2"/>
  <c r="AC151" i="2" s="1"/>
  <c r="K152" i="2"/>
  <c r="AC152" i="2" s="1"/>
  <c r="K153" i="2"/>
  <c r="AC153" i="2" s="1"/>
  <c r="K154" i="2"/>
  <c r="AC154" i="2" s="1"/>
  <c r="K155" i="2"/>
  <c r="AC155" i="2" s="1"/>
  <c r="K156" i="2"/>
  <c r="AC156" i="2" s="1"/>
  <c r="K157" i="2"/>
  <c r="AC157" i="2" s="1"/>
  <c r="K158" i="2"/>
  <c r="AC158" i="2" s="1"/>
  <c r="K159" i="2"/>
  <c r="AC159" i="2" s="1"/>
  <c r="K160" i="2"/>
  <c r="AC160" i="2" s="1"/>
  <c r="K161" i="2"/>
  <c r="AC161" i="2" s="1"/>
  <c r="K162" i="2"/>
  <c r="AC162" i="2" s="1"/>
  <c r="K163" i="2"/>
  <c r="AC163" i="2" s="1"/>
  <c r="K164" i="2"/>
  <c r="AC164" i="2" s="1"/>
  <c r="K165" i="2"/>
  <c r="AC165" i="2" s="1"/>
  <c r="K166" i="2"/>
  <c r="AC166" i="2" s="1"/>
  <c r="K167" i="2"/>
  <c r="AC167" i="2" s="1"/>
  <c r="K168" i="2"/>
  <c r="AC168" i="2" s="1"/>
  <c r="K169" i="2"/>
  <c r="AC169" i="2" s="1"/>
  <c r="K170" i="2"/>
  <c r="AC170" i="2" s="1"/>
  <c r="K171" i="2"/>
  <c r="AC171" i="2" s="1"/>
  <c r="K172" i="2"/>
  <c r="AC172" i="2" s="1"/>
  <c r="K173" i="2"/>
  <c r="AC173" i="2" s="1"/>
  <c r="K174" i="2"/>
  <c r="AC174" i="2" s="1"/>
  <c r="K175" i="2"/>
  <c r="AC175" i="2" s="1"/>
  <c r="K176" i="2"/>
  <c r="AC176" i="2" s="1"/>
  <c r="K177" i="2"/>
  <c r="AC177" i="2" s="1"/>
  <c r="K178" i="2"/>
  <c r="AC178" i="2" s="1"/>
  <c r="K179" i="2"/>
  <c r="AC179" i="2" s="1"/>
  <c r="K180" i="2"/>
  <c r="AC180" i="2" s="1"/>
  <c r="K181" i="2"/>
  <c r="AC181" i="2" s="1"/>
  <c r="K182" i="2"/>
  <c r="AC182" i="2" s="1"/>
  <c r="K183" i="2"/>
  <c r="AC183" i="2" s="1"/>
  <c r="K184" i="2"/>
  <c r="AC184" i="2" s="1"/>
  <c r="K185" i="2"/>
  <c r="AC185" i="2" s="1"/>
  <c r="K186" i="2"/>
  <c r="AC186" i="2" s="1"/>
  <c r="K187" i="2"/>
  <c r="AC187" i="2" s="1"/>
  <c r="K188" i="2"/>
  <c r="AC188" i="2" s="1"/>
  <c r="K189" i="2"/>
  <c r="AC189" i="2" s="1"/>
  <c r="K190" i="2"/>
  <c r="AC190" i="2" s="1"/>
  <c r="K191" i="2"/>
  <c r="AC191" i="2" s="1"/>
  <c r="K192" i="2"/>
  <c r="AC192" i="2" s="1"/>
  <c r="K193" i="2"/>
  <c r="AC193" i="2" s="1"/>
  <c r="K194" i="2"/>
  <c r="AC194" i="2" s="1"/>
  <c r="K195" i="2"/>
  <c r="AC195" i="2" s="1"/>
  <c r="K196" i="2"/>
  <c r="AC196" i="2" s="1"/>
  <c r="K197" i="2"/>
  <c r="AC197" i="2" s="1"/>
  <c r="K198" i="2"/>
  <c r="AC198" i="2" s="1"/>
  <c r="K199" i="2"/>
  <c r="AC199" i="2" s="1"/>
  <c r="K200" i="2"/>
  <c r="AC200" i="2" s="1"/>
  <c r="K201" i="2"/>
  <c r="AC201" i="2" s="1"/>
  <c r="K202" i="2"/>
  <c r="AC202" i="2" s="1"/>
  <c r="K203" i="2"/>
  <c r="AC203" i="2" s="1"/>
  <c r="K204" i="2"/>
  <c r="AC204" i="2" s="1"/>
  <c r="K205" i="2"/>
  <c r="AC205" i="2" s="1"/>
  <c r="K206" i="2"/>
  <c r="AC206" i="2" s="1"/>
  <c r="K207" i="2"/>
  <c r="AC207" i="2" s="1"/>
  <c r="K208" i="2"/>
  <c r="AC208" i="2" s="1"/>
  <c r="K209" i="2"/>
  <c r="AC209" i="2" s="1"/>
  <c r="K210" i="2"/>
  <c r="AC210" i="2" s="1"/>
  <c r="K211" i="2"/>
  <c r="AC211" i="2" s="1"/>
  <c r="K212" i="2"/>
  <c r="AC212" i="2" s="1"/>
  <c r="K213" i="2"/>
  <c r="AC213" i="2" s="1"/>
  <c r="K214" i="2"/>
  <c r="AC214" i="2" s="1"/>
  <c r="K215" i="2"/>
  <c r="AC215" i="2" s="1"/>
  <c r="K216" i="2"/>
  <c r="AC216" i="2" s="1"/>
  <c r="K217" i="2"/>
  <c r="AC217" i="2" s="1"/>
  <c r="K218" i="2"/>
  <c r="AC218" i="2" s="1"/>
  <c r="K219" i="2"/>
  <c r="AC219" i="2" s="1"/>
  <c r="K220" i="2"/>
  <c r="AC220" i="2" s="1"/>
  <c r="K221" i="2"/>
  <c r="AC221" i="2" s="1"/>
  <c r="K222" i="2"/>
  <c r="AC222" i="2" s="1"/>
  <c r="K223" i="2"/>
  <c r="AC223" i="2" s="1"/>
  <c r="K224" i="2"/>
  <c r="AC224" i="2" s="1"/>
  <c r="K225" i="2"/>
  <c r="AC225" i="2" s="1"/>
  <c r="K226" i="2"/>
  <c r="AC226" i="2" s="1"/>
  <c r="K227" i="2"/>
  <c r="AC227" i="2" s="1"/>
  <c r="K228" i="2"/>
  <c r="AC228" i="2" s="1"/>
  <c r="K229" i="2"/>
  <c r="AC229" i="2" s="1"/>
  <c r="K230" i="2"/>
  <c r="AC230" i="2" s="1"/>
  <c r="K231" i="2"/>
  <c r="AC231" i="2" s="1"/>
  <c r="K232" i="2"/>
  <c r="AC232" i="2" s="1"/>
  <c r="K233" i="2"/>
  <c r="AC233" i="2" s="1"/>
  <c r="K234" i="2"/>
  <c r="AC234" i="2" s="1"/>
  <c r="K235" i="2"/>
  <c r="AC235" i="2" s="1"/>
  <c r="K236" i="2"/>
  <c r="AC236" i="2" s="1"/>
  <c r="K237" i="2"/>
  <c r="AC237" i="2" s="1"/>
  <c r="K238" i="2"/>
  <c r="AC238" i="2" s="1"/>
  <c r="K239" i="2"/>
  <c r="AC239" i="2" s="1"/>
  <c r="K240" i="2"/>
  <c r="AC240" i="2" s="1"/>
  <c r="K241" i="2"/>
  <c r="AC241" i="2" s="1"/>
  <c r="K242" i="2"/>
  <c r="AC242" i="2" s="1"/>
  <c r="K243" i="2"/>
  <c r="AC243" i="2" s="1"/>
  <c r="K244" i="2"/>
  <c r="AC244" i="2" s="1"/>
  <c r="K245" i="2"/>
  <c r="AC245" i="2" s="1"/>
  <c r="K246" i="2"/>
  <c r="AC246" i="2" s="1"/>
  <c r="K247" i="2"/>
  <c r="AC247" i="2" s="1"/>
  <c r="K248" i="2"/>
  <c r="AC248" i="2" s="1"/>
  <c r="K249" i="2"/>
  <c r="AC249" i="2" s="1"/>
  <c r="K250" i="2"/>
  <c r="AC250" i="2" s="1"/>
  <c r="K251" i="2"/>
  <c r="AC251" i="2" s="1"/>
  <c r="K252" i="2"/>
  <c r="AC252" i="2" s="1"/>
  <c r="K253" i="2"/>
  <c r="AC253" i="2" s="1"/>
  <c r="K254" i="2"/>
  <c r="AC254" i="2" s="1"/>
  <c r="K255" i="2"/>
  <c r="AC255" i="2" s="1"/>
  <c r="K256" i="2"/>
  <c r="AC256" i="2" s="1"/>
  <c r="K257" i="2"/>
  <c r="AC257" i="2" s="1"/>
  <c r="K258" i="2"/>
  <c r="AC258" i="2" s="1"/>
  <c r="K259" i="2"/>
  <c r="AC259" i="2" s="1"/>
  <c r="K260" i="2"/>
  <c r="AC260" i="2" s="1"/>
  <c r="K261" i="2"/>
  <c r="AC261" i="2" s="1"/>
  <c r="K262" i="2"/>
  <c r="AC262" i="2" s="1"/>
  <c r="K263" i="2"/>
  <c r="AC263" i="2" s="1"/>
  <c r="K264" i="2"/>
  <c r="AC264" i="2" s="1"/>
  <c r="K265" i="2"/>
  <c r="AC265" i="2" s="1"/>
  <c r="K266" i="2"/>
  <c r="AC266" i="2" s="1"/>
  <c r="K267" i="2"/>
  <c r="AC267" i="2" s="1"/>
  <c r="K268" i="2"/>
  <c r="AC268" i="2" s="1"/>
  <c r="K269" i="2"/>
  <c r="AC269" i="2" s="1"/>
  <c r="K270" i="2"/>
  <c r="AC270" i="2" s="1"/>
  <c r="K271" i="2"/>
  <c r="AC271" i="2" s="1"/>
  <c r="K272" i="2"/>
  <c r="AC272" i="2" s="1"/>
  <c r="K273" i="2"/>
  <c r="AC273" i="2" s="1"/>
  <c r="K274" i="2"/>
  <c r="AC274" i="2" s="1"/>
  <c r="K275" i="2"/>
  <c r="AC275" i="2" s="1"/>
  <c r="K276" i="2"/>
  <c r="AC276" i="2" s="1"/>
  <c r="K277" i="2"/>
  <c r="AC277" i="2" s="1"/>
  <c r="K278" i="2"/>
  <c r="AC278" i="2" s="1"/>
  <c r="K279" i="2"/>
  <c r="AC279" i="2" s="1"/>
  <c r="K280" i="2"/>
  <c r="AC280" i="2" s="1"/>
  <c r="K281" i="2"/>
  <c r="AC281" i="2" s="1"/>
  <c r="K282" i="2"/>
  <c r="AC282" i="2" s="1"/>
  <c r="K283" i="2"/>
  <c r="AC283" i="2" s="1"/>
  <c r="K284" i="2"/>
  <c r="AC284" i="2" s="1"/>
  <c r="K285" i="2"/>
  <c r="AC285" i="2" s="1"/>
  <c r="K286" i="2"/>
  <c r="AC286" i="2" s="1"/>
  <c r="K287" i="2"/>
  <c r="AC287" i="2" s="1"/>
  <c r="K288" i="2"/>
  <c r="AC288" i="2" s="1"/>
  <c r="K289" i="2"/>
  <c r="AC289" i="2" s="1"/>
  <c r="K290" i="2"/>
  <c r="AC290" i="2" s="1"/>
  <c r="K291" i="2"/>
  <c r="AC291" i="2" s="1"/>
  <c r="K292" i="2"/>
  <c r="AC292" i="2" s="1"/>
  <c r="K293" i="2"/>
  <c r="AC293" i="2" s="1"/>
  <c r="K294" i="2"/>
  <c r="AC294" i="2" s="1"/>
  <c r="K295" i="2"/>
  <c r="AC295" i="2" s="1"/>
  <c r="K296" i="2"/>
  <c r="AC296" i="2" s="1"/>
  <c r="K297" i="2"/>
  <c r="AC297" i="2" s="1"/>
  <c r="K298" i="2"/>
  <c r="AC298" i="2" s="1"/>
  <c r="K299" i="2"/>
  <c r="AC299" i="2" s="1"/>
  <c r="K300" i="2"/>
  <c r="AC300" i="2" s="1"/>
  <c r="K301" i="2"/>
  <c r="AC301" i="2" s="1"/>
  <c r="K302" i="2"/>
  <c r="AC302" i="2" s="1"/>
  <c r="K303" i="2"/>
  <c r="AC303" i="2" s="1"/>
  <c r="K304" i="2"/>
  <c r="AC304" i="2" s="1"/>
  <c r="K305" i="2"/>
  <c r="AC305" i="2" s="1"/>
  <c r="K306" i="2"/>
  <c r="AC306" i="2" s="1"/>
  <c r="K307" i="2"/>
  <c r="AC307" i="2" s="1"/>
  <c r="K308" i="2"/>
  <c r="AC308" i="2" s="1"/>
  <c r="K309" i="2"/>
  <c r="AC309" i="2" s="1"/>
  <c r="K310" i="2"/>
  <c r="AC310" i="2" s="1"/>
  <c r="K311" i="2"/>
  <c r="AC311" i="2" s="1"/>
  <c r="K312" i="2"/>
  <c r="AC312" i="2" s="1"/>
  <c r="K313" i="2"/>
  <c r="AC313" i="2" s="1"/>
  <c r="K314" i="2"/>
  <c r="AC314" i="2" s="1"/>
  <c r="K315" i="2"/>
  <c r="AC315" i="2" s="1"/>
  <c r="K316" i="2"/>
  <c r="AC316" i="2" s="1"/>
  <c r="K317" i="2"/>
  <c r="AC317" i="2" s="1"/>
  <c r="K318" i="2"/>
  <c r="AC318" i="2" s="1"/>
  <c r="K319" i="2"/>
  <c r="AC319" i="2" s="1"/>
  <c r="K320" i="2"/>
  <c r="AC320" i="2" s="1"/>
  <c r="K321" i="2"/>
  <c r="AC321" i="2" s="1"/>
  <c r="K322" i="2"/>
  <c r="AC322" i="2" s="1"/>
  <c r="K323" i="2"/>
  <c r="AC323" i="2" s="1"/>
  <c r="K324" i="2"/>
  <c r="AC324" i="2" s="1"/>
  <c r="K325" i="2"/>
  <c r="AC325" i="2" s="1"/>
  <c r="K326" i="2"/>
  <c r="AC326" i="2" s="1"/>
  <c r="K327" i="2"/>
  <c r="AC327" i="2" s="1"/>
  <c r="K328" i="2"/>
  <c r="AC328" i="2" s="1"/>
  <c r="K329" i="2"/>
  <c r="AC329" i="2" s="1"/>
  <c r="K330" i="2"/>
  <c r="AC330" i="2" s="1"/>
  <c r="K331" i="2"/>
  <c r="AC331" i="2" s="1"/>
  <c r="K332" i="2"/>
  <c r="AC332" i="2" s="1"/>
  <c r="K333" i="2"/>
  <c r="AC333" i="2" s="1"/>
  <c r="K334" i="2"/>
  <c r="AC334" i="2" s="1"/>
  <c r="K335" i="2"/>
  <c r="AC335" i="2" s="1"/>
  <c r="K336" i="2"/>
  <c r="AC336" i="2" s="1"/>
  <c r="K337" i="2"/>
  <c r="AC337" i="2" s="1"/>
  <c r="K338" i="2"/>
  <c r="AC338" i="2" s="1"/>
  <c r="K339" i="2"/>
  <c r="AC339" i="2" s="1"/>
  <c r="K340" i="2"/>
  <c r="AC340" i="2" s="1"/>
  <c r="K341" i="2"/>
  <c r="AC341" i="2" s="1"/>
  <c r="K342" i="2"/>
  <c r="AC342" i="2" s="1"/>
  <c r="K343" i="2"/>
  <c r="AC343" i="2" s="1"/>
  <c r="K344" i="2"/>
  <c r="AC344" i="2" s="1"/>
  <c r="K345" i="2"/>
  <c r="AC345" i="2" s="1"/>
  <c r="K346" i="2"/>
  <c r="AC346" i="2" s="1"/>
  <c r="K347" i="2"/>
  <c r="AC347" i="2" s="1"/>
  <c r="K348" i="2"/>
  <c r="AC348" i="2" s="1"/>
  <c r="K349" i="2"/>
  <c r="AC349" i="2" s="1"/>
  <c r="K350" i="2"/>
  <c r="AC350" i="2" s="1"/>
  <c r="K351" i="2"/>
  <c r="AC351" i="2" s="1"/>
  <c r="K352" i="2"/>
  <c r="AC352" i="2" s="1"/>
  <c r="K353" i="2"/>
  <c r="AC353" i="2" s="1"/>
  <c r="K354" i="2"/>
  <c r="AC354" i="2" s="1"/>
  <c r="K355" i="2"/>
  <c r="AC355" i="2" s="1"/>
  <c r="K356" i="2"/>
  <c r="AC356" i="2" s="1"/>
  <c r="K357" i="2"/>
  <c r="AC357" i="2" s="1"/>
  <c r="K358" i="2"/>
  <c r="AC358" i="2" s="1"/>
  <c r="K359" i="2"/>
  <c r="AC359" i="2" s="1"/>
  <c r="K360" i="2"/>
  <c r="AC360" i="2" s="1"/>
  <c r="K361" i="2"/>
  <c r="AC361" i="2" s="1"/>
  <c r="K362" i="2"/>
  <c r="AC362" i="2" s="1"/>
  <c r="K363" i="2"/>
  <c r="AC363" i="2" s="1"/>
  <c r="K364" i="2"/>
  <c r="AC364" i="2" s="1"/>
  <c r="K365" i="2"/>
  <c r="AC365" i="2" s="1"/>
  <c r="K366" i="2"/>
  <c r="AC366" i="2" s="1"/>
  <c r="K367" i="2"/>
  <c r="AC367" i="2" s="1"/>
  <c r="K368" i="2"/>
  <c r="AC368" i="2" s="1"/>
  <c r="K369" i="2"/>
  <c r="AC369" i="2" s="1"/>
  <c r="K370" i="2"/>
  <c r="AC370" i="2" s="1"/>
  <c r="K371" i="2"/>
  <c r="AC371" i="2" s="1"/>
  <c r="K372" i="2"/>
  <c r="AC372" i="2" s="1"/>
  <c r="K373" i="2"/>
  <c r="AC373" i="2" s="1"/>
  <c r="K374" i="2"/>
  <c r="AC374" i="2" s="1"/>
  <c r="K375" i="2"/>
  <c r="AC375" i="2" s="1"/>
  <c r="K376" i="2"/>
  <c r="AC376" i="2" s="1"/>
  <c r="K377" i="2"/>
  <c r="AC377" i="2" s="1"/>
  <c r="K378" i="2"/>
  <c r="AC378" i="2" s="1"/>
  <c r="K379" i="2"/>
  <c r="AC379" i="2" s="1"/>
  <c r="K380" i="2"/>
  <c r="AC380" i="2" s="1"/>
  <c r="K381" i="2"/>
  <c r="AC381" i="2" s="1"/>
  <c r="K382" i="2"/>
  <c r="AC382" i="2" s="1"/>
  <c r="K383" i="2"/>
  <c r="AC383" i="2" s="1"/>
  <c r="K384" i="2"/>
  <c r="AC384" i="2" s="1"/>
  <c r="K385" i="2"/>
  <c r="AC385" i="2" s="1"/>
  <c r="K386" i="2"/>
  <c r="AC386" i="2" s="1"/>
  <c r="K387" i="2"/>
  <c r="AC387" i="2" s="1"/>
  <c r="K388" i="2"/>
  <c r="AC388" i="2" s="1"/>
  <c r="K389" i="2"/>
  <c r="AC389" i="2" s="1"/>
  <c r="K390" i="2"/>
  <c r="AC390" i="2" s="1"/>
  <c r="K391" i="2"/>
  <c r="AC391" i="2" s="1"/>
  <c r="K392" i="2"/>
  <c r="AC392" i="2" s="1"/>
  <c r="K393" i="2"/>
  <c r="AC393" i="2" s="1"/>
  <c r="K394" i="2"/>
  <c r="AC394" i="2" s="1"/>
  <c r="K395" i="2"/>
  <c r="AC395" i="2" s="1"/>
  <c r="K396" i="2"/>
  <c r="AC396" i="2" s="1"/>
  <c r="K397" i="2"/>
  <c r="AC397" i="2" s="1"/>
  <c r="K398" i="2"/>
  <c r="AC398" i="2" s="1"/>
  <c r="K399" i="2"/>
  <c r="AC399" i="2" s="1"/>
  <c r="K400" i="2"/>
  <c r="AC400" i="2" s="1"/>
  <c r="K401" i="2"/>
  <c r="AC401" i="2" s="1"/>
  <c r="K402" i="2"/>
  <c r="AC402" i="2" s="1"/>
  <c r="K403" i="2"/>
  <c r="AC403" i="2" s="1"/>
  <c r="K404" i="2"/>
  <c r="AC404" i="2" s="1"/>
  <c r="K405" i="2"/>
  <c r="AC405" i="2" s="1"/>
  <c r="K406" i="2"/>
  <c r="AC406" i="2" s="1"/>
  <c r="K407" i="2"/>
  <c r="AC407" i="2" s="1"/>
  <c r="K408" i="2"/>
  <c r="AC408" i="2" s="1"/>
  <c r="K409" i="2"/>
  <c r="AC409" i="2" s="1"/>
  <c r="K410" i="2"/>
  <c r="AC410" i="2" s="1"/>
  <c r="K411" i="2"/>
  <c r="AC411" i="2" s="1"/>
  <c r="K412" i="2"/>
  <c r="AC412" i="2" s="1"/>
  <c r="K413" i="2"/>
  <c r="AC413" i="2" s="1"/>
  <c r="K414" i="2"/>
  <c r="AC414" i="2" s="1"/>
  <c r="K415" i="2"/>
  <c r="AC415" i="2" s="1"/>
  <c r="K416" i="2"/>
  <c r="AC416" i="2" s="1"/>
  <c r="K417" i="2"/>
  <c r="AC417" i="2" s="1"/>
  <c r="K690" i="2"/>
  <c r="AC690" i="2" s="1"/>
  <c r="K691" i="2"/>
  <c r="AC691" i="2" s="1"/>
  <c r="K692" i="2"/>
  <c r="AC692" i="2" s="1"/>
  <c r="K693" i="2"/>
  <c r="AC693" i="2" s="1"/>
  <c r="K694" i="2"/>
  <c r="AC694" i="2" s="1"/>
  <c r="K695" i="2"/>
  <c r="AC695" i="2" s="1"/>
  <c r="K696" i="2"/>
  <c r="AC696" i="2" s="1"/>
  <c r="K697" i="2"/>
  <c r="AC697" i="2" s="1"/>
  <c r="K698" i="2"/>
  <c r="AC698" i="2" s="1"/>
  <c r="K699" i="2"/>
  <c r="AC699" i="2" s="1"/>
  <c r="K700" i="2"/>
  <c r="AC700" i="2" s="1"/>
  <c r="K701" i="2"/>
  <c r="AC701" i="2" s="1"/>
  <c r="K702" i="2"/>
  <c r="AC702" i="2" s="1"/>
  <c r="K703" i="2"/>
  <c r="AC703" i="2" s="1"/>
  <c r="K704" i="2"/>
  <c r="AC704" i="2" s="1"/>
  <c r="K705" i="2"/>
  <c r="AC705" i="2" s="1"/>
  <c r="K706" i="2"/>
  <c r="AC706" i="2" s="1"/>
  <c r="K707" i="2"/>
  <c r="AC707" i="2" s="1"/>
  <c r="K708" i="2"/>
  <c r="AC708" i="2" s="1"/>
  <c r="K709" i="2"/>
  <c r="AC709" i="2" s="1"/>
  <c r="K710" i="2"/>
  <c r="AC710" i="2" s="1"/>
  <c r="K711" i="2"/>
  <c r="AC711" i="2" s="1"/>
  <c r="K712" i="2"/>
  <c r="AC712" i="2" s="1"/>
  <c r="K713" i="2"/>
  <c r="AC713" i="2" s="1"/>
  <c r="K714" i="2"/>
  <c r="AC714" i="2" s="1"/>
  <c r="K715" i="2"/>
  <c r="AC715" i="2" s="1"/>
  <c r="K716" i="2"/>
  <c r="AC716" i="2" s="1"/>
  <c r="K717" i="2"/>
  <c r="AC717" i="2" s="1"/>
  <c r="K718" i="2"/>
  <c r="AC718" i="2" s="1"/>
  <c r="K719" i="2"/>
  <c r="AC719" i="2" s="1"/>
  <c r="K720" i="2"/>
  <c r="AC720" i="2" s="1"/>
  <c r="K721" i="2"/>
  <c r="AC721" i="2" s="1"/>
  <c r="K722" i="2"/>
  <c r="AC722" i="2" s="1"/>
  <c r="K723" i="2"/>
  <c r="AC723" i="2" s="1"/>
  <c r="K724" i="2"/>
  <c r="AC724" i="2" s="1"/>
  <c r="K725" i="2"/>
  <c r="AC725" i="2" s="1"/>
  <c r="K726" i="2"/>
  <c r="AC726" i="2" s="1"/>
  <c r="K727" i="2"/>
  <c r="AC727" i="2" s="1"/>
  <c r="K728" i="2"/>
  <c r="AC728" i="2" s="1"/>
  <c r="K729" i="2"/>
  <c r="AC729" i="2" s="1"/>
  <c r="K730" i="2"/>
  <c r="AC730" i="2" s="1"/>
  <c r="K731" i="2"/>
  <c r="AC731" i="2" s="1"/>
  <c r="K732" i="2"/>
  <c r="AC732" i="2" s="1"/>
  <c r="K733" i="2"/>
  <c r="AC733" i="2" s="1"/>
  <c r="K734" i="2"/>
  <c r="AC734" i="2" s="1"/>
  <c r="K735" i="2"/>
  <c r="AC735" i="2" s="1"/>
  <c r="K736" i="2"/>
  <c r="AC736" i="2" s="1"/>
  <c r="K737" i="2"/>
  <c r="AC737" i="2" s="1"/>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AC4"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AC2" i="2" l="1"/>
  <c r="D9" i="3"/>
  <c r="D4" i="3"/>
  <c r="T15" i="3" l="1"/>
  <c r="T16" i="3" s="1"/>
  <c r="A6" i="4"/>
  <c r="A7" i="4" s="1"/>
  <c r="A8" i="4" s="1"/>
  <c r="A9" i="4" s="1"/>
  <c r="A10" i="4" s="1"/>
  <c r="F75" i="3"/>
  <c r="G75" i="3" s="1"/>
  <c r="G74" i="3"/>
  <c r="F74" i="3"/>
  <c r="G73" i="3"/>
  <c r="F73" i="3"/>
  <c r="G72" i="3"/>
  <c r="J46" i="3" s="1"/>
  <c r="F72" i="3"/>
  <c r="G71" i="3"/>
  <c r="F71" i="3"/>
  <c r="G70" i="3"/>
  <c r="J45" i="3" s="1"/>
  <c r="F70" i="3"/>
  <c r="G69" i="3"/>
  <c r="F69" i="3"/>
  <c r="G68" i="3"/>
  <c r="J43" i="3" s="1"/>
  <c r="F68" i="3"/>
  <c r="G67" i="3"/>
  <c r="F67" i="3"/>
  <c r="G66" i="3"/>
  <c r="F66" i="3"/>
  <c r="G65" i="3"/>
  <c r="F65" i="3"/>
  <c r="G64" i="3"/>
  <c r="F64" i="3"/>
  <c r="G63" i="3"/>
  <c r="F63" i="3"/>
  <c r="G62" i="3"/>
  <c r="F62" i="3"/>
  <c r="G61" i="3"/>
  <c r="F61" i="3"/>
  <c r="G60" i="3"/>
  <c r="F60" i="3"/>
  <c r="G59" i="3"/>
  <c r="F59" i="3"/>
  <c r="G58" i="3"/>
  <c r="J40" i="3" s="1"/>
  <c r="F58" i="3"/>
  <c r="G57" i="3"/>
  <c r="F57" i="3"/>
  <c r="G56" i="3"/>
  <c r="F56" i="3"/>
  <c r="G55" i="3"/>
  <c r="F55" i="3"/>
  <c r="G54" i="3"/>
  <c r="F54" i="3"/>
  <c r="G53" i="3"/>
  <c r="F53" i="3"/>
  <c r="G52" i="3"/>
  <c r="F52" i="3"/>
  <c r="G51" i="3"/>
  <c r="F51" i="3"/>
  <c r="G50" i="3"/>
  <c r="F50" i="3"/>
  <c r="G49" i="3"/>
  <c r="F49" i="3"/>
  <c r="G48" i="3"/>
  <c r="F48" i="3"/>
  <c r="G47" i="3"/>
  <c r="F47" i="3"/>
  <c r="G46" i="3"/>
  <c r="F46" i="3"/>
  <c r="G45" i="3"/>
  <c r="F45" i="3"/>
  <c r="J44" i="3"/>
  <c r="G44" i="3"/>
  <c r="F44" i="3"/>
  <c r="G43" i="3"/>
  <c r="F43" i="3"/>
  <c r="G42" i="3"/>
  <c r="F42" i="3"/>
  <c r="R41" i="3"/>
  <c r="Q41" i="3"/>
  <c r="J41" i="3"/>
  <c r="G41" i="3"/>
  <c r="F41" i="3"/>
  <c r="R40" i="3"/>
  <c r="Q40" i="3"/>
  <c r="G40" i="3"/>
  <c r="F40" i="3"/>
  <c r="R39" i="3"/>
  <c r="Q39" i="3"/>
  <c r="G39" i="3"/>
  <c r="F39" i="3"/>
  <c r="R38" i="3"/>
  <c r="Q38" i="3"/>
  <c r="G38" i="3"/>
  <c r="F38" i="3"/>
  <c r="R37" i="3"/>
  <c r="Q37" i="3"/>
  <c r="G37" i="3"/>
  <c r="F37" i="3"/>
  <c r="R36" i="3"/>
  <c r="Q36" i="3"/>
  <c r="G36" i="3"/>
  <c r="F36" i="3"/>
  <c r="R35" i="3"/>
  <c r="Q35" i="3"/>
  <c r="G35" i="3"/>
  <c r="F35" i="3"/>
  <c r="R34" i="3"/>
  <c r="Q34" i="3"/>
  <c r="G34" i="3"/>
  <c r="F34" i="3"/>
  <c r="G33" i="3"/>
  <c r="F33" i="3"/>
  <c r="K24" i="3"/>
  <c r="K15" i="3"/>
  <c r="K14" i="3"/>
  <c r="Q13" i="3"/>
  <c r="K13" i="3"/>
  <c r="Q12" i="3"/>
  <c r="K12" i="3"/>
  <c r="Q11" i="3"/>
  <c r="K11" i="3"/>
  <c r="Q10" i="3"/>
  <c r="K10" i="3"/>
  <c r="Q9" i="3"/>
  <c r="K9" i="3"/>
  <c r="Q8" i="3"/>
  <c r="K8" i="3"/>
  <c r="Q7" i="3"/>
  <c r="K7" i="3"/>
  <c r="Q6" i="3"/>
  <c r="K6" i="3"/>
  <c r="Q5" i="3"/>
  <c r="K5" i="3"/>
  <c r="B5" i="3"/>
  <c r="Q4" i="3"/>
  <c r="K22" i="3" l="1"/>
  <c r="K21" i="3"/>
  <c r="K23" i="3"/>
  <c r="K25" i="3"/>
  <c r="K26" i="3"/>
  <c r="K28" i="3"/>
  <c r="K27" i="3"/>
</calcChain>
</file>

<file path=xl/comments1.xml><?xml version="1.0" encoding="utf-8"?>
<comments xmlns="http://schemas.openxmlformats.org/spreadsheetml/2006/main">
  <authors>
    <author>Trần Thành Đạt - CV BKSNB</author>
    <author>ADMIN</author>
  </authors>
  <commentList>
    <comment ref="L3" authorId="0" shapeId="0">
      <text>
        <r>
          <rPr>
            <b/>
            <sz val="9"/>
            <color indexed="81"/>
            <rFont val="Tahoma"/>
            <family val="2"/>
          </rPr>
          <t>Trần Thành Đạt - CV BKSNB:</t>
        </r>
        <r>
          <rPr>
            <sz val="9"/>
            <color indexed="81"/>
            <rFont val="Tahoma"/>
            <family val="2"/>
          </rPr>
          <t xml:space="preserve">
Thời gian vận chuyển TB bao gồm cả thời gian nghỉ, bốc dỡ hàng...</t>
        </r>
      </text>
    </comment>
    <comment ref="U17" authorId="1" shapeId="0">
      <text>
        <r>
          <rPr>
            <b/>
            <sz val="9"/>
            <color indexed="81"/>
            <rFont val="Tahoma"/>
            <family val="2"/>
          </rPr>
          <t>ADMIN:</t>
        </r>
        <r>
          <rPr>
            <sz val="9"/>
            <color indexed="81"/>
            <rFont val="Tahoma"/>
            <family val="2"/>
          </rPr>
          <t xml:space="preserve">
VÉ CAO TỐC</t>
        </r>
      </text>
    </comment>
    <comment ref="U18" authorId="1" shapeId="0">
      <text>
        <r>
          <rPr>
            <b/>
            <sz val="9"/>
            <color indexed="81"/>
            <rFont val="Tahoma"/>
            <family val="2"/>
          </rPr>
          <t>ADMIN:</t>
        </r>
        <r>
          <rPr>
            <sz val="9"/>
            <color indexed="81"/>
            <rFont val="Tahoma"/>
            <family val="2"/>
          </rPr>
          <t xml:space="preserve">
VÉ CAO TỐC</t>
        </r>
      </text>
    </comment>
    <comment ref="U19" authorId="1" shapeId="0">
      <text>
        <r>
          <rPr>
            <b/>
            <sz val="9"/>
            <color indexed="81"/>
            <rFont val="Tahoma"/>
            <family val="2"/>
          </rPr>
          <t>ADMIN:</t>
        </r>
        <r>
          <rPr>
            <sz val="9"/>
            <color indexed="81"/>
            <rFont val="Tahoma"/>
            <family val="2"/>
          </rPr>
          <t xml:space="preserve">
VÉ CAO TỐC</t>
        </r>
      </text>
    </comment>
    <comment ref="U20" authorId="1" shapeId="0">
      <text>
        <r>
          <rPr>
            <b/>
            <sz val="9"/>
            <color indexed="81"/>
            <rFont val="Tahoma"/>
            <family val="2"/>
          </rPr>
          <t>ADMIN:</t>
        </r>
        <r>
          <rPr>
            <sz val="9"/>
            <color indexed="81"/>
            <rFont val="Tahoma"/>
            <family val="2"/>
          </rPr>
          <t xml:space="preserve">
VÉ CAO TỐC</t>
        </r>
      </text>
    </comment>
    <comment ref="U21" authorId="1" shapeId="0">
      <text>
        <r>
          <rPr>
            <b/>
            <sz val="9"/>
            <color indexed="81"/>
            <rFont val="Tahoma"/>
            <family val="2"/>
          </rPr>
          <t>ADMIN:</t>
        </r>
        <r>
          <rPr>
            <sz val="9"/>
            <color indexed="81"/>
            <rFont val="Tahoma"/>
            <family val="2"/>
          </rPr>
          <t xml:space="preserve">
VÉ CAO TỐC</t>
        </r>
      </text>
    </comment>
    <comment ref="I78" authorId="1" shapeId="0">
      <text>
        <r>
          <rPr>
            <b/>
            <sz val="9"/>
            <color indexed="81"/>
            <rFont val="Tahoma"/>
            <family val="2"/>
          </rPr>
          <t>ADMIN:</t>
        </r>
        <r>
          <rPr>
            <sz val="9"/>
            <color indexed="81"/>
            <rFont val="Tahoma"/>
            <family val="2"/>
          </rPr>
          <t xml:space="preserve">
tính lương,tiền đường 1ch đường ngắn</t>
        </r>
      </text>
    </comment>
    <comment ref="T78" authorId="1" shapeId="0">
      <text>
        <r>
          <rPr>
            <b/>
            <sz val="9"/>
            <color indexed="81"/>
            <rFont val="Tahoma"/>
            <family val="2"/>
          </rPr>
          <t>ADMIN:</t>
        </r>
        <r>
          <rPr>
            <sz val="9"/>
            <color indexed="81"/>
            <rFont val="Tahoma"/>
            <family val="2"/>
          </rPr>
          <t xml:space="preserve">
CA XE TRẢ LÁI XE</t>
        </r>
      </text>
    </comment>
    <comment ref="T93" authorId="1" shapeId="0">
      <text>
        <r>
          <rPr>
            <b/>
            <sz val="9"/>
            <color indexed="81"/>
            <rFont val="Tahoma"/>
            <family val="2"/>
          </rPr>
          <t>ADMIN:</t>
        </r>
        <r>
          <rPr>
            <sz val="9"/>
            <color indexed="81"/>
            <rFont val="Tahoma"/>
            <family val="2"/>
          </rPr>
          <t xml:space="preserve">
CA XE TRẢ LÁI XE</t>
        </r>
      </text>
    </comment>
  </commentList>
</comments>
</file>

<file path=xl/connections.xml><?xml version="1.0" encoding="utf-8"?>
<connections xmlns="http://schemas.openxmlformats.org/spreadsheetml/2006/main">
  <connection id="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Database!$A$3:$AF$769" type="102" refreshedVersion="6" minRefreshableVersion="5">
    <extLst>
      <ext xmlns:x15="http://schemas.microsoft.com/office/spreadsheetml/2010/11/main" uri="{DE250136-89BD-433C-8126-D09CA5730AF9}">
        <x15:connection id="Range" autoDelete="1">
          <x15:rangePr sourceName="_xlcn.WorksheetConnection_DatabaseA3AF7691"/>
        </x15:connection>
      </ext>
    </extLst>
  </connection>
</connections>
</file>

<file path=xl/sharedStrings.xml><?xml version="1.0" encoding="utf-8"?>
<sst xmlns="http://schemas.openxmlformats.org/spreadsheetml/2006/main" count="1408" uniqueCount="521">
  <si>
    <t>LÁI XE</t>
  </si>
  <si>
    <t>STT</t>
  </si>
  <si>
    <t>Ngày váo sổ</t>
  </si>
  <si>
    <t>SỐ XE</t>
  </si>
  <si>
    <t>1.25T</t>
  </si>
  <si>
    <t>2.5T</t>
  </si>
  <si>
    <t>3.5T</t>
  </si>
  <si>
    <t>5T</t>
  </si>
  <si>
    <t>7T</t>
  </si>
  <si>
    <t>8T</t>
  </si>
  <si>
    <t>9T-10T</t>
  </si>
  <si>
    <t>13T</t>
  </si>
  <si>
    <t>TUYẾN ĐƯỜNG</t>
  </si>
  <si>
    <t>CHỦ HÀNG</t>
  </si>
  <si>
    <t>ĐƠN VỊ VT</t>
  </si>
  <si>
    <t>TỔNG DOANH THU</t>
  </si>
  <si>
    <t>VETC</t>
  </si>
  <si>
    <t>TIỀN VÉ</t>
  </si>
  <si>
    <t>TUYÊN QUANG</t>
  </si>
  <si>
    <t>Vũ Nguyên Hoàng</t>
  </si>
  <si>
    <t>29H-15805</t>
  </si>
  <si>
    <t>THUẬN HƯNG</t>
  </si>
  <si>
    <t>HOÀNG HẢI</t>
  </si>
  <si>
    <t>CNHP</t>
  </si>
  <si>
    <t>Bùi Đức Thành</t>
  </si>
  <si>
    <t>29H-15201</t>
  </si>
  <si>
    <t>THANH HÓA</t>
  </si>
  <si>
    <t>HƯNG YÊN</t>
  </si>
  <si>
    <t>Hoàng Văn Vĩ</t>
  </si>
  <si>
    <t>29H-15247</t>
  </si>
  <si>
    <t>BẮC NINH</t>
  </si>
  <si>
    <t>Hoàng Văn Cảnh</t>
  </si>
  <si>
    <t>29H-15145</t>
  </si>
  <si>
    <t>Cao Việt Chi</t>
  </si>
  <si>
    <t>29H-70119</t>
  </si>
  <si>
    <t>VSV</t>
  </si>
  <si>
    <t>TIÊN LÃNG</t>
  </si>
  <si>
    <t>Hoàng Văn Sinh</t>
  </si>
  <si>
    <t>29H-73785</t>
  </si>
  <si>
    <t>QUẢNG YÊN</t>
  </si>
  <si>
    <t>Ngô Văn Đức</t>
  </si>
  <si>
    <t>29H-73917</t>
  </si>
  <si>
    <t>GIA LÂM</t>
  </si>
  <si>
    <t>Vũ Minh Tuấn</t>
  </si>
  <si>
    <t>29H-80640</t>
  </si>
  <si>
    <t>Nguyễn Văn Phượng</t>
  </si>
  <si>
    <t>29H-80545</t>
  </si>
  <si>
    <t>THÁI BÌNH</t>
  </si>
  <si>
    <t>Bùi Chí Hải</t>
  </si>
  <si>
    <t>15C-26715</t>
  </si>
  <si>
    <t>15H 00478</t>
  </si>
  <si>
    <t>BẮC GIANG</t>
  </si>
  <si>
    <t>CKVINA</t>
  </si>
  <si>
    <t>15C-30182</t>
  </si>
  <si>
    <t>AN DƯƠNG</t>
  </si>
  <si>
    <t>NGUYÊN ANH</t>
  </si>
  <si>
    <t>43S 3384</t>
  </si>
  <si>
    <t>DƯƠNG KINH</t>
  </si>
  <si>
    <t>89C-12886</t>
  </si>
  <si>
    <t>99C 01580</t>
  </si>
  <si>
    <t>36C 18231</t>
  </si>
  <si>
    <t>NAM ĐỊNH</t>
  </si>
  <si>
    <t>XEN-LU-LO</t>
  </si>
  <si>
    <t>HÀ NỘI-PHÚ THỌ</t>
  </si>
  <si>
    <t>TRƯỜNG VŨ</t>
  </si>
  <si>
    <t>XNK-HOÀNG HẢI</t>
  </si>
  <si>
    <t>BẮC NINH-CẢNG</t>
  </si>
  <si>
    <t>SỸ ĐẠT</t>
  </si>
  <si>
    <t>BẮC GIANG-CẢNG</t>
  </si>
  <si>
    <t>15C-21530</t>
  </si>
  <si>
    <t>15H 02241</t>
  </si>
  <si>
    <t>29H-15619</t>
  </si>
  <si>
    <t>LÊ LAI</t>
  </si>
  <si>
    <t>Nguyễn Văn Bì</t>
  </si>
  <si>
    <t>29H-70138</t>
  </si>
  <si>
    <t>15H 02746</t>
  </si>
  <si>
    <t>TUẤN HIỀN</t>
  </si>
  <si>
    <t>BẮC NINH- LÊ LAI</t>
  </si>
  <si>
    <t>15C-32175</t>
  </si>
  <si>
    <t>HÀ NAM</t>
  </si>
  <si>
    <t>15H 03142</t>
  </si>
  <si>
    <t>Nguyễn Văn Xô</t>
  </si>
  <si>
    <t>BẮC NINH-LÊ LAI</t>
  </si>
  <si>
    <t>MẠNH HƯNG</t>
  </si>
  <si>
    <t>BẮC NINH-SỞ DẦU</t>
  </si>
  <si>
    <t>15C 35025</t>
  </si>
  <si>
    <t>HIẾU DŨNG</t>
  </si>
  <si>
    <t>HẢI AN</t>
  </si>
  <si>
    <t>15H 00534</t>
  </si>
  <si>
    <t>KHO VẬN-VIEFAC</t>
  </si>
  <si>
    <t>KHO VẬN</t>
  </si>
  <si>
    <t>15C28809</t>
  </si>
  <si>
    <t>HẢI DƯƠNG</t>
  </si>
  <si>
    <t>15H 00736</t>
  </si>
  <si>
    <t>HỒNG PHÁT</t>
  </si>
  <si>
    <t>KHO VẬN-NỘI  BÀI</t>
  </si>
  <si>
    <t>PHÚ THỌ</t>
  </si>
  <si>
    <t>CẢNG-HPS-HỒNG HÀ</t>
  </si>
  <si>
    <t>TRUNG HẢI</t>
  </si>
  <si>
    <t>MÊ LINH-LÊ LAI</t>
  </si>
  <si>
    <t>Ipack</t>
  </si>
  <si>
    <t>15H 01501</t>
  </si>
  <si>
    <t>HPS-HH-HÀ NAM</t>
  </si>
  <si>
    <t>HH-TL-HH</t>
  </si>
  <si>
    <t>THĂNG LONG</t>
  </si>
  <si>
    <t>15H 01886</t>
  </si>
  <si>
    <t>15C 30182</t>
  </si>
  <si>
    <t>BẮC GIANG-SAMWNG</t>
  </si>
  <si>
    <t>15C34331</t>
  </si>
  <si>
    <t>15C 31509</t>
  </si>
  <si>
    <t>15H 03130</t>
  </si>
  <si>
    <t>99H 01188</t>
  </si>
  <si>
    <t>15H 01910</t>
  </si>
  <si>
    <t>15C 27708</t>
  </si>
  <si>
    <t>29C 31259</t>
  </si>
  <si>
    <t>HỒNG HÀ</t>
  </si>
  <si>
    <t>CẢNG-HỒNG HÀ</t>
  </si>
  <si>
    <t>MINH KHA</t>
  </si>
  <si>
    <t>BẮC GIANG-TRÀNG DUỆ</t>
  </si>
  <si>
    <t>29C 41971</t>
  </si>
  <si>
    <t>HH-TIÊN LÃNG</t>
  </si>
  <si>
    <t>TIÊN LÃNG HH</t>
  </si>
  <si>
    <t>15H 00528</t>
  </si>
  <si>
    <t>15H-009.12</t>
  </si>
  <si>
    <t>BẮC NINH-LÊ  LAI</t>
  </si>
  <si>
    <t>HPS</t>
  </si>
  <si>
    <t>HPS-CẢNG</t>
  </si>
  <si>
    <t>15H 02986</t>
  </si>
  <si>
    <t>CẢNG-ECO</t>
  </si>
  <si>
    <t>ECO</t>
  </si>
  <si>
    <t>15C 32603</t>
  </si>
  <si>
    <t>CẲNG-THĂNG LONG</t>
  </si>
  <si>
    <t>15C 29465</t>
  </si>
  <si>
    <t>15H-003.64</t>
  </si>
  <si>
    <t>15C 38104</t>
  </si>
  <si>
    <t>15C 28128</t>
  </si>
  <si>
    <t>29H-32784</t>
  </si>
  <si>
    <t>NỘI BÀI-HỒNG HÀ</t>
  </si>
  <si>
    <t>VẬN TẢI PSM</t>
  </si>
  <si>
    <t>15C 03130</t>
  </si>
  <si>
    <t>TOP 10 tuyến đường</t>
  </si>
  <si>
    <t>Sum of TỔNG DOANH THU</t>
  </si>
  <si>
    <t>Sum of TỔNG DOANH THU2</t>
  </si>
  <si>
    <t>Số chuyến</t>
  </si>
  <si>
    <t>Doanh thu/chuyến</t>
  </si>
  <si>
    <t>Count of SỐ XE</t>
  </si>
  <si>
    <t>Doanh thu/ tuyến</t>
  </si>
  <si>
    <t>Count of SỐ XE2</t>
  </si>
  <si>
    <t>Số xe</t>
  </si>
  <si>
    <t>Grand Total</t>
  </si>
  <si>
    <t>Loại xe</t>
  </si>
  <si>
    <t>Tỷ lệ</t>
  </si>
  <si>
    <t>Values</t>
  </si>
  <si>
    <t>Sum of CƯỚC</t>
  </si>
  <si>
    <t>Sum of CA XE</t>
  </si>
  <si>
    <t>Sum of HÀNG VỀ2</t>
  </si>
  <si>
    <t>Sum of KHÁC</t>
  </si>
  <si>
    <t>Sum of CHI PHÍ THANH HÓA</t>
  </si>
  <si>
    <t>Sum of BỐC XẾP</t>
  </si>
  <si>
    <t>Sum of Tổng chi</t>
  </si>
  <si>
    <t>Lợi gộp chưa trừ dầu</t>
  </si>
  <si>
    <t>Xem lại tuyến dương kinh có lợi gộp chưa trừ dầu âm</t>
  </si>
  <si>
    <t>Các tuyến có lợi nhuận chưa trừ dầu thấp</t>
  </si>
  <si>
    <t>Tuyến đường</t>
  </si>
  <si>
    <t>Tỷ lệ Gía vốn (chưa gồm dầu)/ doanh thu</t>
  </si>
  <si>
    <t>Chưa tính đc lợi gộp theo từng tuyến đường do chưa có số Km và định mức xăng dầu tuyến ở trong bảng kế</t>
  </si>
  <si>
    <t>(blank)</t>
  </si>
  <si>
    <t>Xem lại ko có doanh thu?</t>
  </si>
  <si>
    <t>Nội dung</t>
  </si>
  <si>
    <t>Vấn đề</t>
  </si>
  <si>
    <t>Ý kiến KSNB</t>
  </si>
  <si>
    <t>Ý kiến Kho vận</t>
  </si>
  <si>
    <t>Các xe 7t, 8t chạy không đều,  các xe 1.25T, 2.5T hầu như không chạy</t>
  </si>
  <si>
    <t>Kiến nghị kho vận đề xuất phương án sd xe gia tăng doanh thu xe tải</t>
  </si>
  <si>
    <t>Tuyến Kho vận - Nội bài chưa có doanh thu</t>
  </si>
  <si>
    <t>Kiến nghị kế toán kiểm tra tuyến này có chi phí nhưng chưa có doanh thu?</t>
  </si>
  <si>
    <t>Doanh thu xe tải chủ yếu tới từ cước hàng đi (80%) và dịch vụ bốc xếp (10%). Doanh thu hàng về chỉ đạt 1% tổng doanh thu.</t>
  </si>
  <si>
    <t>Kiến nghị kho vận nghiên cứu gia tăng các khách hàng cùng tuyến đường, sắp xếp lịch vận chuyển hợp lý để gia tăng doanh thu chiều về, tối ưu hóa hoạt động của xe</t>
  </si>
  <si>
    <t>CN HP chỉ chiếm 37% số chuyến xe và 42.5% tổng doanh thu xe tải</t>
  </si>
  <si>
    <t>Kiến nghị Kho vận lên phương án sắp xếp để tối ưu lịch chạy xe, gia tăng số lượng chuyến đi của CNHP</t>
  </si>
  <si>
    <t>Vấn đề khác</t>
  </si>
  <si>
    <t>Với data dữ liệu hiện tại, chưa tính được giá vốn và lợi gộp của từng tuyến, do đó không đo lường được hiệu quả từng tuyến</t>
  </si>
  <si>
    <t>Đề nghị bp thống kê bổ sung thêm số km tuyến đường, định mức dầu tiêu thụ từng tuyến từng xe để làm cơ sở tính giá vốn từng tuyến.
Bổ sung thời gian chạy từng tuyển để tính toán lịch điều xe và hiệu suất vận hành xe</t>
  </si>
  <si>
    <t>DANH MỤC XE QUẢN LÝ</t>
  </si>
  <si>
    <t>Số KM</t>
  </si>
  <si>
    <t>TEST COVID</t>
  </si>
  <si>
    <t>DẦU</t>
  </si>
  <si>
    <t>LÃI GỘP</t>
  </si>
  <si>
    <t>ĐIỂM ĐI</t>
  </si>
  <si>
    <t>ĐIỂM ĐẾN</t>
  </si>
  <si>
    <t>LOẠI HÀNG</t>
  </si>
  <si>
    <t>KHỐI LƯỢNG HÀNG</t>
  </si>
  <si>
    <t>QUÃNG ĐƯỜNG (KM)</t>
  </si>
  <si>
    <t>ĐM DẦU</t>
  </si>
  <si>
    <t>CHIỀU ĐI</t>
  </si>
  <si>
    <t>TẢI TRỌNG XE</t>
  </si>
  <si>
    <t>Nội bộ</t>
  </si>
  <si>
    <t>Thuê ngoài</t>
  </si>
  <si>
    <t>Phân loại</t>
  </si>
  <si>
    <t>Thời gian vận hành/ Thời gian nghỉ đối với xe nhà</t>
  </si>
  <si>
    <t>Doanh thu chiều về</t>
  </si>
  <si>
    <t>Số chuyến chạy trong tháng</t>
  </si>
  <si>
    <t>Số chuyến kế hoạch</t>
  </si>
  <si>
    <t>Doanh thu kế hoạch</t>
  </si>
  <si>
    <t>Mục tiêu</t>
  </si>
  <si>
    <t>Là cơ sở kế toán kiểm tra doanh thu, công nợ xuất hóa đơn cho các đối tượng</t>
  </si>
  <si>
    <t>Là cơ sở cho ban điều hành phân tích hiệu quả sử dụng xe, phục vụ cho việc ra các quyết định về đầu tư, vận hành tuyến đường hiệu quả</t>
  </si>
  <si>
    <t>Hướng dẫn nhập liệu</t>
  </si>
  <si>
    <t>Sheet "Danh mục" dùng để khai báo thông tin về xe, khách hàng, tuyến đường.</t>
  </si>
  <si>
    <t>Sheet này sẽ liên kết với sheet data base thông qua việc sử dụng Data Validation. Mục đích của việc này để hạn chế việc tự ý nhập sai cung đường, khách hàng, số xe,… hoặc thay đổi định dạng dẫn tới việc phân tích dữ liệu cho sai số hoặc không đúng yêu cầu đưa ra</t>
  </si>
  <si>
    <t>Khi phát sinh thêm xe, khách hàng, tuyến đường cần phải cập nhật sheet danh mục trước</t>
  </si>
  <si>
    <t xml:space="preserve">Là cơ sở để theo dõi tình hình vận tải diễn ra tại đơn vị. </t>
  </si>
  <si>
    <t>File data base theo dõi:</t>
  </si>
  <si>
    <t>Sheet Danh mục</t>
  </si>
  <si>
    <t>Sheet Database</t>
  </si>
  <si>
    <t>Đối với các trường thông tin đã khai báo sheet Danh mục khi nhập liệu cần dùng tổ hợp phím Alt + mũi tên xuống để chọn dữ liệu</t>
  </si>
  <si>
    <t>Nhập lộ trình chiều đi, về riêng biệt thành 2 dòng thay vì nhập chung 1 dòng như trước đây. Mục đích của việc này để kiểm soát các chi phí đầu đi, về tách biệt. Là cơ sở ra quyết định về việc tối ưu hóa doanh thu quãng đường về</t>
  </si>
  <si>
    <t>TỔNG CHI PHÍ</t>
  </si>
  <si>
    <t>Bổ sung thêm các trường thời gian (nhập thời gian bình quân tuyến đường từng chiều riêng biệt bao gồm cả thời gian vận chuyển, xếp dỡ hàng hóa)</t>
  </si>
  <si>
    <t xml:space="preserve">Bổ sung thêm trường lãi gộp bằng Tổng doanh thu - Tổng chi phí để phân tích và tối ưu lãi gộp từng tuyến đường. </t>
  </si>
  <si>
    <t>Lưu ý: Nếu cần chèn cột theo dõi các thông tin khác-&gt; Yêu cầu chèn vào cột cuối cùng, không chèn vào phạm vi các cột đã có trước</t>
  </si>
  <si>
    <t>Cơ cấu tổ chức dữ liệu Data như sau:</t>
  </si>
  <si>
    <t>Vùng C- E: Thể hiện các thông tin về xe</t>
  </si>
  <si>
    <t>I</t>
  </si>
  <si>
    <t>II</t>
  </si>
  <si>
    <t>Sheet Cal!</t>
  </si>
  <si>
    <t>Mọi tính toán sheet này nên dùng pivot từ dữ liệu database -&gt; refresh liên tục và không mất time chỉnh sửa</t>
  </si>
  <si>
    <t>Sheet Dashboard</t>
  </si>
  <si>
    <t>Báo cáo nhanh 1 số chỉ tiêu quan trọng, thiết kế tùy vào bộ phận sử dụng số liệu</t>
  </si>
  <si>
    <t>HƯỚNG DẪN NHẬP FILE DATA BASE</t>
  </si>
  <si>
    <t>SỐ CONT</t>
  </si>
  <si>
    <t>GHI CHÚ</t>
  </si>
  <si>
    <t>ANH KHOA</t>
  </si>
  <si>
    <t>SUMO</t>
  </si>
  <si>
    <t>LIÊN VIỆT DŨNG</t>
  </si>
  <si>
    <t>HƯNG HÀ</t>
  </si>
  <si>
    <t>HOÀNG QUÂN</t>
  </si>
  <si>
    <t>VIETCHUN</t>
  </si>
  <si>
    <t>MINH VƯƠNG</t>
  </si>
  <si>
    <t>HẢI CƯỜNG</t>
  </si>
  <si>
    <t>KHÁNH HÀ</t>
  </si>
  <si>
    <t>ĐỨC XUYÊN</t>
  </si>
  <si>
    <t>NAM PHONG</t>
  </si>
  <si>
    <t>VIETUNI</t>
  </si>
  <si>
    <t>TRUNG NGHĨA</t>
  </si>
  <si>
    <t>BIỂN VÀNG</t>
  </si>
  <si>
    <t>A HẠNH</t>
  </si>
  <si>
    <t>THIÊN LÝ</t>
  </si>
  <si>
    <t>HOÀNG PHÚC</t>
  </si>
  <si>
    <t>PHÚ ĐẠT</t>
  </si>
  <si>
    <t>BÔNG SEN VÀNG</t>
  </si>
  <si>
    <t>ANH THÀNH FORD</t>
  </si>
  <si>
    <t>CÔNG TY VP</t>
  </si>
  <si>
    <t>THỊNH PHÁT</t>
  </si>
  <si>
    <t>THÁI DŨNG</t>
  </si>
  <si>
    <t>DT CƯỚC</t>
  </si>
  <si>
    <t>DT CA XE</t>
  </si>
  <si>
    <t>DT KHÁC</t>
  </si>
  <si>
    <t>CP CƯỚC</t>
  </si>
  <si>
    <t>GÍA DẦU</t>
  </si>
  <si>
    <t>TẢI TRỌNG CONT</t>
  </si>
  <si>
    <t>THỜI GIAN (GIỜ)</t>
  </si>
  <si>
    <t>Vùng F - G: Thể hiện thông tin về cont trên xe</t>
  </si>
  <si>
    <t>Vùng H - N: Thể hiện thông tin về tuyến đường</t>
  </si>
  <si>
    <t>Vùng O - R: Thể hiện thông tin về hàng hóa, khách hàng, chủ hàng, đơn vị vận tải</t>
  </si>
  <si>
    <t>Vùng S -V : các thông số thể hiện cơ cấu doanh thu</t>
  </si>
  <si>
    <t>Vùng W - AD: Thể hiện thông tin về chi phí</t>
  </si>
  <si>
    <t>NHÀ CUNG CẤP</t>
  </si>
  <si>
    <t>Nguyễn Văn Bẩy</t>
  </si>
  <si>
    <t>Lương Văn Dũng</t>
  </si>
  <si>
    <t>Đào Văn Tố</t>
  </si>
  <si>
    <t>Đỗ Văn Vịnh</t>
  </si>
  <si>
    <t>Nguyễn Đức Lợi</t>
  </si>
  <si>
    <t>Nguyễn Trí Tuệ</t>
  </si>
  <si>
    <t>Giáp Văn Khôi</t>
  </si>
  <si>
    <t>Phạm Văn Trọng</t>
  </si>
  <si>
    <t>Đỗ Đức Thịnh</t>
  </si>
  <si>
    <t>Trịnh Tiến Trung</t>
  </si>
  <si>
    <t>Phạm Văn Tuấn</t>
  </si>
  <si>
    <t>Bùi Văn Mạnh</t>
  </si>
  <si>
    <t>Vũ Văn Cường</t>
  </si>
  <si>
    <t>AN GIANG</t>
  </si>
  <si>
    <t>BBTM</t>
  </si>
  <si>
    <t>BÌNH NGÂN</t>
  </si>
  <si>
    <t>GLITTER</t>
  </si>
  <si>
    <t>PATECO</t>
  </si>
  <si>
    <t>PHƯƠNG TRUNG</t>
  </si>
  <si>
    <t>TÂN ĐÀM GIA</t>
  </si>
  <si>
    <t>VẬT TƯ IN</t>
  </si>
  <si>
    <t>SMARTLINK</t>
  </si>
  <si>
    <t>ĐÔ THÀNH</t>
  </si>
  <si>
    <t>NMTL</t>
  </si>
  <si>
    <t>TÂN KIM CƯƠNG-ĐH</t>
  </si>
  <si>
    <t>HƯNG PHÚC THÀN</t>
  </si>
  <si>
    <t>2LC</t>
  </si>
  <si>
    <t>THÀNH SORO</t>
  </si>
  <si>
    <t>NEO FLOOR</t>
  </si>
  <si>
    <t>HTC</t>
  </si>
  <si>
    <t>TRƯỜNG NGUYỄN</t>
  </si>
  <si>
    <t>ĐOÀN</t>
  </si>
  <si>
    <t>TOÀN PHÁT</t>
  </si>
  <si>
    <t>LÊ CHÂN</t>
  </si>
  <si>
    <t>VĨNH SƠN</t>
  </si>
  <si>
    <t>PHƯƠNG NAM</t>
  </si>
  <si>
    <t>RCG</t>
  </si>
  <si>
    <t>HẢI PHÒNG</t>
  </si>
  <si>
    <t>CÁNH DIỀU</t>
  </si>
  <si>
    <t>NEO FLOOR, ĐÌNH VŨ</t>
  </si>
  <si>
    <t>TRÀNG DUỆ</t>
  </si>
  <si>
    <t>LẠCH HUYỆN</t>
  </si>
  <si>
    <t>CHƯƠNG MỸ,HÀ NỘI</t>
  </si>
  <si>
    <t>VIỆT TRÌ, PHÚ THỌ</t>
  </si>
  <si>
    <t>BÌNH XUYÊN VĨNH PHÚC</t>
  </si>
  <si>
    <t>VĂN LÂM, HƯNG YÊN</t>
  </si>
  <si>
    <t>KNQ</t>
  </si>
  <si>
    <t>HPS+CÁNH DIỀU</t>
  </si>
  <si>
    <t>VIDIFI</t>
  </si>
  <si>
    <t>VSV, TIÊN LÃNG</t>
  </si>
  <si>
    <t>NMTL, TIÊN LÃNG</t>
  </si>
  <si>
    <t>SỞ DẦU</t>
  </si>
  <si>
    <t>KIẾN AN</t>
  </si>
  <si>
    <t>CẢNG HP</t>
  </si>
  <si>
    <t>HẠ LONG</t>
  </si>
  <si>
    <t>CẨM PHẢ</t>
  </si>
  <si>
    <t>MÓNG CÁI</t>
  </si>
  <si>
    <t>TP HƯNG YÊN</t>
  </si>
  <si>
    <t>NHƯ QUỲNH, HƯNG YÊN</t>
  </si>
  <si>
    <t>VĂN LÂM,HƯNG YÊN</t>
  </si>
  <si>
    <t>GIA LỘC HẢI DƯƠNG</t>
  </si>
  <si>
    <t>THANH MIỆN,HẢI DƯƠNG</t>
  </si>
  <si>
    <t>ĐỨC GIANG, HÀ NỘI</t>
  </si>
  <si>
    <t>LONG BIÊN, HÀ NỘI</t>
  </si>
  <si>
    <t>THANH TRÌ HÀ NỘI</t>
  </si>
  <si>
    <t>XÂM ĐỘNG,THƯỜNG TÍN</t>
  </si>
  <si>
    <t>QUÁN GÁNH, THƯỜNG TÍN</t>
  </si>
  <si>
    <t>TRIỀU KHÚC, HÀ NỘI</t>
  </si>
  <si>
    <t>CẢNG PHÀ ĐEN, HÀ NỘI</t>
  </si>
  <si>
    <t>THANH TRÌ,HÀ NỘI</t>
  </si>
  <si>
    <t>NGỌC HỒI, HÀ NỘI</t>
  </si>
  <si>
    <t>ĐÔNG ANH HÀ NỘI</t>
  </si>
  <si>
    <t>GIA LÂM,HÀ NỘI</t>
  </si>
  <si>
    <t>CANON THĂNG LONG,HÀ NỘI</t>
  </si>
  <si>
    <t>NAM TỪ LIÊM</t>
  </si>
  <si>
    <t>CANON BẮC NINH</t>
  </si>
  <si>
    <t>VÂN TRUNG,BẮC GIANG</t>
  </si>
  <si>
    <t>DAMCO</t>
  </si>
  <si>
    <t>BÌNH XUYÊN,VĨNH PHÚC</t>
  </si>
  <si>
    <t>TAM DƯƠNG,VĨNH PHÚC</t>
  </si>
  <si>
    <t>THUẬN THÀNH,BẮC NINH</t>
  </si>
  <si>
    <t>PATECO,PHÚ THỌ</t>
  </si>
  <si>
    <t>SOI-THƯỜNG TÍN</t>
  </si>
  <si>
    <t>KIỂM HÓA (THẠCH THẤT)-THƯỜNG TÍN</t>
  </si>
  <si>
    <t>CHI PHÍ
 TIỀN ĐƯỜNG</t>
  </si>
  <si>
    <t>DOANH THU KHÁCH HÀNG</t>
  </si>
  <si>
    <t>THỰC TRẢ NCC</t>
  </si>
  <si>
    <t>TIỀN LƯƠNG CHUYẾN</t>
  </si>
  <si>
    <t>CHI PHÍ XE</t>
  </si>
  <si>
    <t>LOẠI CONT</t>
  </si>
  <si>
    <t>SỐ BILL/BOOK</t>
  </si>
  <si>
    <t>Count of SỐ CONT</t>
  </si>
  <si>
    <t>20*20</t>
  </si>
  <si>
    <t>GLITER</t>
  </si>
  <si>
    <t>THƯỜNG TÍN</t>
  </si>
  <si>
    <t>TÂN VŨ</t>
  </si>
  <si>
    <t>G FORTUNE</t>
  </si>
  <si>
    <t>ĐỀN ĐÔ,BẮC NINH</t>
  </si>
  <si>
    <t>VIP GREEN</t>
  </si>
  <si>
    <t>GF3</t>
  </si>
  <si>
    <t>VIP GREEN PORT</t>
  </si>
  <si>
    <t>GIC</t>
  </si>
  <si>
    <t>NEO FLOOR, ĐÌNH VŨ-LACH HUYỆN</t>
  </si>
  <si>
    <t>QUÁN TOAN,HẢI PHÒNG</t>
  </si>
  <si>
    <t>BẮC TỪ LIÊM</t>
  </si>
  <si>
    <t>VIỆT VŨ</t>
  </si>
  <si>
    <t>HƯNG HẢI</t>
  </si>
  <si>
    <t>YUSEN</t>
  </si>
  <si>
    <t>GREEN PORT</t>
  </si>
  <si>
    <t>KIỂM HÓA-NEO FLOOR,ĐÌNH VŨ</t>
  </si>
  <si>
    <t>HÙNG MẠNH</t>
  </si>
  <si>
    <t>Row Labels</t>
  </si>
  <si>
    <t>KẾ HOẠCH</t>
  </si>
  <si>
    <t>DOANH THU THỰC TẾ</t>
  </si>
  <si>
    <t>TỶ LỆ</t>
  </si>
  <si>
    <t>Sum of DT CƯỚC</t>
  </si>
  <si>
    <t>Sum of DT CA XE</t>
  </si>
  <si>
    <t>Sum of DT KHÁC</t>
  </si>
  <si>
    <t>DT/CHUYẾN</t>
  </si>
  <si>
    <t>20.00</t>
  </si>
  <si>
    <t>40.00</t>
  </si>
  <si>
    <t>BÁO CÁO DOANH THU THEO KHÁCH HÀNG</t>
  </si>
  <si>
    <t>BÁO CÁO THEO TUYẾN ĐƯỜNG</t>
  </si>
  <si>
    <t>Count of SỐ CONT2</t>
  </si>
  <si>
    <t>PHÂN BỔ</t>
  </si>
  <si>
    <t>NỘI BỘ</t>
  </si>
  <si>
    <t>XE NGOÀI</t>
  </si>
  <si>
    <t>Count of TỔNG CHI PHÍ</t>
  </si>
  <si>
    <t>26/05</t>
  </si>
  <si>
    <t>WHSU6078677</t>
  </si>
  <si>
    <t>ĐI</t>
  </si>
  <si>
    <t>NHẬP</t>
  </si>
  <si>
    <t>VỀ</t>
  </si>
  <si>
    <t>ĐÓNG HÀNG</t>
  </si>
  <si>
    <t>TCKU9356143</t>
  </si>
  <si>
    <t>XUẤT</t>
  </si>
  <si>
    <t>GLDU7630975</t>
  </si>
  <si>
    <t>TGBU3497658</t>
  </si>
  <si>
    <t>NAM HẢI ĐÌNH VŨ</t>
  </si>
  <si>
    <t>HPLA224347</t>
  </si>
  <si>
    <t>TGBU3495378</t>
  </si>
  <si>
    <t>IAAU1738924</t>
  </si>
  <si>
    <t>TGBU7938833</t>
  </si>
  <si>
    <t>643IN2226997</t>
  </si>
  <si>
    <t>MSMU5164277</t>
  </si>
  <si>
    <t>643IN2226995</t>
  </si>
  <si>
    <t>TEMU6896590</t>
  </si>
  <si>
    <t>643IN2226996</t>
  </si>
  <si>
    <t>GESU6368822</t>
  </si>
  <si>
    <t>643IN2226992</t>
  </si>
  <si>
    <t>MEDU4320577</t>
  </si>
  <si>
    <t>643LN2222479</t>
  </si>
  <si>
    <t>MEDU4037783</t>
  </si>
  <si>
    <t>WHSU2208319</t>
  </si>
  <si>
    <t>WHSU2672309</t>
  </si>
  <si>
    <t>WHSU2459802</t>
  </si>
  <si>
    <t>WHSU2571983</t>
  </si>
  <si>
    <t>WHSU2689451</t>
  </si>
  <si>
    <t>27/05</t>
  </si>
  <si>
    <t>DFSU7675627</t>
  </si>
  <si>
    <t>165C501494</t>
  </si>
  <si>
    <t>WHSU2637606</t>
  </si>
  <si>
    <t>040CX06443</t>
  </si>
  <si>
    <t>VĂN ĐIỂN.HÀ NỘI</t>
  </si>
  <si>
    <t>TEMU3324436</t>
  </si>
  <si>
    <t>SITSKHPG312840</t>
  </si>
  <si>
    <t>NLLU4115251</t>
  </si>
  <si>
    <t>NLLU4302144</t>
  </si>
  <si>
    <t>CMAU5265692</t>
  </si>
  <si>
    <t>SGN1604197</t>
  </si>
  <si>
    <t>VMAU5183953</t>
  </si>
  <si>
    <t>CMAU5731722</t>
  </si>
  <si>
    <t>GESU6607974</t>
  </si>
  <si>
    <t>APHU7384310</t>
  </si>
  <si>
    <t>TGHU9494302</t>
  </si>
  <si>
    <t>GESU5819958</t>
  </si>
  <si>
    <t>CCLU5302577</t>
  </si>
  <si>
    <t>COAU7238040450</t>
  </si>
  <si>
    <t>CSNU4085536</t>
  </si>
  <si>
    <t>FFAU3149752</t>
  </si>
  <si>
    <t>OOCU4776729</t>
  </si>
  <si>
    <t>OOCU4804820</t>
  </si>
  <si>
    <t>OOCU4926773</t>
  </si>
  <si>
    <t>OOLU7723647</t>
  </si>
  <si>
    <t>OOLU7771455</t>
  </si>
  <si>
    <t>SEGU6603443</t>
  </si>
  <si>
    <t>CBHU6462707</t>
  </si>
  <si>
    <t>TEMU0675910</t>
  </si>
  <si>
    <t>HPLA224346</t>
  </si>
  <si>
    <t>TCNU3325659</t>
  </si>
  <si>
    <t>H22040009</t>
  </si>
  <si>
    <t>CAAU5016755</t>
  </si>
  <si>
    <t>28/05</t>
  </si>
  <si>
    <t>TRHU4154019</t>
  </si>
  <si>
    <t>TEMU6693119</t>
  </si>
  <si>
    <t>RFCU5122012</t>
  </si>
  <si>
    <t>BSCN22030100</t>
  </si>
  <si>
    <t>CBHU9066910</t>
  </si>
  <si>
    <t>CSNU7102133</t>
  </si>
  <si>
    <t>CBHU7011420</t>
  </si>
  <si>
    <t>OOCU7294551</t>
  </si>
  <si>
    <t>OOCU4984131</t>
  </si>
  <si>
    <t>30/05</t>
  </si>
  <si>
    <t>SKLU1962700</t>
  </si>
  <si>
    <t>YLEX2205HPH732</t>
  </si>
  <si>
    <t>BEAU6409246</t>
  </si>
  <si>
    <t>JJCXMHPAHD20301A</t>
  </si>
  <si>
    <t>TRHU6959692</t>
  </si>
  <si>
    <t>TCNU2015751</t>
  </si>
  <si>
    <t>643IN2226218</t>
  </si>
  <si>
    <t>GLDU5058285</t>
  </si>
  <si>
    <t>EBKG03295906</t>
  </si>
  <si>
    <t>THEO DÕI VẬN TẢI XE CONT 26/5-2</t>
  </si>
  <si>
    <t>MEDU3049265</t>
  </si>
  <si>
    <t>MEDU6482181</t>
  </si>
  <si>
    <t>WHLU5808055</t>
  </si>
  <si>
    <t>UETU5786975</t>
  </si>
  <si>
    <t>SNBU2279629</t>
  </si>
  <si>
    <t>FCIU6227286</t>
  </si>
  <si>
    <t>SNCU2934555</t>
  </si>
  <si>
    <t>SNCU2915771</t>
  </si>
  <si>
    <t>OOCU8689643</t>
  </si>
  <si>
    <t>OOCU8086357</t>
  </si>
  <si>
    <t>FFAU3205012</t>
  </si>
  <si>
    <t>OOCU8493199</t>
  </si>
  <si>
    <t>CAIU9406008</t>
  </si>
  <si>
    <t>QUÂN ĐỘI</t>
  </si>
  <si>
    <t>165C501472</t>
  </si>
  <si>
    <t>SNLCCHVX0000018</t>
  </si>
  <si>
    <t>SE22050009-01</t>
  </si>
  <si>
    <t>PACIFIC</t>
  </si>
  <si>
    <t>31/05</t>
  </si>
  <si>
    <t>LẬP THẠCH,VĨNH PHÚC</t>
  </si>
  <si>
    <t>TỪ LIÊM,HÀ NỘI</t>
  </si>
  <si>
    <t>FFAU4732698</t>
  </si>
  <si>
    <t>SEKU4551514</t>
  </si>
  <si>
    <t>SLPU2012232</t>
  </si>
  <si>
    <t>SNBU2340499</t>
  </si>
  <si>
    <t>01/06</t>
  </si>
  <si>
    <t>OOCU9644300</t>
  </si>
  <si>
    <t>FBIU0074700</t>
  </si>
  <si>
    <t>BEAU4355670</t>
  </si>
  <si>
    <t>MRSU4046639</t>
  </si>
  <si>
    <t>TCLU6235633</t>
  </si>
  <si>
    <t>TEMU1026200</t>
  </si>
  <si>
    <t>CAIU2820130
GESU3548179</t>
  </si>
  <si>
    <t>NHẬP
XUẤT</t>
  </si>
  <si>
    <t>TỈ LỆ DOANH THU</t>
  </si>
  <si>
    <t>% DOANH THU</t>
  </si>
  <si>
    <t>DOANH THU/CHUYẾN</t>
  </si>
  <si>
    <t>LỢI NHUẬN  GỘP CHƯA TRỪ DẦU</t>
  </si>
  <si>
    <t>Total</t>
  </si>
  <si>
    <t>Sum of TỔNG CHI PHÍ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</si>
</sst>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1" formatCode="_(* #,##0_);_(* \(#,##0\);_(* &quot;-&quot;_);_(@_)"/>
    <numFmt numFmtId="43" formatCode="_(* #,##0.00_);_(* \(#,##0.00\);_(* &quot;-&quot;??_);_(@_)"/>
    <numFmt numFmtId="164" formatCode="[$-409]d\-mmm;@"/>
    <numFmt numFmtId="165" formatCode="dd\/mm"/>
    <numFmt numFmtId="166" formatCode="_-* #,##0.00\ _₫_-;\-* #,##0.00\ _₫_-;_-* &quot;-&quot;??\ _₫_-;_-@_-"/>
    <numFmt numFmtId="167" formatCode="_-* #,##0.0\ _₫_-;\-* #,##0.0\ _₫_-;_-* &quot;-&quot;??\ _₫_-;_-@_-"/>
    <numFmt numFmtId="168" formatCode="_(* #,##0.0_);_(* \(#,##0.0\);_(* &quot;-&quot;??_);_(@_)"/>
    <numFmt numFmtId="169" formatCode="_(* #,##0_);_(* \(#,##0\);_(* &quot;-&quot;??_);_(@_)"/>
    <numFmt numFmtId="170" formatCode="_-* #,##0\ _₫_-;\-* #,##0\ _₫_-;_-* &quot;-&quot;??\ _₫_-;_-@_-"/>
    <numFmt numFmtId="171" formatCode="0.0%"/>
    <numFmt numFmtId="172" formatCode="_-* #,##0.0000\ _₫_-;\-* #,##0.0000\ _₫_-;_-* &quot;-&quot;??\ _₫_-;_-@_-"/>
    <numFmt numFmtId="173" formatCode="0.000%"/>
  </numFmts>
  <fonts count="33"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indexed="8"/>
      <name val="Calibri"/>
      <family val="2"/>
    </font>
    <font>
      <sz val="10"/>
      <name val="Arial"/>
      <family val="2"/>
    </font>
    <font>
      <sz val="10"/>
      <color indexed="8"/>
      <name val="Arial"/>
      <family val="2"/>
    </font>
    <font>
      <sz val="10"/>
      <color theme="1"/>
      <name val="Times New Roman"/>
      <family val="1"/>
    </font>
    <font>
      <b/>
      <sz val="9"/>
      <color indexed="81"/>
      <name val="Tahoma"/>
      <family val="2"/>
    </font>
    <font>
      <sz val="9"/>
      <color indexed="81"/>
      <name val="Tahoma"/>
      <family val="2"/>
    </font>
    <font>
      <sz val="8"/>
      <color theme="1"/>
      <name val="Times New Roman"/>
      <family val="1"/>
    </font>
    <font>
      <b/>
      <sz val="8"/>
      <name val="Times New Roman"/>
      <family val="1"/>
    </font>
    <font>
      <sz val="8"/>
      <color rgb="FF002060"/>
      <name val="Times New Roman"/>
      <family val="1"/>
    </font>
    <font>
      <b/>
      <sz val="8"/>
      <color rgb="FF0070C0"/>
      <name val="Times New Roman"/>
      <family val="1"/>
    </font>
    <font>
      <sz val="8"/>
      <color theme="2" tint="-0.89999084444715716"/>
      <name val="Times New Roman"/>
      <family val="1"/>
    </font>
    <font>
      <sz val="8"/>
      <name val="Times New Roman"/>
      <family val="1"/>
    </font>
    <font>
      <sz val="8"/>
      <color indexed="8"/>
      <name val="Times New Roman"/>
      <family val="1"/>
    </font>
    <font>
      <b/>
      <sz val="8"/>
      <color theme="1" tint="0.34998626667073579"/>
      <name val="Times New Roman"/>
      <family val="1"/>
    </font>
    <font>
      <sz val="8"/>
      <color theme="1" tint="0.34998626667073579"/>
      <name val="Times New Roman"/>
      <family val="1"/>
    </font>
    <font>
      <b/>
      <sz val="10"/>
      <color theme="1"/>
      <name val="Times New Roman"/>
      <family val="1"/>
    </font>
    <font>
      <b/>
      <sz val="10"/>
      <color rgb="FFFF0000"/>
      <name val="Times New Roman"/>
      <family val="1"/>
    </font>
    <font>
      <sz val="10"/>
      <color theme="0"/>
      <name val="Times New Roman"/>
      <family val="1"/>
    </font>
    <font>
      <b/>
      <sz val="10"/>
      <color theme="0"/>
      <name val="Times New Roman"/>
      <family val="1"/>
    </font>
    <font>
      <sz val="12"/>
      <name val="Times New Roman"/>
      <family val="1"/>
    </font>
    <font>
      <sz val="10"/>
      <color theme="1"/>
      <name val="Times New Roman"/>
      <family val="1"/>
    </font>
    <font>
      <sz val="10"/>
      <name val="Times New Roman"/>
      <family val="1"/>
    </font>
    <font>
      <sz val="10"/>
      <color rgb="FF000000"/>
      <name val="Times New Roman"/>
      <family val="1"/>
    </font>
    <font>
      <b/>
      <sz val="8"/>
      <color theme="2" tint="-0.89999084444715716"/>
      <name val="Times New Roman"/>
      <family val="1"/>
    </font>
    <font>
      <sz val="9"/>
      <color theme="1"/>
      <name val="Times New Roman"/>
      <family val="1"/>
    </font>
    <font>
      <sz val="11"/>
      <color theme="1"/>
      <name val="Times New Roman"/>
      <family val="1"/>
    </font>
    <font>
      <b/>
      <sz val="16"/>
      <color theme="1"/>
      <name val="Times New Roman"/>
      <family val="1"/>
    </font>
    <font>
      <b/>
      <sz val="11"/>
      <color theme="1"/>
      <name val="Times New Roman"/>
      <family val="1"/>
    </font>
  </fonts>
  <fills count="12">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4" tint="0.79998168889431442"/>
        <bgColor theme="4" tint="0.79998168889431442"/>
      </patternFill>
    </fill>
    <fill>
      <patternFill patternType="solid">
        <fgColor theme="3" tint="-0.249977111117893"/>
        <bgColor indexed="64"/>
      </patternFill>
    </fill>
    <fill>
      <patternFill patternType="solid">
        <fgColor theme="4" tint="-0.249977111117893"/>
        <bgColor indexed="64"/>
      </patternFill>
    </fill>
    <fill>
      <patternFill patternType="solid">
        <fgColor theme="5"/>
        <bgColor indexed="64"/>
      </patternFill>
    </fill>
    <fill>
      <patternFill patternType="solid">
        <fgColor theme="4" tint="0.39997558519241921"/>
        <bgColor indexed="64"/>
      </patternFill>
    </fill>
    <fill>
      <patternFill patternType="solid">
        <fgColor theme="7" tint="0.59999389629810485"/>
        <bgColor indexed="64"/>
      </patternFill>
    </fill>
  </fills>
  <borders count="23">
    <border>
      <left/>
      <right/>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4" tint="0.3999755851924192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0">
    <xf numFmtId="164" fontId="0" fillId="0" borderId="0"/>
    <xf numFmtId="166" fontId="5" fillId="0" borderId="0" applyFont="0" applyFill="0" applyBorder="0" applyAlignment="0" applyProtection="0"/>
    <xf numFmtId="9" fontId="1" fillId="0" borderId="0" applyFont="0" applyFill="0" applyBorder="0" applyAlignment="0" applyProtection="0"/>
    <xf numFmtId="0" fontId="6" fillId="0" borderId="0"/>
    <xf numFmtId="0" fontId="7" fillId="0" borderId="0">
      <alignment vertical="top"/>
    </xf>
    <xf numFmtId="0" fontId="1" fillId="0" borderId="0"/>
    <xf numFmtId="166"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0" fontId="24" fillId="0" borderId="0"/>
  </cellStyleXfs>
  <cellXfs count="182">
    <xf numFmtId="164" fontId="0" fillId="0" borderId="0" xfId="0"/>
    <xf numFmtId="164" fontId="0" fillId="0" borderId="0" xfId="0" applyAlignment="1">
      <alignment horizontal="center" vertical="center"/>
    </xf>
    <xf numFmtId="164" fontId="0" fillId="0" borderId="0" xfId="0" applyAlignment="1">
      <alignment wrapText="1"/>
    </xf>
    <xf numFmtId="170" fontId="0" fillId="0" borderId="0" xfId="0" applyNumberFormat="1"/>
    <xf numFmtId="10" fontId="0" fillId="0" borderId="0" xfId="0" applyNumberFormat="1"/>
    <xf numFmtId="3" fontId="0" fillId="4" borderId="0" xfId="0" applyNumberFormat="1" applyFill="1"/>
    <xf numFmtId="170" fontId="0" fillId="0" borderId="0" xfId="1" applyNumberFormat="1" applyFont="1"/>
    <xf numFmtId="3" fontId="0" fillId="0" borderId="0" xfId="0" applyNumberFormat="1"/>
    <xf numFmtId="164" fontId="4" fillId="6" borderId="7" xfId="0" applyFont="1" applyFill="1" applyBorder="1" applyAlignment="1">
      <alignment wrapText="1"/>
    </xf>
    <xf numFmtId="9" fontId="0" fillId="0" borderId="0" xfId="0" applyNumberFormat="1"/>
    <xf numFmtId="170" fontId="0" fillId="0" borderId="3" xfId="1" applyNumberFormat="1" applyFont="1" applyBorder="1"/>
    <xf numFmtId="164" fontId="0" fillId="0" borderId="3" xfId="0" applyBorder="1"/>
    <xf numFmtId="9" fontId="0" fillId="0" borderId="3" xfId="0" applyNumberFormat="1" applyBorder="1"/>
    <xf numFmtId="170" fontId="3" fillId="0" borderId="3" xfId="1" applyNumberFormat="1" applyFont="1" applyBorder="1"/>
    <xf numFmtId="164" fontId="3" fillId="0" borderId="3" xfId="0" applyFont="1" applyBorder="1"/>
    <xf numFmtId="9" fontId="3" fillId="0" borderId="3" xfId="0" applyNumberFormat="1" applyFont="1" applyBorder="1"/>
    <xf numFmtId="164" fontId="0" fillId="0" borderId="3" xfId="0" applyBorder="1" applyAlignment="1">
      <alignment wrapText="1"/>
    </xf>
    <xf numFmtId="164" fontId="4" fillId="6" borderId="3" xfId="0" applyFont="1" applyFill="1" applyBorder="1" applyAlignment="1">
      <alignment wrapText="1"/>
    </xf>
    <xf numFmtId="9" fontId="0" fillId="0" borderId="3" xfId="2" applyFont="1" applyBorder="1"/>
    <xf numFmtId="170" fontId="0" fillId="0" borderId="3" xfId="1" applyNumberFormat="1" applyFont="1" applyFill="1" applyBorder="1"/>
    <xf numFmtId="9" fontId="0" fillId="0" borderId="3" xfId="2" applyFont="1" applyFill="1" applyBorder="1"/>
    <xf numFmtId="164" fontId="0" fillId="5" borderId="3" xfId="0" applyFill="1" applyBorder="1"/>
    <xf numFmtId="170" fontId="0" fillId="5" borderId="3" xfId="1" applyNumberFormat="1" applyFont="1" applyFill="1" applyBorder="1"/>
    <xf numFmtId="9" fontId="0" fillId="5" borderId="3" xfId="2" applyFont="1" applyFill="1" applyBorder="1"/>
    <xf numFmtId="164" fontId="4" fillId="0" borderId="3" xfId="0" applyFont="1" applyBorder="1"/>
    <xf numFmtId="164" fontId="4" fillId="0" borderId="3" xfId="0" applyFont="1" applyBorder="1" applyAlignment="1">
      <alignment wrapText="1"/>
    </xf>
    <xf numFmtId="164" fontId="2" fillId="7" borderId="3" xfId="0" applyFont="1" applyFill="1" applyBorder="1" applyAlignment="1">
      <alignment horizontal="center" vertical="center"/>
    </xf>
    <xf numFmtId="1" fontId="4" fillId="0" borderId="3" xfId="0" applyNumberFormat="1" applyFont="1" applyBorder="1" applyAlignment="1">
      <alignment horizontal="center" vertical="center"/>
    </xf>
    <xf numFmtId="164" fontId="0" fillId="0" borderId="3" xfId="0" applyBorder="1" applyAlignment="1">
      <alignment vertical="center"/>
    </xf>
    <xf numFmtId="164" fontId="0" fillId="0" borderId="3" xfId="0" applyBorder="1" applyAlignment="1">
      <alignment vertical="center" wrapText="1"/>
    </xf>
    <xf numFmtId="170" fontId="4" fillId="0" borderId="3" xfId="1" applyNumberFormat="1" applyFont="1" applyBorder="1" applyAlignment="1">
      <alignment horizontal="center" vertical="center"/>
    </xf>
    <xf numFmtId="164" fontId="4" fillId="6" borderId="3" xfId="0" applyFont="1" applyFill="1" applyBorder="1"/>
    <xf numFmtId="9" fontId="0" fillId="0" borderId="0" xfId="2" applyFont="1"/>
    <xf numFmtId="164" fontId="0" fillId="9" borderId="0" xfId="0" applyFill="1"/>
    <xf numFmtId="164" fontId="0" fillId="0" borderId="0" xfId="0" pivotButton="1"/>
    <xf numFmtId="170" fontId="0" fillId="10" borderId="0" xfId="0" applyNumberFormat="1" applyFill="1"/>
    <xf numFmtId="165" fontId="18" fillId="3" borderId="12" xfId="0" applyNumberFormat="1" applyFont="1" applyFill="1" applyBorder="1" applyAlignment="1">
      <alignment horizontal="center" vertical="center" wrapText="1"/>
    </xf>
    <xf numFmtId="167" fontId="18" fillId="3" borderId="12" xfId="1" applyNumberFormat="1" applyFont="1" applyFill="1" applyBorder="1" applyAlignment="1">
      <alignment horizontal="center" vertical="center" wrapText="1"/>
    </xf>
    <xf numFmtId="164" fontId="18" fillId="3" borderId="12" xfId="0" applyFont="1" applyFill="1" applyBorder="1" applyAlignment="1">
      <alignment horizontal="center" vertical="center" wrapText="1"/>
    </xf>
    <xf numFmtId="169" fontId="18" fillId="3" borderId="12" xfId="1" applyNumberFormat="1" applyFont="1" applyFill="1" applyBorder="1" applyAlignment="1">
      <alignment horizontal="center" vertical="center" wrapText="1"/>
    </xf>
    <xf numFmtId="3" fontId="18" fillId="3" borderId="12" xfId="0" applyNumberFormat="1" applyFont="1" applyFill="1" applyBorder="1" applyAlignment="1">
      <alignment horizontal="center" vertical="center" wrapText="1"/>
    </xf>
    <xf numFmtId="1" fontId="12" fillId="0" borderId="12" xfId="0" applyNumberFormat="1" applyFont="1" applyBorder="1" applyAlignment="1">
      <alignment vertical="center"/>
    </xf>
    <xf numFmtId="41" fontId="16" fillId="0" borderId="12" xfId="0" applyNumberFormat="1" applyFont="1" applyBorder="1" applyAlignment="1">
      <alignment horizontal="center" vertical="center"/>
    </xf>
    <xf numFmtId="41" fontId="16" fillId="0" borderId="12" xfId="0" applyNumberFormat="1" applyFont="1" applyBorder="1" applyAlignment="1">
      <alignment horizontal="right" vertical="center"/>
    </xf>
    <xf numFmtId="169" fontId="11" fillId="0" borderId="12" xfId="1" applyNumberFormat="1" applyFont="1" applyBorder="1"/>
    <xf numFmtId="0" fontId="17" fillId="0" borderId="12" xfId="4" applyNumberFormat="1" applyFont="1" applyBorder="1" applyAlignment="1">
      <alignment horizontal="center" vertical="center"/>
    </xf>
    <xf numFmtId="49" fontId="13" fillId="0" borderId="4" xfId="0" applyNumberFormat="1" applyFont="1" applyBorder="1" applyAlignment="1">
      <alignment horizontal="center" vertical="center"/>
    </xf>
    <xf numFmtId="0" fontId="17" fillId="0" borderId="4" xfId="4" applyNumberFormat="1" applyFont="1" applyBorder="1" applyAlignment="1">
      <alignment horizontal="center" vertical="center"/>
    </xf>
    <xf numFmtId="168" fontId="15" fillId="0" borderId="4" xfId="1" applyNumberFormat="1" applyFont="1" applyBorder="1" applyAlignment="1">
      <alignment horizontal="center" vertical="center"/>
    </xf>
    <xf numFmtId="41" fontId="16" fillId="0" borderId="4" xfId="0" applyNumberFormat="1" applyFont="1" applyBorder="1" applyAlignment="1">
      <alignment horizontal="center" vertical="center"/>
    </xf>
    <xf numFmtId="164" fontId="15" fillId="0" borderId="4" xfId="0" applyFont="1" applyBorder="1" applyAlignment="1">
      <alignment horizontal="center" vertical="center"/>
    </xf>
    <xf numFmtId="41" fontId="16" fillId="0" borderId="4" xfId="0" applyNumberFormat="1" applyFont="1" applyBorder="1" applyAlignment="1">
      <alignment horizontal="right" vertical="center"/>
    </xf>
    <xf numFmtId="3" fontId="16" fillId="0" borderId="4" xfId="0" applyNumberFormat="1" applyFont="1" applyBorder="1" applyAlignment="1">
      <alignment horizontal="right" vertical="center"/>
    </xf>
    <xf numFmtId="169" fontId="11" fillId="0" borderId="4" xfId="1" applyNumberFormat="1" applyFont="1" applyBorder="1"/>
    <xf numFmtId="1" fontId="14" fillId="11" borderId="12" xfId="0" applyNumberFormat="1" applyFont="1" applyFill="1" applyBorder="1" applyAlignment="1">
      <alignment horizontal="center" vertical="center"/>
    </xf>
    <xf numFmtId="168" fontId="15" fillId="0" borderId="4" xfId="1" applyNumberFormat="1" applyFont="1" applyFill="1" applyBorder="1" applyAlignment="1">
      <alignment horizontal="center" vertical="center"/>
    </xf>
    <xf numFmtId="168" fontId="15" fillId="2" borderId="4" xfId="1" applyNumberFormat="1" applyFont="1" applyFill="1" applyBorder="1" applyAlignment="1">
      <alignment horizontal="center" vertical="center"/>
    </xf>
    <xf numFmtId="0" fontId="11" fillId="0" borderId="3" xfId="5" applyNumberFormat="1" applyFont="1" applyBorder="1" applyAlignment="1">
      <alignment vertical="center"/>
    </xf>
    <xf numFmtId="164" fontId="11" fillId="0" borderId="0" xfId="0" applyFont="1"/>
    <xf numFmtId="164" fontId="11" fillId="0" borderId="0" xfId="0" applyFont="1" applyFill="1"/>
    <xf numFmtId="164" fontId="11" fillId="0" borderId="12" xfId="0" applyFont="1" applyBorder="1"/>
    <xf numFmtId="164" fontId="11" fillId="0" borderId="4" xfId="0" applyFont="1" applyBorder="1"/>
    <xf numFmtId="164" fontId="20" fillId="0" borderId="0" xfId="0" applyFont="1"/>
    <xf numFmtId="164" fontId="8" fillId="0" borderId="0" xfId="0" applyFont="1"/>
    <xf numFmtId="164" fontId="8" fillId="0" borderId="0" xfId="0" applyFont="1" applyAlignment="1">
      <alignment horizontal="left" wrapText="1"/>
    </xf>
    <xf numFmtId="164" fontId="21" fillId="3" borderId="0" xfId="0" applyFont="1" applyFill="1"/>
    <xf numFmtId="164" fontId="8" fillId="0" borderId="0" xfId="0" applyFont="1" applyAlignment="1">
      <alignment wrapText="1"/>
    </xf>
    <xf numFmtId="2" fontId="11" fillId="0" borderId="0" xfId="0" applyNumberFormat="1" applyFont="1"/>
    <xf numFmtId="2" fontId="18" fillId="3" borderId="12" xfId="1" applyNumberFormat="1" applyFont="1" applyFill="1" applyBorder="1" applyAlignment="1">
      <alignment horizontal="center" vertical="center" wrapText="1"/>
    </xf>
    <xf numFmtId="2" fontId="11" fillId="0" borderId="4" xfId="4" applyNumberFormat="1" applyFont="1" applyBorder="1" applyAlignment="1">
      <alignment horizontal="center" vertical="center"/>
    </xf>
    <xf numFmtId="2" fontId="11" fillId="0" borderId="0" xfId="0" applyNumberFormat="1" applyFont="1" applyFill="1"/>
    <xf numFmtId="2" fontId="15" fillId="0" borderId="4" xfId="1" applyNumberFormat="1" applyFont="1" applyFill="1" applyBorder="1" applyAlignment="1">
      <alignment horizontal="center" vertical="center"/>
    </xf>
    <xf numFmtId="1" fontId="18" fillId="3" borderId="12" xfId="0" applyNumberFormat="1" applyFont="1" applyFill="1" applyBorder="1" applyAlignment="1">
      <alignment horizontal="center" vertical="center" wrapText="1"/>
    </xf>
    <xf numFmtId="164" fontId="19" fillId="2" borderId="0" xfId="0" applyFont="1" applyFill="1" applyAlignment="1">
      <alignment horizontal="center" vertical="center" wrapText="1"/>
    </xf>
    <xf numFmtId="2" fontId="20" fillId="0" borderId="0" xfId="0" applyNumberFormat="1" applyFont="1" applyAlignment="1">
      <alignment horizontal="center"/>
    </xf>
    <xf numFmtId="164" fontId="20" fillId="0" borderId="0" xfId="0" applyFont="1" applyAlignment="1">
      <alignment horizontal="center"/>
    </xf>
    <xf numFmtId="2" fontId="8" fillId="0" borderId="0" xfId="0" applyNumberFormat="1" applyFont="1"/>
    <xf numFmtId="164" fontId="8" fillId="0" borderId="6" xfId="0" applyFont="1" applyBorder="1"/>
    <xf numFmtId="164" fontId="8" fillId="0" borderId="3" xfId="0" applyFont="1" applyBorder="1"/>
    <xf numFmtId="164" fontId="8" fillId="0" borderId="4" xfId="0" applyFont="1" applyBorder="1"/>
    <xf numFmtId="2" fontId="8" fillId="0" borderId="3" xfId="0" applyNumberFormat="1" applyFont="1" applyBorder="1"/>
    <xf numFmtId="164" fontId="8" fillId="0" borderId="5" xfId="0" applyFont="1" applyBorder="1"/>
    <xf numFmtId="164" fontId="8" fillId="0" borderId="2" xfId="0" applyFont="1" applyBorder="1"/>
    <xf numFmtId="170" fontId="8" fillId="0" borderId="0" xfId="1" applyNumberFormat="1" applyFont="1"/>
    <xf numFmtId="164" fontId="8" fillId="0" borderId="13" xfId="0" applyFont="1" applyBorder="1"/>
    <xf numFmtId="164" fontId="8" fillId="0" borderId="11" xfId="0" applyFont="1" applyBorder="1"/>
    <xf numFmtId="164" fontId="8" fillId="0" borderId="1" xfId="0" applyFont="1" applyBorder="1"/>
    <xf numFmtId="164" fontId="8" fillId="0" borderId="12" xfId="0" applyFont="1" applyBorder="1"/>
    <xf numFmtId="164" fontId="22" fillId="8" borderId="8" xfId="0" applyFont="1" applyFill="1" applyBorder="1" applyAlignment="1">
      <alignment vertical="center" wrapText="1"/>
    </xf>
    <xf numFmtId="164" fontId="22" fillId="8" borderId="9" xfId="0" applyFont="1" applyFill="1" applyBorder="1" applyAlignment="1">
      <alignment vertical="center" wrapText="1"/>
    </xf>
    <xf numFmtId="164" fontId="22" fillId="8" borderId="10" xfId="0" applyFont="1" applyFill="1" applyBorder="1" applyAlignment="1">
      <alignment vertical="center" wrapText="1"/>
    </xf>
    <xf numFmtId="164" fontId="8" fillId="0" borderId="0" xfId="0" applyFont="1" applyAlignment="1">
      <alignment vertical="center" wrapText="1"/>
    </xf>
    <xf numFmtId="2" fontId="23" fillId="8" borderId="3" xfId="0" applyNumberFormat="1" applyFont="1" applyFill="1" applyBorder="1" applyAlignment="1">
      <alignment vertical="center" wrapText="1"/>
    </xf>
    <xf numFmtId="164" fontId="23" fillId="8" borderId="2" xfId="0" applyFont="1" applyFill="1" applyBorder="1" applyAlignment="1">
      <alignment vertical="center" wrapText="1"/>
    </xf>
    <xf numFmtId="170" fontId="8" fillId="0" borderId="0" xfId="1" applyNumberFormat="1" applyFont="1" applyAlignment="1">
      <alignment vertical="center" wrapText="1"/>
    </xf>
    <xf numFmtId="164" fontId="0" fillId="0" borderId="3" xfId="0" pivotButton="1" applyFont="1" applyBorder="1"/>
    <xf numFmtId="164" fontId="0" fillId="0" borderId="3" xfId="0" applyFont="1" applyBorder="1"/>
    <xf numFmtId="164" fontId="0" fillId="0" borderId="3" xfId="0" applyFont="1" applyBorder="1" applyAlignment="1">
      <alignment wrapText="1"/>
    </xf>
    <xf numFmtId="170" fontId="0" fillId="0" borderId="3" xfId="0" applyNumberFormat="1" applyFont="1" applyBorder="1"/>
    <xf numFmtId="164" fontId="25" fillId="0" borderId="5" xfId="0" applyFont="1" applyBorder="1"/>
    <xf numFmtId="164" fontId="25" fillId="0" borderId="13" xfId="0" applyFont="1" applyBorder="1"/>
    <xf numFmtId="170" fontId="8" fillId="0" borderId="3" xfId="1" quotePrefix="1" applyNumberFormat="1" applyFont="1" applyBorder="1"/>
    <xf numFmtId="170" fontId="0" fillId="0" borderId="3" xfId="0" applyNumberFormat="1" applyFont="1" applyFill="1" applyBorder="1"/>
    <xf numFmtId="164" fontId="0" fillId="0" borderId="3" xfId="0" pivotButton="1" applyFont="1" applyBorder="1" applyAlignment="1">
      <alignment wrapText="1"/>
    </xf>
    <xf numFmtId="170" fontId="0" fillId="5" borderId="3" xfId="0" applyNumberFormat="1" applyFont="1" applyFill="1" applyBorder="1"/>
    <xf numFmtId="164" fontId="0" fillId="5" borderId="3" xfId="0" applyFont="1" applyFill="1" applyBorder="1"/>
    <xf numFmtId="164" fontId="25" fillId="0" borderId="6" xfId="0" applyFont="1" applyBorder="1"/>
    <xf numFmtId="164" fontId="25" fillId="0" borderId="3" xfId="0" applyFont="1" applyBorder="1"/>
    <xf numFmtId="164" fontId="25" fillId="0" borderId="4" xfId="0" applyFont="1" applyBorder="1"/>
    <xf numFmtId="2" fontId="25" fillId="0" borderId="4" xfId="0" applyNumberFormat="1" applyFont="1" applyBorder="1"/>
    <xf numFmtId="164" fontId="25" fillId="0" borderId="11" xfId="0" applyFont="1" applyBorder="1"/>
    <xf numFmtId="164" fontId="25" fillId="0" borderId="1" xfId="0" applyFont="1" applyBorder="1"/>
    <xf numFmtId="164" fontId="25" fillId="0" borderId="12" xfId="0" applyFont="1" applyBorder="1"/>
    <xf numFmtId="2" fontId="25" fillId="0" borderId="12" xfId="0" applyNumberFormat="1" applyFont="1" applyBorder="1"/>
    <xf numFmtId="169" fontId="26" fillId="0" borderId="9" xfId="8" applyNumberFormat="1" applyFont="1" applyFill="1" applyBorder="1"/>
    <xf numFmtId="169" fontId="26" fillId="0" borderId="3" xfId="8" applyNumberFormat="1" applyFont="1" applyFill="1" applyBorder="1"/>
    <xf numFmtId="164" fontId="27" fillId="0" borderId="0" xfId="0" applyFont="1"/>
    <xf numFmtId="170" fontId="8" fillId="0" borderId="0" xfId="1" quotePrefix="1" applyNumberFormat="1" applyFont="1"/>
    <xf numFmtId="0" fontId="17" fillId="0" borderId="10" xfId="4" applyNumberFormat="1" applyFont="1" applyBorder="1" applyAlignment="1">
      <alignment horizontal="center" vertical="center"/>
    </xf>
    <xf numFmtId="168" fontId="15" fillId="0" borderId="4" xfId="1" applyNumberFormat="1" applyFont="1" applyFill="1" applyBorder="1" applyAlignment="1">
      <alignment horizontal="center" vertical="center" wrapText="1"/>
    </xf>
    <xf numFmtId="168" fontId="28" fillId="0" borderId="4" xfId="1" applyNumberFormat="1" applyFont="1" applyBorder="1" applyAlignment="1">
      <alignment horizontal="center" vertical="center"/>
    </xf>
    <xf numFmtId="169" fontId="15" fillId="0" borderId="4" xfId="1" applyNumberFormat="1" applyFont="1" applyBorder="1" applyAlignment="1">
      <alignment horizontal="center" vertical="center"/>
    </xf>
    <xf numFmtId="166" fontId="15" fillId="0" borderId="4" xfId="1" applyFont="1" applyBorder="1" applyAlignment="1">
      <alignment horizontal="center" vertical="center"/>
    </xf>
    <xf numFmtId="170" fontId="15" fillId="0" borderId="4" xfId="1" applyNumberFormat="1" applyFont="1" applyBorder="1" applyAlignment="1">
      <alignment horizontal="center" vertical="center"/>
    </xf>
    <xf numFmtId="164" fontId="0" fillId="0" borderId="0" xfId="0" pivotButton="1" applyAlignment="1">
      <alignment wrapText="1"/>
    </xf>
    <xf numFmtId="166" fontId="0" fillId="0" borderId="0" xfId="1" applyFont="1"/>
    <xf numFmtId="170" fontId="29" fillId="0" borderId="0" xfId="1" applyNumberFormat="1" applyFont="1" applyAlignment="1">
      <alignment wrapText="1"/>
    </xf>
    <xf numFmtId="10" fontId="29" fillId="0" borderId="0" xfId="2" applyNumberFormat="1" applyFont="1" applyAlignment="1">
      <alignment wrapText="1"/>
    </xf>
    <xf numFmtId="164" fontId="29" fillId="0" borderId="3" xfId="0" applyFont="1" applyBorder="1"/>
    <xf numFmtId="166" fontId="29" fillId="0" borderId="0" xfId="1" applyNumberFormat="1" applyFont="1"/>
    <xf numFmtId="164" fontId="29" fillId="0" borderId="0" xfId="0" applyFont="1"/>
    <xf numFmtId="170" fontId="29" fillId="0" borderId="0" xfId="1" applyNumberFormat="1" applyFont="1"/>
    <xf numFmtId="10" fontId="29" fillId="0" borderId="0" xfId="2" applyNumberFormat="1" applyFont="1"/>
    <xf numFmtId="164" fontId="29" fillId="0" borderId="14" xfId="0" applyFont="1" applyBorder="1"/>
    <xf numFmtId="164" fontId="29" fillId="0" borderId="15" xfId="0" applyFont="1" applyBorder="1"/>
    <xf numFmtId="164" fontId="29" fillId="0" borderId="16" xfId="0" applyFont="1" applyBorder="1"/>
    <xf numFmtId="171" fontId="29" fillId="0" borderId="3" xfId="2" applyNumberFormat="1" applyFont="1" applyBorder="1"/>
    <xf numFmtId="164" fontId="29" fillId="0" borderId="17" xfId="0" applyFont="1" applyBorder="1"/>
    <xf numFmtId="164" fontId="29" fillId="0" borderId="18" xfId="0" applyFont="1" applyBorder="1"/>
    <xf numFmtId="164" fontId="29" fillId="0" borderId="19" xfId="0" applyFont="1" applyBorder="1"/>
    <xf numFmtId="164" fontId="29" fillId="0" borderId="0" xfId="0" applyFont="1" applyAlignment="1">
      <alignment horizontal="left"/>
    </xf>
    <xf numFmtId="166" fontId="29" fillId="0" borderId="0" xfId="1" applyFont="1"/>
    <xf numFmtId="164" fontId="29" fillId="0" borderId="20" xfId="0" applyFont="1" applyBorder="1"/>
    <xf numFmtId="164" fontId="29" fillId="0" borderId="21" xfId="0" applyFont="1" applyBorder="1"/>
    <xf numFmtId="164" fontId="29" fillId="0" borderId="22" xfId="0" applyFont="1" applyBorder="1"/>
    <xf numFmtId="164" fontId="29" fillId="0" borderId="0" xfId="0" applyFont="1" applyAlignment="1">
      <alignment wrapText="1"/>
    </xf>
    <xf numFmtId="166" fontId="29" fillId="0" borderId="0" xfId="1" applyNumberFormat="1" applyFont="1" applyAlignment="1">
      <alignment wrapText="1"/>
    </xf>
    <xf numFmtId="164" fontId="29" fillId="0" borderId="17" xfId="0" applyFont="1" applyBorder="1" applyAlignment="1">
      <alignment wrapText="1"/>
    </xf>
    <xf numFmtId="164" fontId="29" fillId="0" borderId="18" xfId="0" applyFont="1" applyBorder="1" applyAlignment="1">
      <alignment wrapText="1"/>
    </xf>
    <xf numFmtId="164" fontId="29" fillId="0" borderId="19" xfId="0" applyFont="1" applyBorder="1" applyAlignment="1">
      <alignment wrapText="1"/>
    </xf>
    <xf numFmtId="172" fontId="29" fillId="0" borderId="0" xfId="1" applyNumberFormat="1" applyFont="1"/>
    <xf numFmtId="164" fontId="30" fillId="0" borderId="0" xfId="0" applyFont="1"/>
    <xf numFmtId="168" fontId="15" fillId="0" borderId="4" xfId="1" applyNumberFormat="1" applyFont="1" applyBorder="1" applyAlignment="1">
      <alignment horizontal="center" vertical="center" wrapText="1"/>
    </xf>
    <xf numFmtId="41" fontId="16" fillId="0" borderId="3" xfId="0" applyNumberFormat="1" applyFont="1" applyBorder="1" applyAlignment="1">
      <alignment horizontal="right" vertical="center"/>
    </xf>
    <xf numFmtId="167" fontId="0" fillId="0" borderId="0" xfId="0" applyNumberFormat="1"/>
    <xf numFmtId="173" fontId="29" fillId="0" borderId="3" xfId="2" applyNumberFormat="1" applyFont="1" applyBorder="1"/>
    <xf numFmtId="171" fontId="29" fillId="0" borderId="0" xfId="2" applyNumberFormat="1" applyFont="1"/>
    <xf numFmtId="173" fontId="29" fillId="0" borderId="0" xfId="2" applyNumberFormat="1" applyFont="1"/>
    <xf numFmtId="166" fontId="29" fillId="0" borderId="0" xfId="1" applyFont="1" applyAlignment="1">
      <alignment wrapText="1"/>
    </xf>
    <xf numFmtId="167" fontId="0" fillId="0" borderId="0" xfId="0" pivotButton="1" applyNumberFormat="1"/>
    <xf numFmtId="10" fontId="0" fillId="0" borderId="0" xfId="2" applyNumberFormat="1" applyFont="1"/>
    <xf numFmtId="164" fontId="11" fillId="0" borderId="11" xfId="0" applyFont="1" applyBorder="1" applyAlignment="1"/>
    <xf numFmtId="167" fontId="11" fillId="0" borderId="10" xfId="1" applyNumberFormat="1" applyFont="1" applyBorder="1" applyAlignment="1"/>
    <xf numFmtId="164" fontId="31" fillId="0" borderId="0" xfId="0" applyFont="1" applyAlignment="1">
      <alignment horizontal="center"/>
    </xf>
    <xf numFmtId="164" fontId="8" fillId="0" borderId="12" xfId="0" applyFont="1" applyBorder="1" applyAlignment="1">
      <alignment horizontal="center"/>
    </xf>
    <xf numFmtId="164" fontId="8" fillId="0" borderId="13" xfId="0" applyFont="1" applyBorder="1" applyAlignment="1">
      <alignment horizontal="center"/>
    </xf>
    <xf numFmtId="164" fontId="20" fillId="0" borderId="0" xfId="0" applyFont="1" applyAlignment="1">
      <alignment horizontal="center"/>
    </xf>
    <xf numFmtId="164" fontId="32" fillId="0" borderId="0" xfId="0" applyFont="1" applyAlignment="1">
      <alignment horizontal="center"/>
    </xf>
    <xf numFmtId="164" fontId="0" fillId="0" borderId="0" xfId="0" applyAlignment="1">
      <alignment horizontal="left" wrapText="1"/>
    </xf>
    <xf numFmtId="170" fontId="29" fillId="0" borderId="0" xfId="0" applyNumberFormat="1" applyFont="1"/>
    <xf numFmtId="166" fontId="29" fillId="0" borderId="0" xfId="0" applyNumberFormat="1" applyFont="1"/>
    <xf numFmtId="164" fontId="29" fillId="0" borderId="0" xfId="0" pivotButton="1" applyFont="1"/>
    <xf numFmtId="164" fontId="29" fillId="0" borderId="0" xfId="0" applyNumberFormat="1" applyFont="1"/>
    <xf numFmtId="167" fontId="29" fillId="0" borderId="0" xfId="0" applyNumberFormat="1" applyFont="1"/>
    <xf numFmtId="164" fontId="29" fillId="0" borderId="3" xfId="0" pivotButton="1" applyFont="1" applyBorder="1"/>
    <xf numFmtId="166" fontId="29" fillId="0" borderId="3" xfId="0" applyNumberFormat="1" applyFont="1" applyBorder="1"/>
    <xf numFmtId="164" fontId="29" fillId="0" borderId="3" xfId="0" applyFont="1" applyBorder="1" applyAlignment="1">
      <alignment horizontal="left"/>
    </xf>
    <xf numFmtId="10" fontId="29" fillId="0" borderId="0" xfId="0" applyNumberFormat="1" applyFont="1"/>
    <xf numFmtId="164" fontId="29" fillId="0" borderId="0" xfId="0" pivotButton="1" applyFont="1" applyAlignment="1">
      <alignment wrapText="1"/>
    </xf>
    <xf numFmtId="170" fontId="29" fillId="0" borderId="0" xfId="0" applyNumberFormat="1" applyFont="1" applyAlignment="1">
      <alignment wrapText="1"/>
    </xf>
    <xf numFmtId="10" fontId="29" fillId="0" borderId="0" xfId="0" applyNumberFormat="1" applyFont="1" applyAlignment="1">
      <alignment wrapText="1"/>
    </xf>
    <xf numFmtId="172" fontId="29" fillId="0" borderId="0" xfId="0" applyNumberFormat="1" applyFont="1"/>
  </cellXfs>
  <cellStyles count="10">
    <cellStyle name="Comma" xfId="1" builtinId="3"/>
    <cellStyle name="Comma 2" xfId="7"/>
    <cellStyle name="Comma 28" xfId="6"/>
    <cellStyle name="Comma 3 2 2" xfId="8"/>
    <cellStyle name="Normal" xfId="0" builtinId="0"/>
    <cellStyle name="Normal 163" xfId="5"/>
    <cellStyle name="Normal 3 63" xfId="3"/>
    <cellStyle name="Normal 9" xfId="9"/>
    <cellStyle name="Normal_Sheet1_19.1 (2) 2" xfId="4"/>
    <cellStyle name="Percent" xfId="2" builtinId="5"/>
  </cellStyles>
  <dxfs count="675">
    <dxf>
      <font>
        <sz val="10"/>
      </font>
    </dxf>
    <dxf>
      <font>
        <name val="Times New Roman"/>
        <scheme val="none"/>
      </font>
    </dxf>
    <dxf>
      <font>
        <sz val="9"/>
      </font>
    </dxf>
    <dxf>
      <numFmt numFmtId="166" formatCode="_-* #,##0.00\ _₫_-;\-* #,##0.00\ _₫_-;_-* &quot;-&quot;??\ _₫_-;_-@_-"/>
    </dxf>
    <dxf>
      <numFmt numFmtId="167" formatCode="_-* #,##0.0\ _₫_-;\-* #,##0.0\ _₫_-;_-* &quot;-&quot;??\ _₫_-;_-@_-"/>
    </dxf>
    <dxf>
      <numFmt numFmtId="170" formatCode="_-* #,##0\ _₫_-;\-* #,##0\ _₫_-;_-* &quot;-&quot;??\ _₫_-;_-@_-"/>
    </dxf>
    <dxf>
      <numFmt numFmtId="167" formatCode="_-* #,##0.0\ _₫_-;\-* #,##0.0\ _₫_-;_-* &quot;-&quot;??\ _₫_-;_-@_-"/>
    </dxf>
    <dxf>
      <numFmt numFmtId="167" formatCode="_-* #,##0.0\ _₫_-;\-* #,##0.0\ _₫_-;_-* &quot;-&quot;??\ _₫_-;_-@_-"/>
    </dxf>
    <dxf>
      <numFmt numFmtId="170" formatCode="_-* #,##0\ _₫_-;\-* #,##0\ _₫_-;_-* &quot;-&quot;??\ _₫_-;_-@_-"/>
    </dxf>
    <dxf>
      <numFmt numFmtId="170" formatCode="_-* #,##0\ _₫_-;\-* #,##0\ _₫_-;_-* &quot;-&quot;??\ _₫_-;_-@_-"/>
    </dxf>
    <dxf>
      <font>
        <sz val="10"/>
      </font>
    </dxf>
    <dxf>
      <font>
        <sz val="10"/>
      </font>
    </dxf>
    <dxf>
      <font>
        <sz val="10"/>
      </font>
    </dxf>
    <dxf>
      <font>
        <sz val="10"/>
      </font>
    </dxf>
    <dxf>
      <font>
        <sz val="10"/>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sz val="9"/>
      </font>
    </dxf>
    <dxf>
      <font>
        <sz val="9"/>
      </font>
    </dxf>
    <dxf>
      <font>
        <sz val="9"/>
      </font>
    </dxf>
    <dxf>
      <font>
        <sz val="9"/>
      </font>
    </dxf>
    <dxf>
      <font>
        <sz val="9"/>
      </font>
    </dxf>
    <dxf>
      <numFmt numFmtId="166" formatCode="_-* #,##0.00\ _₫_-;\-* #,##0.00\ _₫_-;_-* &quot;-&quot;??\ _₫_-;_-@_-"/>
    </dxf>
    <dxf>
      <numFmt numFmtId="167" formatCode="_-* #,##0.0\ _₫_-;\-* #,##0.0\ _₫_-;_-* &quot;-&quot;??\ _₫_-;_-@_-"/>
    </dxf>
    <dxf>
      <font>
        <sz val="10"/>
      </font>
    </dxf>
    <dxf>
      <font>
        <sz val="10"/>
      </font>
    </dxf>
    <dxf>
      <font>
        <sz val="10"/>
      </font>
    </dxf>
    <dxf>
      <font>
        <sz val="10"/>
      </font>
    </dxf>
    <dxf>
      <font>
        <name val="Times New Roman"/>
        <scheme val="none"/>
      </font>
    </dxf>
    <dxf>
      <font>
        <name val="Times New Roman"/>
        <scheme val="none"/>
      </font>
    </dxf>
    <dxf>
      <font>
        <name val="Times New Roman"/>
        <scheme val="none"/>
      </font>
    </dxf>
    <dxf>
      <font>
        <name val="Times New Roman"/>
        <scheme val="none"/>
      </font>
    </dxf>
    <dxf>
      <font>
        <sz val="9"/>
      </font>
    </dxf>
    <dxf>
      <font>
        <sz val="9"/>
      </font>
    </dxf>
    <dxf>
      <font>
        <sz val="9"/>
      </font>
    </dxf>
    <dxf>
      <font>
        <sz val="9"/>
      </font>
    </dxf>
    <dxf>
      <font>
        <sz val="10"/>
      </font>
    </dxf>
    <dxf>
      <font>
        <name val="Times New Roman"/>
        <scheme val="none"/>
      </font>
    </dxf>
    <dxf>
      <font>
        <sz val="9"/>
      </font>
    </dxf>
    <dxf>
      <numFmt numFmtId="14" formatCode="0.00%"/>
    </dxf>
    <dxf>
      <numFmt numFmtId="14" formatCode="0.00%"/>
    </dxf>
    <dxf>
      <numFmt numFmtId="166" formatCode="_-* #,##0.00\ _₫_-;\-* #,##0.00\ _₫_-;_-* &quot;-&quot;??\ _₫_-;_-@_-"/>
    </dxf>
    <dxf>
      <numFmt numFmtId="166" formatCode="_-* #,##0.00\ _₫_-;\-* #,##0.00\ _₫_-;_-* &quot;-&quot;??\ _₫_-;_-@_-"/>
    </dxf>
    <dxf>
      <numFmt numFmtId="166" formatCode="_-* #,##0.00\ _₫_-;\-* #,##0.00\ _₫_-;_-* &quot;-&quot;??\ _₫_-;_-@_-"/>
    </dxf>
    <dxf>
      <numFmt numFmtId="166" formatCode="_-* #,##0.00\ _₫_-;\-* #,##0.00\ _₫_-;_-* &quot;-&quot;??\ _₫_-;_-@_-"/>
    </dxf>
    <dxf>
      <font>
        <sz val="10"/>
      </font>
    </dxf>
    <dxf>
      <font>
        <name val="Times New Roman"/>
        <scheme val="none"/>
      </font>
    </dxf>
    <dxf>
      <font>
        <sz val="9"/>
      </font>
    </dxf>
    <dxf>
      <numFmt numFmtId="166" formatCode="_-* #,##0.00\ _₫_-;\-* #,##0.00\ _₫_-;_-* &quot;-&quot;??\ _₫_-;_-@_-"/>
    </dxf>
    <dxf>
      <numFmt numFmtId="166" formatCode="_-* #,##0.00\ _₫_-;\-* #,##0.00\ _₫_-;_-* &quot;-&quot;??\ _₫_-;_-@_-"/>
    </dxf>
    <dxf>
      <numFmt numFmtId="166" formatCode="_-* #,##0.00\ _₫_-;\-* #,##0.00\ _₫_-;_-* &quot;-&quot;??\ _₫_-;_-@_-"/>
    </dxf>
    <dxf>
      <numFmt numFmtId="166" formatCode="_-* #,##0.00\ _₫_-;\-* #,##0.00\ _₫_-;_-* &quot;-&quot;??\ _₫_-;_-@_-"/>
    </dxf>
    <dxf>
      <numFmt numFmtId="167" formatCode="_-* #,##0.0\ _₫_-;\-* #,##0.0\ _₫_-;_-* &quot;-&quot;??\ _₫_-;_-@_-"/>
    </dxf>
    <dxf>
      <numFmt numFmtId="167" formatCode="_-* #,##0.0\ _₫_-;\-* #,##0.0\ _₫_-;_-* &quot;-&quot;??\ _₫_-;_-@_-"/>
    </dxf>
    <dxf>
      <numFmt numFmtId="170" formatCode="_-* #,##0\ _₫_-;\-* #,##0\ _₫_-;_-* &quot;-&quot;??\ _₫_-;_-@_-"/>
    </dxf>
    <dxf>
      <numFmt numFmtId="170" formatCode="_-* #,##0\ _₫_-;\-* #,##0\ _₫_-;_-* &quot;-&quot;??\ _₫_-;_-@_-"/>
    </dxf>
    <dxf>
      <numFmt numFmtId="166" formatCode="_-* #,##0.00\ _₫_-;\-* #,##0.00\ _₫_-;_-* &quot;-&quot;??\ _₫_-;_-@_-"/>
    </dxf>
    <dxf>
      <font>
        <sz val="10"/>
      </font>
    </dxf>
    <dxf>
      <font>
        <sz val="10"/>
      </font>
    </dxf>
    <dxf>
      <font>
        <sz val="10"/>
      </font>
    </dxf>
    <dxf>
      <font>
        <sz val="10"/>
      </font>
    </dxf>
    <dxf>
      <font>
        <name val="Times New Roman"/>
        <scheme val="none"/>
      </font>
    </dxf>
    <dxf>
      <font>
        <name val="Times New Roman"/>
        <scheme val="none"/>
      </font>
    </dxf>
    <dxf>
      <font>
        <name val="Times New Roman"/>
        <scheme val="none"/>
      </font>
    </dxf>
    <dxf>
      <font>
        <name val="Times New Roman"/>
        <scheme val="none"/>
      </font>
    </dxf>
    <dxf>
      <font>
        <sz val="9"/>
      </font>
    </dxf>
    <dxf>
      <font>
        <sz val="9"/>
      </font>
    </dxf>
    <dxf>
      <font>
        <sz val="9"/>
      </font>
    </dxf>
    <dxf>
      <font>
        <sz val="9"/>
      </font>
    </dxf>
    <dxf>
      <numFmt numFmtId="167" formatCode="_-* #,##0.0\ _₫_-;\-* #,##0.0\ _₫_-;_-* &quot;-&quot;??\ _₫_-;_-@_-"/>
    </dxf>
    <dxf>
      <numFmt numFmtId="167" formatCode="_-* #,##0.0\ _₫_-;\-* #,##0.0\ _₫_-;_-* &quot;-&quot;??\ _₫_-;_-@_-"/>
    </dxf>
    <dxf>
      <numFmt numFmtId="170" formatCode="_-* #,##0\ _₫_-;\-* #,##0\ _₫_-;_-* &quot;-&quot;??\ _₫_-;_-@_-"/>
    </dxf>
    <dxf>
      <numFmt numFmtId="170" formatCode="_-* #,##0\ _₫_-;\-* #,##0\ _₫_-;_-* &quot;-&quot;??\ _₫_-;_-@_-"/>
    </dxf>
    <dxf>
      <numFmt numFmtId="167" formatCode="_-* #,##0.0\ _₫_-;\-* #,##0.0\ _₫_-;_-* &quot;-&quot;??\ _₫_-;_-@_-"/>
    </dxf>
    <dxf>
      <numFmt numFmtId="167" formatCode="_-* #,##0.0\ _₫_-;\-* #,##0.0\ _₫_-;_-* &quot;-&quot;??\ _₫_-;_-@_-"/>
    </dxf>
    <dxf>
      <numFmt numFmtId="166" formatCode="_-* #,##0.00\ _₫_-;\-* #,##0.00\ _₫_-;_-* &quot;-&quot;??\ _₫_-;_-@_-"/>
    </dxf>
    <dxf>
      <numFmt numFmtId="166" formatCode="_-* #,##0.00\ _₫_-;\-* #,##0.00\ _₫_-;_-* &quot;-&quot;??\ _₫_-;_-@_-"/>
    </dxf>
    <dxf>
      <numFmt numFmtId="13" formatCode="0%"/>
    </dxf>
    <dxf>
      <numFmt numFmtId="171" formatCode="0.0%"/>
    </dxf>
    <dxf>
      <numFmt numFmtId="171" formatCode="0.0%"/>
    </dxf>
    <dxf>
      <numFmt numFmtId="14" formatCode="0.00%"/>
    </dxf>
    <dxf>
      <numFmt numFmtId="14" formatCode="0.00%"/>
    </dxf>
    <dxf>
      <numFmt numFmtId="173" formatCode="0.000%"/>
    </dxf>
    <dxf>
      <numFmt numFmtId="173" formatCode="0.000%"/>
    </dxf>
    <dxf>
      <numFmt numFmtId="14" formatCode="0.00%"/>
    </dxf>
    <dxf>
      <numFmt numFmtId="14" formatCode="0.00%"/>
    </dxf>
    <dxf>
      <font>
        <sz val="10"/>
      </font>
    </dxf>
    <dxf>
      <font>
        <sz val="10"/>
      </font>
    </dxf>
    <dxf>
      <font>
        <sz val="10"/>
      </font>
    </dxf>
    <dxf>
      <font>
        <sz val="10"/>
      </font>
    </dxf>
    <dxf>
      <font>
        <sz val="10"/>
      </font>
    </dxf>
    <dxf>
      <font>
        <sz val="10"/>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sz val="9"/>
      </font>
    </dxf>
    <dxf>
      <font>
        <sz val="9"/>
      </font>
    </dxf>
    <dxf>
      <font>
        <sz val="9"/>
      </font>
    </dxf>
    <dxf>
      <font>
        <sz val="9"/>
      </font>
    </dxf>
    <dxf>
      <font>
        <sz val="9"/>
      </font>
    </dxf>
    <dxf>
      <font>
        <sz val="9"/>
      </font>
    </dxf>
    <dxf>
      <alignment wrapText="1" readingOrder="0"/>
    </dxf>
    <dxf>
      <alignment wrapText="1" readingOrder="0"/>
    </dxf>
    <dxf>
      <font>
        <sz val="10"/>
      </font>
    </dxf>
    <dxf>
      <font>
        <name val="Times New Roman"/>
        <scheme val="none"/>
      </font>
    </dxf>
    <dxf>
      <font>
        <sz val="9"/>
      </font>
    </dxf>
    <dxf>
      <numFmt numFmtId="166" formatCode="_-* #,##0.00\ _₫_-;\-* #,##0.00\ _₫_-;_-* &quot;-&quot;??\ _₫_-;_-@_-"/>
    </dxf>
    <dxf>
      <numFmt numFmtId="166" formatCode="_-* #,##0.00\ _₫_-;\-* #,##0.00\ _₫_-;_-* &quot;-&quot;??\ _₫_-;_-@_-"/>
    </dxf>
    <dxf>
      <numFmt numFmtId="166" formatCode="_-* #,##0.00\ _₫_-;\-* #,##0.00\ _₫_-;_-* &quot;-&quot;??\ _₫_-;_-@_-"/>
    </dxf>
    <dxf>
      <numFmt numFmtId="166" formatCode="_-* #,##0.00\ _₫_-;\-* #,##0.00\ _₫_-;_-* &quot;-&quot;??\ _₫_-;_-@_-"/>
    </dxf>
    <dxf>
      <numFmt numFmtId="167" formatCode="_-* #,##0.0\ _₫_-;\-* #,##0.0\ _₫_-;_-* &quot;-&quot;??\ _₫_-;_-@_-"/>
    </dxf>
    <dxf>
      <numFmt numFmtId="167" formatCode="_-* #,##0.0\ _₫_-;\-* #,##0.0\ _₫_-;_-* &quot;-&quot;??\ _₫_-;_-@_-"/>
    </dxf>
    <dxf>
      <numFmt numFmtId="166" formatCode="_-* #,##0.00\ _₫_-;\-* #,##0.00\ _₫_-;_-* &quot;-&quot;??\ _₫_-;_-@_-"/>
    </dxf>
    <dxf>
      <numFmt numFmtId="166" formatCode="_-* #,##0.00\ _₫_-;\-* #,##0.00\ _₫_-;_-* &quot;-&quot;??\ _₫_-;_-@_-"/>
    </dxf>
    <dxf>
      <numFmt numFmtId="167" formatCode="_-* #,##0.0\ _₫_-;\-* #,##0.0\ _₫_-;_-* &quot;-&quot;??\ _₫_-;_-@_-"/>
    </dxf>
    <dxf>
      <numFmt numFmtId="167" formatCode="_-* #,##0.0\ _₫_-;\-* #,##0.0\ _₫_-;_-* &quot;-&quot;??\ _₫_-;_-@_-"/>
    </dxf>
    <dxf>
      <numFmt numFmtId="167" formatCode="_-* #,##0.0\ _₫_-;\-* #,##0.0\ _₫_-;_-* &quot;-&quot;??\ _₫_-;_-@_-"/>
    </dxf>
    <dxf>
      <numFmt numFmtId="166" formatCode="_-* #,##0.00\ _₫_-;\-* #,##0.00\ _₫_-;_-* &quot;-&quot;??\ _₫_-;_-@_-"/>
    </dxf>
    <dxf>
      <numFmt numFmtId="166" formatCode="_-* #,##0.00\ _₫_-;\-* #,##0.00\ _₫_-;_-* &quot;-&quot;??\ _₫_-;_-@_-"/>
    </dxf>
    <dxf>
      <numFmt numFmtId="166" formatCode="_-* #,##0.00\ _₫_-;\-* #,##0.00\ _₫_-;_-* &quot;-&quot;??\ _₫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sz val="9"/>
      </font>
    </dxf>
    <dxf>
      <font>
        <sz val="9"/>
      </font>
    </dxf>
    <dxf>
      <font>
        <sz val="9"/>
      </font>
    </dxf>
    <dxf>
      <font>
        <sz val="9"/>
      </font>
    </dxf>
    <dxf>
      <font>
        <sz val="9"/>
      </font>
    </dxf>
    <dxf>
      <font>
        <sz val="9"/>
      </font>
    </dxf>
    <dxf>
      <font>
        <sz val="9"/>
      </font>
    </dxf>
    <dxf>
      <font>
        <sz val="10"/>
      </font>
    </dxf>
    <dxf>
      <font>
        <name val="Times New Roman"/>
        <scheme val="none"/>
      </font>
    </dxf>
    <dxf>
      <font>
        <sz val="9"/>
      </font>
    </dxf>
    <dxf>
      <font>
        <sz val="10"/>
      </font>
    </dxf>
    <dxf>
      <font>
        <name val="Times New Roman"/>
        <scheme val="none"/>
      </font>
    </dxf>
    <dxf>
      <font>
        <sz val="9"/>
      </font>
    </dxf>
    <dxf>
      <numFmt numFmtId="14" formatCode="0.00%"/>
    </dxf>
    <dxf>
      <numFmt numFmtId="174" formatCode="_-* #,##0.000\ _₫_-;\-* #,##0.000\ _₫_-;_-* &quot;-&quot;??\ _₫_-;_-@_-"/>
    </dxf>
    <dxf>
      <numFmt numFmtId="174" formatCode="_-* #,##0.000\ _₫_-;\-* #,##0.000\ _₫_-;_-* &quot;-&quot;??\ _₫_-;_-@_-"/>
    </dxf>
    <dxf>
      <numFmt numFmtId="172" formatCode="_-* #,##0.0000\ _₫_-;\-* #,##0.0000\ _₫_-;_-* &quot;-&quot;??\ _₫_-;_-@_-"/>
    </dxf>
    <dxf>
      <numFmt numFmtId="172" formatCode="_-* #,##0.0000\ _₫_-;\-* #,##0.0000\ _₫_-;_-* &quot;-&quot;??\ _₫_-;_-@_-"/>
    </dxf>
    <dxf>
      <numFmt numFmtId="171" formatCode="0.0%"/>
    </dxf>
    <dxf>
      <numFmt numFmtId="171" formatCode="0.0%"/>
    </dxf>
    <dxf>
      <numFmt numFmtId="14" formatCode="0.00%"/>
    </dxf>
    <dxf>
      <numFmt numFmtId="14" formatCode="0.00%"/>
    </dxf>
    <dxf>
      <font>
        <sz val="10"/>
      </font>
    </dxf>
    <dxf>
      <font>
        <name val="Times New Roman"/>
        <scheme val="none"/>
      </font>
    </dxf>
    <dxf>
      <font>
        <sz val="9"/>
      </font>
    </dxf>
    <dxf>
      <numFmt numFmtId="166" formatCode="_-* #,##0.00\ _₫_-;\-* #,##0.00\ _₫_-;_-* &quot;-&quot;??\ _₫_-;_-@_-"/>
    </dxf>
    <dxf>
      <numFmt numFmtId="166" formatCode="_-* #,##0.00\ _₫_-;\-* #,##0.00\ _₫_-;_-* &quot;-&quot;??\ _₫_-;_-@_-"/>
    </dxf>
    <dxf>
      <numFmt numFmtId="167" formatCode="_-* #,##0.0\ _₫_-;\-* #,##0.0\ _₫_-;_-* &quot;-&quot;??\ _₫_-;_-@_-"/>
    </dxf>
    <dxf>
      <numFmt numFmtId="167" formatCode="_-* #,##0.0\ _₫_-;\-* #,##0.0\ _₫_-;_-* &quot;-&quot;??\ _₫_-;_-@_-"/>
    </dxf>
    <dxf>
      <numFmt numFmtId="14" formatCode="0.00%"/>
    </dxf>
    <dxf>
      <font>
        <sz val="10"/>
      </font>
    </dxf>
    <dxf>
      <font>
        <name val="Times New Roman"/>
        <scheme val="none"/>
      </font>
    </dxf>
    <dxf>
      <font>
        <sz val="9"/>
      </font>
    </dxf>
    <dxf>
      <numFmt numFmtId="166" formatCode="_-* #,##0.00\ _₫_-;\-* #,##0.00\ _₫_-;_-* &quot;-&quot;??\ _₫_-;_-@_-"/>
    </dxf>
    <dxf>
      <numFmt numFmtId="166" formatCode="_-* #,##0.00\ _₫_-;\-* #,##0.00\ _₫_-;_-* &quot;-&quot;??\ _₫_-;_-@_-"/>
    </dxf>
    <dxf>
      <numFmt numFmtId="166" formatCode="_-* #,##0.00\ _₫_-;\-* #,##0.00\ _₫_-;_-* &quot;-&quot;??\ _₫_-;_-@_-"/>
    </dxf>
    <dxf>
      <numFmt numFmtId="166" formatCode="_-* #,##0.00\ _₫_-;\-* #,##0.00\ _₫_-;_-* &quot;-&quot;??\ _₫_-;_-@_-"/>
    </dxf>
    <dxf>
      <numFmt numFmtId="167" formatCode="_-* #,##0.0\ _₫_-;\-* #,##0.0\ _₫_-;_-* &quot;-&quot;??\ _₫_-;_-@_-"/>
    </dxf>
    <dxf>
      <numFmt numFmtId="167" formatCode="_-* #,##0.0\ _₫_-;\-* #,##0.0\ _₫_-;_-* &quot;-&quot;??\ _₫_-;_-@_-"/>
    </dxf>
    <dxf>
      <numFmt numFmtId="166" formatCode="_-* #,##0.00\ _₫_-;\-* #,##0.00\ _₫_-;_-* &quot;-&quot;??\ _₫_-;_-@_-"/>
    </dxf>
    <dxf>
      <numFmt numFmtId="166" formatCode="_-* #,##0.00\ _₫_-;\-* #,##0.00\ _₫_-;_-* &quot;-&quot;??\ _₫_-;_-@_-"/>
    </dxf>
    <dxf>
      <numFmt numFmtId="166" formatCode="_-* #,##0.00\ _₫_-;\-* #,##0.00\ _₫_-;_-* &quot;-&quot;??\ _₫_-;_-@_-"/>
    </dxf>
    <dxf>
      <numFmt numFmtId="166" formatCode="_-* #,##0.00\ _₫_-;\-* #,##0.00\ _₫_-;_-* &quot;-&quot;??\ _₫_-;_-@_-"/>
    </dxf>
    <dxf>
      <numFmt numFmtId="166" formatCode="_-* #,##0.00\ _₫_-;\-* #,##0.00\ _₫_-;_-* &quot;-&quot;??\ _₫_-;_-@_-"/>
    </dxf>
    <dxf>
      <numFmt numFmtId="166" formatCode="_-* #,##0.00\ _₫_-;\-* #,##0.00\ _₫_-;_-* &quot;-&quot;??\ _₫_-;_-@_-"/>
    </dxf>
    <dxf>
      <numFmt numFmtId="167" formatCode="_-* #,##0.0\ _₫_-;\-* #,##0.0\ _₫_-;_-* &quot;-&quot;??\ _₫_-;_-@_-"/>
    </dxf>
    <dxf>
      <numFmt numFmtId="167" formatCode="_-* #,##0.0\ _₫_-;\-* #,##0.0\ _₫_-;_-* &quot;-&quot;??\ _₫_-;_-@_-"/>
    </dxf>
    <dxf>
      <numFmt numFmtId="167" formatCode="_-* #,##0.0\ _₫_-;\-* #,##0.0\ _₫_-;_-* &quot;-&quot;??\ _₫_-;_-@_-"/>
    </dxf>
    <dxf>
      <numFmt numFmtId="167" formatCode="_-* #,##0.0\ _₫_-;\-* #,##0.0\ _₫_-;_-* &quot;-&quot;??\ _₫_-;_-@_-"/>
    </dxf>
    <dxf>
      <numFmt numFmtId="166" formatCode="_-* #,##0.00\ _₫_-;\-* #,##0.00\ _₫_-;_-* &quot;-&quot;??\ _₫_-;_-@_-"/>
    </dxf>
    <dxf>
      <numFmt numFmtId="166" formatCode="_-* #,##0.00\ _₫_-;\-* #,##0.00\ _₫_-;_-* &quot;-&quot;??\ _₫_-;_-@_-"/>
    </dxf>
    <dxf>
      <numFmt numFmtId="166" formatCode="_-* #,##0.00\ _₫_-;\-* #,##0.00\ _₫_-;_-* &quot;-&quot;??\ _₫_-;_-@_-"/>
    </dxf>
    <dxf>
      <numFmt numFmtId="166" formatCode="_-* #,##0.00\ _₫_-;\-* #,##0.00\ _₫_-;_-* &quot;-&quot;??\ _₫_-;_-@_-"/>
    </dxf>
    <dxf>
      <numFmt numFmtId="167" formatCode="_-* #,##0.0\ _₫_-;\-* #,##0.0\ _₫_-;_-* &quot;-&quot;??\ _₫_-;_-@_-"/>
    </dxf>
    <dxf>
      <numFmt numFmtId="167" formatCode="_-* #,##0.0\ _₫_-;\-* #,##0.0\ _₫_-;_-* &quot;-&quot;??\ _₫_-;_-@_-"/>
    </dxf>
    <dxf>
      <numFmt numFmtId="167" formatCode="_-* #,##0.0\ _₫_-;\-* #,##0.0\ _₫_-;_-* &quot;-&quot;??\ _₫_-;_-@_-"/>
    </dxf>
    <dxf>
      <numFmt numFmtId="167" formatCode="_-* #,##0.0\ _₫_-;\-* #,##0.0\ _₫_-;_-* &quot;-&quot;??\ _₫_-;_-@_-"/>
    </dxf>
    <dxf>
      <font>
        <sz val="10"/>
      </font>
    </dxf>
    <dxf>
      <font>
        <name val="Times New Roman"/>
        <scheme val="none"/>
      </font>
    </dxf>
    <dxf>
      <font>
        <sz val="9"/>
      </font>
    </dxf>
    <dxf>
      <numFmt numFmtId="166" formatCode="_-* #,##0.00\ _₫_-;\-* #,##0.00\ _₫_-;_-* &quot;-&quot;??\ _₫_-;_-@_-"/>
    </dxf>
    <dxf>
      <numFmt numFmtId="166" formatCode="_-* #,##0.00\ _₫_-;\-* #,##0.00\ _₫_-;_-* &quot;-&quot;??\ _₫_-;_-@_-"/>
    </dxf>
    <dxf>
      <numFmt numFmtId="167" formatCode="_-* #,##0.0\ _₫_-;\-* #,##0.0\ _₫_-;_-* &quot;-&quot;??\ _₫_-;_-@_-"/>
    </dxf>
    <dxf>
      <numFmt numFmtId="167" formatCode="_-* #,##0.0\ _₫_-;\-* #,##0.0\ _₫_-;_-* &quot;-&quot;??\ _₫_-;_-@_-"/>
    </dxf>
    <dxf>
      <numFmt numFmtId="14" formatCode="0.00%"/>
    </dxf>
    <dxf>
      <font>
        <sz val="10"/>
      </font>
    </dxf>
    <dxf>
      <font>
        <name val="Times New Roman"/>
        <scheme val="none"/>
      </font>
    </dxf>
    <dxf>
      <font>
        <sz val="9"/>
      </font>
    </dxf>
    <dxf>
      <numFmt numFmtId="166" formatCode="_-* #,##0.00\ _₫_-;\-* #,##0.00\ _₫_-;_-* &quot;-&quot;??\ _₫_-;_-@_-"/>
    </dxf>
    <dxf>
      <numFmt numFmtId="166" formatCode="_-* #,##0.00\ _₫_-;\-* #,##0.00\ _₫_-;_-* &quot;-&quot;??\ _₫_-;_-@_-"/>
    </dxf>
    <dxf>
      <font>
        <sz val="10"/>
      </font>
    </dxf>
    <dxf>
      <font>
        <name val="Times New Roman"/>
        <scheme val="none"/>
      </font>
    </dxf>
    <dxf>
      <font>
        <sz val="9"/>
      </font>
    </dxf>
    <dxf>
      <numFmt numFmtId="166" formatCode="_-* #,##0.00\ _₫_-;\-* #,##0.00\ _₫_-;_-* &quot;-&quot;??\ _₫_-;_-@_-"/>
    </dxf>
    <dxf>
      <numFmt numFmtId="166" formatCode="_-* #,##0.00\ _₫_-;\-* #,##0.00\ _₫_-;_-* &quot;-&quot;??\ _₫_-;_-@_-"/>
    </dxf>
    <dxf>
      <numFmt numFmtId="166" formatCode="_-* #,##0.00\ _₫_-;\-* #,##0.00\ _₫_-;_-* &quot;-&quot;??\ _₫_-;_-@_-"/>
    </dxf>
    <dxf>
      <numFmt numFmtId="166" formatCode="_-* #,##0.00\ _₫_-;\-* #,##0.00\ _₫_-;_-* &quot;-&quot;??\ _₫_-;_-@_-"/>
    </dxf>
    <dxf>
      <numFmt numFmtId="167" formatCode="_-* #,##0.0\ _₫_-;\-* #,##0.0\ _₫_-;_-* &quot;-&quot;??\ _₫_-;_-@_-"/>
    </dxf>
    <dxf>
      <numFmt numFmtId="167" formatCode="_-* #,##0.0\ _₫_-;\-* #,##0.0\ _₫_-;_-* &quot;-&quot;??\ _₫_-;_-@_-"/>
    </dxf>
    <dxf>
      <numFmt numFmtId="166" formatCode="_-* #,##0.00\ _₫_-;\-* #,##0.00\ _₫_-;_-* &quot;-&quot;??\ _₫_-;_-@_-"/>
    </dxf>
    <dxf>
      <numFmt numFmtId="166" formatCode="_-* #,##0.00\ _₫_-;\-* #,##0.00\ _₫_-;_-* &quot;-&quot;??\ _₫_-;_-@_-"/>
    </dxf>
    <dxf>
      <font>
        <sz val="10"/>
      </font>
    </dxf>
    <dxf>
      <font>
        <name val="Times New Roman"/>
        <scheme val="none"/>
      </font>
    </dxf>
    <dxf>
      <font>
        <sz val="9"/>
      </font>
    </dxf>
    <dxf>
      <numFmt numFmtId="14" formatCode="0.00%"/>
    </dxf>
    <dxf>
      <numFmt numFmtId="174" formatCode="_-* #,##0.000\ _₫_-;\-* #,##0.000\ _₫_-;_-* &quot;-&quot;??\ _₫_-;_-@_-"/>
    </dxf>
    <dxf>
      <numFmt numFmtId="174" formatCode="_-* #,##0.000\ _₫_-;\-* #,##0.000\ _₫_-;_-* &quot;-&quot;??\ _₫_-;_-@_-"/>
    </dxf>
    <dxf>
      <numFmt numFmtId="172" formatCode="_-* #,##0.0000\ _₫_-;\-* #,##0.0000\ _₫_-;_-* &quot;-&quot;??\ _₫_-;_-@_-"/>
    </dxf>
    <dxf>
      <numFmt numFmtId="172" formatCode="_-* #,##0.0000\ _₫_-;\-* #,##0.0000\ _₫_-;_-* &quot;-&quot;??\ _₫_-;_-@_-"/>
    </dxf>
    <dxf>
      <numFmt numFmtId="171" formatCode="0.0%"/>
    </dxf>
    <dxf>
      <numFmt numFmtId="171" formatCode="0.0%"/>
    </dxf>
    <dxf>
      <numFmt numFmtId="14" formatCode="0.00%"/>
    </dxf>
    <dxf>
      <numFmt numFmtId="14" formatCode="0.00%"/>
    </dxf>
    <dxf>
      <numFmt numFmtId="167" formatCode="_-* #,##0.0\ _₫_-;\-* #,##0.0\ _₫_-;_-* &quot;-&quot;??\ _₫_-;_-@_-"/>
    </dxf>
    <dxf>
      <numFmt numFmtId="167" formatCode="_-* #,##0.0\ _₫_-;\-* #,##0.0\ _₫_-;_-* &quot;-&quot;??\ _₫_-;_-@_-"/>
    </dxf>
    <dxf>
      <numFmt numFmtId="170" formatCode="_-* #,##0\ _₫_-;\-* #,##0\ _₫_-;_-* &quot;-&quot;??\ _₫_-;_-@_-"/>
    </dxf>
    <dxf>
      <numFmt numFmtId="170" formatCode="_-* #,##0\ _₫_-;\-* #,##0\ _₫_-;_-* &quot;-&quot;??\ _₫_-;_-@_-"/>
    </dxf>
    <dxf>
      <numFmt numFmtId="167" formatCode="_-* #,##0.0\ _₫_-;\-* #,##0.0\ _₫_-;_-* &quot;-&quot;??\ _₫_-;_-@_-"/>
    </dxf>
    <dxf>
      <numFmt numFmtId="167" formatCode="_-* #,##0.0\ _₫_-;\-* #,##0.0\ _₫_-;_-* &quot;-&quot;??\ _₫_-;_-@_-"/>
    </dxf>
    <dxf>
      <numFmt numFmtId="166" formatCode="_-* #,##0.00\ _₫_-;\-* #,##0.00\ _₫_-;_-* &quot;-&quot;??\ _₫_-;_-@_-"/>
    </dxf>
    <dxf>
      <numFmt numFmtId="166" formatCode="_-* #,##0.00\ _₫_-;\-* #,##0.00\ _₫_-;_-* &quot;-&quot;??\ _₫_-;_-@_-"/>
    </dxf>
    <dxf>
      <numFmt numFmtId="13" formatCode="0%"/>
    </dxf>
    <dxf>
      <numFmt numFmtId="171" formatCode="0.0%"/>
    </dxf>
    <dxf>
      <numFmt numFmtId="171" formatCode="0.0%"/>
    </dxf>
    <dxf>
      <numFmt numFmtId="14" formatCode="0.00%"/>
    </dxf>
    <dxf>
      <numFmt numFmtId="14" formatCode="0.00%"/>
    </dxf>
    <dxf>
      <numFmt numFmtId="173" formatCode="0.000%"/>
    </dxf>
    <dxf>
      <numFmt numFmtId="173" formatCode="0.000%"/>
    </dxf>
    <dxf>
      <numFmt numFmtId="14" formatCode="0.00%"/>
    </dxf>
    <dxf>
      <numFmt numFmtId="14" formatCode="0.00%"/>
    </dxf>
    <dxf>
      <font>
        <sz val="10"/>
      </font>
    </dxf>
    <dxf>
      <font>
        <sz val="10"/>
      </font>
    </dxf>
    <dxf>
      <font>
        <sz val="10"/>
      </font>
    </dxf>
    <dxf>
      <font>
        <sz val="10"/>
      </font>
    </dxf>
    <dxf>
      <font>
        <sz val="10"/>
      </font>
    </dxf>
    <dxf>
      <font>
        <sz val="10"/>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sz val="9"/>
      </font>
    </dxf>
    <dxf>
      <font>
        <sz val="9"/>
      </font>
    </dxf>
    <dxf>
      <font>
        <sz val="9"/>
      </font>
    </dxf>
    <dxf>
      <font>
        <sz val="9"/>
      </font>
    </dxf>
    <dxf>
      <font>
        <sz val="9"/>
      </font>
    </dxf>
    <dxf>
      <font>
        <sz val="9"/>
      </font>
    </dxf>
    <dxf>
      <alignment wrapText="1" readingOrder="0"/>
    </dxf>
    <dxf>
      <alignment wrapText="1" readingOrder="0"/>
    </dxf>
    <dxf>
      <font>
        <sz val="10"/>
      </font>
    </dxf>
    <dxf>
      <font>
        <name val="Times New Roman"/>
        <scheme val="none"/>
      </font>
    </dxf>
    <dxf>
      <font>
        <sz val="9"/>
      </font>
    </dxf>
    <dxf>
      <numFmt numFmtId="14" formatCode="0.00%"/>
    </dxf>
    <dxf>
      <numFmt numFmtId="14" formatCode="0.00%"/>
    </dxf>
    <dxf>
      <numFmt numFmtId="166" formatCode="_-* #,##0.00\ _₫_-;\-* #,##0.00\ _₫_-;_-* &quot;-&quot;??\ _₫_-;_-@_-"/>
    </dxf>
    <dxf>
      <numFmt numFmtId="166" formatCode="_-* #,##0.00\ _₫_-;\-* #,##0.00\ _₫_-;_-* &quot;-&quot;??\ _₫_-;_-@_-"/>
    </dxf>
    <dxf>
      <numFmt numFmtId="166" formatCode="_-* #,##0.00\ _₫_-;\-* #,##0.00\ _₫_-;_-* &quot;-&quot;??\ _₫_-;_-@_-"/>
    </dxf>
    <dxf>
      <numFmt numFmtId="166" formatCode="_-* #,##0.00\ _₫_-;\-* #,##0.00\ _₫_-;_-* &quot;-&quot;??\ _₫_-;_-@_-"/>
    </dxf>
    <dxf>
      <numFmt numFmtId="167" formatCode="_-* #,##0.0\ _₫_-;\-* #,##0.0\ _₫_-;_-* &quot;-&quot;??\ _₫_-;_-@_-"/>
    </dxf>
    <dxf>
      <numFmt numFmtId="167" formatCode="_-* #,##0.0\ _₫_-;\-* #,##0.0\ _₫_-;_-* &quot;-&quot;??\ _₫_-;_-@_-"/>
    </dxf>
    <dxf>
      <numFmt numFmtId="167" formatCode="_-* #,##0.0\ _₫_-;\-* #,##0.0\ _₫_-;_-* &quot;-&quot;??\ _₫_-;_-@_-"/>
    </dxf>
    <dxf>
      <numFmt numFmtId="166" formatCode="_-* #,##0.00\ _₫_-;\-* #,##0.00\ _₫_-;_-* &quot;-&quot;??\ _₫_-;_-@_-"/>
    </dxf>
    <dxf>
      <numFmt numFmtId="166" formatCode="_-* #,##0.00\ _₫_-;\-* #,##0.00\ _₫_-;_-* &quot;-&quot;??\ _₫_-;_-@_-"/>
    </dxf>
    <dxf>
      <numFmt numFmtId="166" formatCode="_-* #,##0.00\ _₫_-;\-* #,##0.00\ _₫_-;_-* &quot;-&quot;??\ _₫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sz val="9"/>
      </font>
    </dxf>
    <dxf>
      <font>
        <sz val="9"/>
      </font>
    </dxf>
    <dxf>
      <font>
        <sz val="9"/>
      </font>
    </dxf>
    <dxf>
      <font>
        <sz val="9"/>
      </font>
    </dxf>
    <dxf>
      <font>
        <sz val="9"/>
      </font>
    </dxf>
    <dxf>
      <font>
        <sz val="9"/>
      </font>
    </dxf>
    <dxf>
      <font>
        <sz val="9"/>
      </font>
    </dxf>
    <dxf>
      <numFmt numFmtId="166" formatCode="_-* #,##0.00\ _₫_-;\-* #,##0.00\ _₫_-;_-* &quot;-&quot;??\ _₫_-;_-@_-"/>
    </dxf>
    <dxf>
      <numFmt numFmtId="167" formatCode="_-* #,##0.0\ _₫_-;\-* #,##0.0\ _₫_-;_-* &quot;-&quot;??\ _₫_-;_-@_-"/>
    </dxf>
    <dxf>
      <numFmt numFmtId="170" formatCode="_-* #,##0\ _₫_-;\-* #,##0\ _₫_-;_-* &quot;-&quot;??\ _₫_-;_-@_-"/>
    </dxf>
    <dxf>
      <numFmt numFmtId="167" formatCode="_-* #,##0.0\ _₫_-;\-* #,##0.0\ _₫_-;_-* &quot;-&quot;??\ _₫_-;_-@_-"/>
    </dxf>
    <dxf>
      <numFmt numFmtId="167" formatCode="_-* #,##0.0\ _₫_-;\-* #,##0.0\ _₫_-;_-* &quot;-&quot;??\ _₫_-;_-@_-"/>
    </dxf>
    <dxf>
      <numFmt numFmtId="170" formatCode="_-* #,##0\ _₫_-;\-* #,##0\ _₫_-;_-* &quot;-&quot;??\ _₫_-;_-@_-"/>
    </dxf>
    <dxf>
      <numFmt numFmtId="170" formatCode="_-* #,##0\ _₫_-;\-* #,##0\ _₫_-;_-* &quot;-&quot;??\ _₫_-;_-@_-"/>
    </dxf>
    <dxf>
      <font>
        <sz val="10"/>
      </font>
    </dxf>
    <dxf>
      <font>
        <sz val="10"/>
      </font>
    </dxf>
    <dxf>
      <font>
        <sz val="10"/>
      </font>
    </dxf>
    <dxf>
      <font>
        <sz val="10"/>
      </font>
    </dxf>
    <dxf>
      <font>
        <sz val="10"/>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sz val="9"/>
      </font>
    </dxf>
    <dxf>
      <font>
        <sz val="9"/>
      </font>
    </dxf>
    <dxf>
      <font>
        <sz val="9"/>
      </font>
    </dxf>
    <dxf>
      <font>
        <sz val="9"/>
      </font>
    </dxf>
    <dxf>
      <font>
        <sz val="9"/>
      </font>
    </dxf>
    <dxf>
      <numFmt numFmtId="166" formatCode="_-* #,##0.00\ _₫_-;\-* #,##0.00\ _₫_-;_-* &quot;-&quot;??\ _₫_-;_-@_-"/>
    </dxf>
    <dxf>
      <numFmt numFmtId="167" formatCode="_-* #,##0.0\ _₫_-;\-* #,##0.0\ _₫_-;_-* &quot;-&quot;??\ _₫_-;_-@_-"/>
    </dxf>
    <dxf>
      <font>
        <sz val="10"/>
      </font>
    </dxf>
    <dxf>
      <font>
        <sz val="10"/>
      </font>
    </dxf>
    <dxf>
      <font>
        <sz val="10"/>
      </font>
    </dxf>
    <dxf>
      <font>
        <sz val="10"/>
      </font>
    </dxf>
    <dxf>
      <font>
        <name val="Times New Roman"/>
        <scheme val="none"/>
      </font>
    </dxf>
    <dxf>
      <font>
        <name val="Times New Roman"/>
        <scheme val="none"/>
      </font>
    </dxf>
    <dxf>
      <font>
        <name val="Times New Roman"/>
        <scheme val="none"/>
      </font>
    </dxf>
    <dxf>
      <font>
        <name val="Times New Roman"/>
        <scheme val="none"/>
      </font>
    </dxf>
    <dxf>
      <font>
        <sz val="9"/>
      </font>
    </dxf>
    <dxf>
      <font>
        <sz val="9"/>
      </font>
    </dxf>
    <dxf>
      <font>
        <sz val="9"/>
      </font>
    </dxf>
    <dxf>
      <font>
        <sz val="9"/>
      </font>
    </dxf>
    <dxf>
      <font>
        <sz val="10"/>
      </font>
    </dxf>
    <dxf>
      <font>
        <name val="Times New Roman"/>
        <scheme val="none"/>
      </font>
    </dxf>
    <dxf>
      <font>
        <sz val="9"/>
      </font>
    </dxf>
    <dxf>
      <numFmt numFmtId="166" formatCode="_-* #,##0.00\ _₫_-;\-* #,##0.00\ _₫_-;_-* &quot;-&quot;??\ _₫_-;_-@_-"/>
    </dxf>
    <dxf>
      <numFmt numFmtId="166" formatCode="_-* #,##0.00\ _₫_-;\-* #,##0.00\ _₫_-;_-* &quot;-&quot;??\ _₫_-;_-@_-"/>
    </dxf>
    <dxf>
      <numFmt numFmtId="167" formatCode="_-* #,##0.0\ _₫_-;\-* #,##0.0\ _₫_-;_-* &quot;-&quot;??\ _₫_-;_-@_-"/>
    </dxf>
    <dxf>
      <numFmt numFmtId="167" formatCode="_-* #,##0.0\ _₫_-;\-* #,##0.0\ _₫_-;_-* &quot;-&quot;??\ _₫_-;_-@_-"/>
    </dxf>
    <dxf>
      <numFmt numFmtId="170" formatCode="_-* #,##0\ _₫_-;\-* #,##0\ _₫_-;_-* &quot;-&quot;??\ _₫_-;_-@_-"/>
    </dxf>
    <dxf>
      <numFmt numFmtId="170" formatCode="_-* #,##0\ _₫_-;\-* #,##0\ _₫_-;_-* &quot;-&quot;??\ _₫_-;_-@_-"/>
    </dxf>
    <dxf>
      <numFmt numFmtId="166" formatCode="_-* #,##0.00\ _₫_-;\-* #,##0.00\ _₫_-;_-* &quot;-&quot;??\ _₫_-;_-@_-"/>
    </dxf>
    <dxf>
      <font>
        <sz val="10"/>
      </font>
    </dxf>
    <dxf>
      <font>
        <sz val="10"/>
      </font>
    </dxf>
    <dxf>
      <font>
        <sz val="10"/>
      </font>
    </dxf>
    <dxf>
      <font>
        <sz val="10"/>
      </font>
    </dxf>
    <dxf>
      <font>
        <name val="Times New Roman"/>
        <scheme val="none"/>
      </font>
    </dxf>
    <dxf>
      <font>
        <name val="Times New Roman"/>
        <scheme val="none"/>
      </font>
    </dxf>
    <dxf>
      <font>
        <name val="Times New Roman"/>
        <scheme val="none"/>
      </font>
    </dxf>
    <dxf>
      <font>
        <name val="Times New Roman"/>
        <scheme val="none"/>
      </font>
    </dxf>
    <dxf>
      <font>
        <sz val="9"/>
      </font>
    </dxf>
    <dxf>
      <font>
        <sz val="9"/>
      </font>
    </dxf>
    <dxf>
      <font>
        <sz val="9"/>
      </font>
    </dxf>
    <dxf>
      <font>
        <sz val="9"/>
      </font>
    </dxf>
    <dxf>
      <numFmt numFmtId="167" formatCode="_-* #,##0.0\ _₫_-;\-* #,##0.0\ _₫_-;_-* &quot;-&quot;??\ _₫_-;_-@_-"/>
    </dxf>
    <dxf>
      <numFmt numFmtId="167" formatCode="_-* #,##0.0\ _₫_-;\-* #,##0.0\ _₫_-;_-* &quot;-&quot;??\ _₫_-;_-@_-"/>
    </dxf>
    <dxf>
      <numFmt numFmtId="167" formatCode="_-* #,##0.0\ _₫_-;\-* #,##0.0\ _₫_-;_-* &quot;-&quot;??\ _₫_-;_-@_-"/>
    </dxf>
    <dxf>
      <numFmt numFmtId="167" formatCode="_-* #,##0.0\ _₫_-;\-* #,##0.0\ _₫_-;_-* &quot;-&quot;??\ _₫_-;_-@_-"/>
    </dxf>
    <dxf>
      <numFmt numFmtId="166" formatCode="_-* #,##0.00\ _₫_-;\-* #,##0.00\ _₫_-;_-* &quot;-&quot;??\ _₫_-;_-@_-"/>
    </dxf>
    <dxf>
      <numFmt numFmtId="166" formatCode="_-* #,##0.00\ _₫_-;\-* #,##0.00\ _₫_-;_-* &quot;-&quot;??\ _₫_-;_-@_-"/>
    </dxf>
    <dxf>
      <numFmt numFmtId="166" formatCode="_-* #,##0.00\ _₫_-;\-* #,##0.00\ _₫_-;_-* &quot;-&quot;??\ _₫_-;_-@_-"/>
    </dxf>
    <dxf>
      <numFmt numFmtId="166" formatCode="_-* #,##0.00\ _₫_-;\-* #,##0.00\ _₫_-;_-* &quot;-&quot;??\ _₫_-;_-@_-"/>
    </dxf>
    <dxf>
      <numFmt numFmtId="167" formatCode="_-* #,##0.0\ _₫_-;\-* #,##0.0\ _₫_-;_-* &quot;-&quot;??\ _₫_-;_-@_-"/>
    </dxf>
    <dxf>
      <numFmt numFmtId="167" formatCode="_-* #,##0.0\ _₫_-;\-* #,##0.0\ _₫_-;_-* &quot;-&quot;??\ _₫_-;_-@_-"/>
    </dxf>
    <dxf>
      <numFmt numFmtId="167" formatCode="_-* #,##0.0\ _₫_-;\-* #,##0.0\ _₫_-;_-* &quot;-&quot;??\ _₫_-;_-@_-"/>
    </dxf>
    <dxf>
      <numFmt numFmtId="167" formatCode="_-* #,##0.0\ _₫_-;\-* #,##0.0\ _₫_-;_-* &quot;-&quot;??\ _₫_-;_-@_-"/>
    </dxf>
    <dxf>
      <numFmt numFmtId="166" formatCode="_-* #,##0.00\ _₫_-;\-* #,##0.00\ _₫_-;_-* &quot;-&quot;??\ _₫_-;_-@_-"/>
    </dxf>
    <dxf>
      <numFmt numFmtId="166" formatCode="_-* #,##0.00\ _₫_-;\-* #,##0.00\ _₫_-;_-* &quot;-&quot;??\ _₫_-;_-@_-"/>
    </dxf>
    <dxf>
      <numFmt numFmtId="166" formatCode="_-* #,##0.00\ _₫_-;\-* #,##0.00\ _₫_-;_-* &quot;-&quot;??\ _₫_-;_-@_-"/>
    </dxf>
    <dxf>
      <numFmt numFmtId="166" formatCode="_-* #,##0.00\ _₫_-;\-* #,##0.00\ _₫_-;_-* &quot;-&quot;??\ _₫_-;_-@_-"/>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1"/>
      </font>
    </dxf>
    <dxf>
      <font>
        <sz val="11"/>
      </font>
    </dxf>
    <dxf>
      <font>
        <sz val="11"/>
      </font>
    </dxf>
    <dxf>
      <font>
        <sz val="11"/>
      </font>
    </dxf>
    <dxf>
      <font>
        <sz val="11"/>
      </font>
    </dxf>
    <dxf>
      <alignment wrapText="1"/>
    </dxf>
    <dxf>
      <alignment wrapText="1"/>
    </dxf>
    <dxf>
      <numFmt numFmtId="170" formatCode="_-* #,##0\ _₫_-;\-* #,##0\ _₫_-;_-* &quot;-&quot;??\ _₫_-;_-@_-"/>
    </dxf>
    <dxf>
      <numFmt numFmtId="14" formatCode="0.00%"/>
    </dxf>
    <dxf>
      <alignment wrapText="1"/>
    </dxf>
    <dxf>
      <alignment wrapText="1"/>
    </dxf>
    <dxf>
      <numFmt numFmtId="14" formatCode="0.00%"/>
    </dxf>
    <dxf>
      <numFmt numFmtId="170" formatCode="_-* #,##0\ _₫_-;\-* #,##0\ _₫_-;_-* &quot;-&quot;??\ _₫_-;_-@_-"/>
    </dxf>
    <dxf>
      <alignment wrapText="1"/>
    </dxf>
    <dxf>
      <numFmt numFmtId="170" formatCode="_-* #,##0\ _₫_-;\-* #,##0\ _₫_-;_-* &quot;-&quot;??\ _₫_-;_-@_-"/>
    </dxf>
    <dxf>
      <alignment wrapText="1"/>
    </dxf>
    <dxf>
      <alignment wrapText="1"/>
    </dxf>
    <dxf>
      <numFmt numFmtId="14" formatCode="0.00%"/>
    </dxf>
    <dxf>
      <numFmt numFmtId="170" formatCode="_-* #,##0\ _₫_-;\-* #,##0\ _₫_-;_-* &quot;-&quot;??\ _₫_-;_-@_-"/>
    </dxf>
    <dxf>
      <alignment wrapText="1"/>
    </dxf>
    <dxf>
      <alignment wrapText="1"/>
    </dxf>
    <dxf>
      <numFmt numFmtId="14" formatCode="0.00%"/>
    </dxf>
    <dxf>
      <numFmt numFmtId="170" formatCode="_-* #,##0\ _₫_-;\-* #,##0\ _₫_-;_-* &quot;-&quot;??\ _₫_-;_-@_-"/>
    </dxf>
    <dxf>
      <alignment wrapText="1"/>
    </dxf>
    <dxf>
      <numFmt numFmtId="170" formatCode="_-* #,##0\ _₫_-;\-* #,##0\ _₫_-;_-* &quot;-&quot;??\ _₫_-;_-@_-"/>
    </dxf>
    <dxf>
      <alignment wrapText="1"/>
    </dxf>
    <dxf>
      <numFmt numFmtId="170" formatCode="_-* #,##0\ _₫_-;\-* #,##0\ _₫_-;_-* &quot;-&quot;??\ _₫_-;_-@_-"/>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alignment wrapText="1"/>
    </dxf>
    <dxf>
      <alignment wrapText="1"/>
    </dxf>
    <dxf>
      <fill>
        <patternFill patternType="none">
          <bgColor auto="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1"/>
      </font>
    </dxf>
    <dxf>
      <font>
        <sz val="11"/>
      </font>
    </dxf>
    <dxf>
      <font>
        <sz val="11"/>
      </font>
    </dxf>
    <dxf>
      <font>
        <sz val="11"/>
      </font>
    </dxf>
    <dxf>
      <font>
        <sz val="11"/>
      </font>
    </dxf>
    <dxf>
      <alignment wrapText="1"/>
    </dxf>
    <dxf>
      <alignment wrapText="1"/>
    </dxf>
    <dxf>
      <numFmt numFmtId="170" formatCode="_-* #,##0\ _₫_-;\-* #,##0\ _₫_-;_-* &quot;-&quot;??\ _₫_-;_-@_-"/>
    </dxf>
    <dxf>
      <fill>
        <patternFill patternType="solid">
          <bgColor theme="4" tint="0.39997558519241921"/>
        </patternFill>
      </fill>
    </dxf>
    <dxf>
      <alignment wrapText="1"/>
    </dxf>
    <dxf>
      <alignment wrapText="1"/>
    </dxf>
    <dxf>
      <numFmt numFmtId="14" formatCode="0.00%"/>
    </dxf>
    <dxf>
      <numFmt numFmtId="170" formatCode="_-* #,##0\ _₫_-;\-* #,##0\ _₫_-;_-* &quot;-&quot;??\ _₫_-;_-@_-"/>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4" formatCode="0.00%"/>
    </dxf>
    <dxf>
      <numFmt numFmtId="167" formatCode="_-* #,##0.0\ _₫_-;\-* #,##0.0\ _₫_-;_-* &quot;-&quot;??\ _₫_-;_-@_-"/>
    </dxf>
    <dxf>
      <numFmt numFmtId="167" formatCode="_-* #,##0.0\ _₫_-;\-* #,##0.0\ _₫_-;_-* &quot;-&quot;??\ _₫_-;_-@_-"/>
    </dxf>
    <dxf>
      <numFmt numFmtId="166" formatCode="_-* #,##0.00\ _₫_-;\-* #,##0.00\ _₫_-;_-* &quot;-&quot;??\ _₫_-;_-@_-"/>
    </dxf>
    <dxf>
      <numFmt numFmtId="166" formatCode="_-* #,##0.00\ _₫_-;\-* #,##0.00\ _₫_-;_-* &quot;-&quot;??\ _₫_-;_-@_-"/>
    </dxf>
    <dxf>
      <font>
        <sz val="9"/>
      </font>
    </dxf>
    <dxf>
      <font>
        <name val="Times New Roman"/>
        <scheme val="none"/>
      </font>
    </dxf>
    <dxf>
      <font>
        <sz val="10"/>
      </font>
    </dxf>
    <dxf>
      <numFmt numFmtId="14" formatCode="0.00%"/>
    </dxf>
    <dxf>
      <numFmt numFmtId="14" formatCode="0.00%"/>
    </dxf>
    <dxf>
      <numFmt numFmtId="171" formatCode="0.0%"/>
    </dxf>
    <dxf>
      <numFmt numFmtId="171" formatCode="0.0%"/>
    </dxf>
    <dxf>
      <numFmt numFmtId="172" formatCode="_-* #,##0.0000\ _₫_-;\-* #,##0.0000\ _₫_-;_-* &quot;-&quot;??\ _₫_-;_-@_-"/>
    </dxf>
    <dxf>
      <numFmt numFmtId="172" formatCode="_-* #,##0.0000\ _₫_-;\-* #,##0.0000\ _₫_-;_-* &quot;-&quot;??\ _₫_-;_-@_-"/>
    </dxf>
    <dxf>
      <numFmt numFmtId="174" formatCode="_-* #,##0.000\ _₫_-;\-* #,##0.000\ _₫_-;_-* &quot;-&quot;??\ _₫_-;_-@_-"/>
    </dxf>
    <dxf>
      <numFmt numFmtId="174" formatCode="_-* #,##0.000\ _₫_-;\-* #,##0.000\ _₫_-;_-* &quot;-&quot;??\ _₫_-;_-@_-"/>
    </dxf>
    <dxf>
      <numFmt numFmtId="14" formatCode="0.00%"/>
    </dxf>
    <dxf>
      <font>
        <sz val="9"/>
      </font>
    </dxf>
    <dxf>
      <font>
        <name val="Times New Roman"/>
        <scheme val="none"/>
      </font>
    </dxf>
    <dxf>
      <font>
        <sz val="10"/>
      </font>
    </dxf>
    <dxf>
      <font>
        <sz val="9"/>
      </font>
    </dxf>
    <dxf>
      <font>
        <name val="Times New Roman"/>
        <scheme val="none"/>
      </font>
    </dxf>
    <dxf>
      <font>
        <sz val="10"/>
      </font>
    </dxf>
    <dxf>
      <font>
        <sz val="9"/>
      </font>
    </dxf>
    <dxf>
      <font>
        <sz val="9"/>
      </font>
    </dxf>
    <dxf>
      <font>
        <sz val="9"/>
      </font>
    </dxf>
    <dxf>
      <font>
        <sz val="9"/>
      </font>
    </dxf>
    <dxf>
      <font>
        <sz val="9"/>
      </font>
    </dxf>
    <dxf>
      <font>
        <sz val="9"/>
      </font>
    </dxf>
    <dxf>
      <font>
        <sz val="9"/>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sz val="10"/>
      </font>
    </dxf>
    <dxf>
      <font>
        <sz val="10"/>
      </font>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_-* #,##0.00\ _₫_-;\-* #,##0.00\ _₫_-;_-* &quot;-&quot;??\ _₫_-;_-@_-"/>
    </dxf>
    <dxf>
      <numFmt numFmtId="166" formatCode="_-* #,##0.00\ _₫_-;\-* #,##0.00\ _₫_-;_-* &quot;-&quot;??\ _₫_-;_-@_-"/>
    </dxf>
    <dxf>
      <numFmt numFmtId="166" formatCode="_-* #,##0.00\ _₫_-;\-* #,##0.00\ _₫_-;_-* &quot;-&quot;??\ _₫_-;_-@_-"/>
    </dxf>
    <dxf>
      <numFmt numFmtId="167" formatCode="_-* #,##0.0\ _₫_-;\-* #,##0.0\ _₫_-;_-* &quot;-&quot;??\ _₫_-;_-@_-"/>
    </dxf>
    <dxf>
      <numFmt numFmtId="167" formatCode="_-* #,##0.0\ _₫_-;\-* #,##0.0\ _₫_-;_-* &quot;-&quot;??\ _₫_-;_-@_-"/>
    </dxf>
    <dxf>
      <numFmt numFmtId="167" formatCode="_-* #,##0.0\ _₫_-;\-* #,##0.0\ _₫_-;_-* &quot;-&quot;??\ _₫_-;_-@_-"/>
    </dxf>
    <dxf>
      <numFmt numFmtId="166" formatCode="_-* #,##0.00\ _₫_-;\-* #,##0.00\ _₫_-;_-* &quot;-&quot;??\ _₫_-;_-@_-"/>
    </dxf>
    <dxf>
      <numFmt numFmtId="166" formatCode="_-* #,##0.00\ _₫_-;\-* #,##0.00\ _₫_-;_-* &quot;-&quot;??\ _₫_-;_-@_-"/>
    </dxf>
    <dxf>
      <numFmt numFmtId="167" formatCode="_-* #,##0.0\ _₫_-;\-* #,##0.0\ _₫_-;_-* &quot;-&quot;??\ _₫_-;_-@_-"/>
    </dxf>
    <dxf>
      <numFmt numFmtId="167" formatCode="_-* #,##0.0\ _₫_-;\-* #,##0.0\ _₫_-;_-* &quot;-&quot;??\ _₫_-;_-@_-"/>
    </dxf>
    <dxf>
      <numFmt numFmtId="166" formatCode="_-* #,##0.00\ _₫_-;\-* #,##0.00\ _₫_-;_-* &quot;-&quot;??\ _₫_-;_-@_-"/>
    </dxf>
    <dxf>
      <numFmt numFmtId="166" formatCode="_-* #,##0.00\ _₫_-;\-* #,##0.00\ _₫_-;_-* &quot;-&quot;??\ _₫_-;_-@_-"/>
    </dxf>
    <dxf>
      <numFmt numFmtId="166" formatCode="_-* #,##0.00\ _₫_-;\-* #,##0.00\ _₫_-;_-* &quot;-&quot;??\ _₫_-;_-@_-"/>
    </dxf>
    <dxf>
      <numFmt numFmtId="166" formatCode="_-* #,##0.00\ _₫_-;\-* #,##0.00\ _₫_-;_-* &quot;-&quot;??\ _₫_-;_-@_-"/>
    </dxf>
    <dxf>
      <font>
        <sz val="9"/>
      </font>
    </dxf>
    <dxf>
      <font>
        <name val="Times New Roman"/>
        <scheme val="none"/>
      </font>
    </dxf>
    <dxf>
      <font>
        <sz val="10"/>
      </font>
    </dxf>
    <dxf>
      <alignment wrapText="1" readingOrder="0"/>
    </dxf>
    <dxf>
      <alignment wrapText="1" readingOrder="0"/>
    </dxf>
    <dxf>
      <font>
        <sz val="9"/>
      </font>
    </dxf>
    <dxf>
      <font>
        <sz val="9"/>
      </font>
    </dxf>
    <dxf>
      <font>
        <sz val="9"/>
      </font>
    </dxf>
    <dxf>
      <font>
        <sz val="9"/>
      </font>
    </dxf>
    <dxf>
      <font>
        <sz val="9"/>
      </font>
    </dxf>
    <dxf>
      <font>
        <sz val="9"/>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sz val="10"/>
      </font>
    </dxf>
    <dxf>
      <font>
        <sz val="10"/>
      </font>
    </dxf>
    <dxf>
      <font>
        <sz val="10"/>
      </font>
    </dxf>
    <dxf>
      <font>
        <sz val="10"/>
      </font>
    </dxf>
    <dxf>
      <font>
        <sz val="10"/>
      </font>
    </dxf>
    <dxf>
      <font>
        <sz val="10"/>
      </font>
    </dxf>
    <dxf>
      <numFmt numFmtId="14" formatCode="0.00%"/>
    </dxf>
    <dxf>
      <numFmt numFmtId="14" formatCode="0.00%"/>
    </dxf>
    <dxf>
      <numFmt numFmtId="173" formatCode="0.000%"/>
    </dxf>
    <dxf>
      <numFmt numFmtId="173" formatCode="0.000%"/>
    </dxf>
    <dxf>
      <numFmt numFmtId="14" formatCode="0.00%"/>
    </dxf>
    <dxf>
      <numFmt numFmtId="14" formatCode="0.00%"/>
    </dxf>
    <dxf>
      <numFmt numFmtId="171" formatCode="0.0%"/>
    </dxf>
    <dxf>
      <numFmt numFmtId="171" formatCode="0.0%"/>
    </dxf>
    <dxf>
      <numFmt numFmtId="13" formatCode="0%"/>
    </dxf>
    <dxf>
      <numFmt numFmtId="166" formatCode="_-* #,##0.00\ _₫_-;\-* #,##0.00\ _₫_-;_-* &quot;-&quot;??\ _₫_-;_-@_-"/>
    </dxf>
    <dxf>
      <numFmt numFmtId="166" formatCode="_-* #,##0.00\ _₫_-;\-* #,##0.00\ _₫_-;_-* &quot;-&quot;??\ _₫_-;_-@_-"/>
    </dxf>
    <dxf>
      <numFmt numFmtId="167" formatCode="_-* #,##0.0\ _₫_-;\-* #,##0.0\ _₫_-;_-* &quot;-&quot;??\ _₫_-;_-@_-"/>
    </dxf>
    <dxf>
      <numFmt numFmtId="167" formatCode="_-* #,##0.0\ _₫_-;\-* #,##0.0\ _₫_-;_-* &quot;-&quot;??\ _₫_-;_-@_-"/>
    </dxf>
    <dxf>
      <numFmt numFmtId="170" formatCode="_-* #,##0\ _₫_-;\-* #,##0\ _₫_-;_-* &quot;-&quot;??\ _₫_-;_-@_-"/>
    </dxf>
    <dxf>
      <numFmt numFmtId="170" formatCode="_-* #,##0\ _₫_-;\-* #,##0\ _₫_-;_-* &quot;-&quot;??\ _₫_-;_-@_-"/>
    </dxf>
    <dxf>
      <numFmt numFmtId="167" formatCode="_-* #,##0.0\ _₫_-;\-* #,##0.0\ _₫_-;_-* &quot;-&quot;??\ _₫_-;_-@_-"/>
    </dxf>
    <dxf>
      <numFmt numFmtId="167" formatCode="_-* #,##0.0\ _₫_-;\-* #,##0.0\ _₫_-;_-* &quot;-&quot;??\ _₫_-;_-@_-"/>
    </dxf>
    <dxf>
      <font>
        <sz val="9"/>
      </font>
    </dxf>
    <dxf>
      <font>
        <sz val="9"/>
      </font>
    </dxf>
    <dxf>
      <font>
        <sz val="9"/>
      </font>
    </dxf>
    <dxf>
      <font>
        <sz val="9"/>
      </font>
    </dxf>
    <dxf>
      <font>
        <name val="Times New Roman"/>
        <scheme val="none"/>
      </font>
    </dxf>
    <dxf>
      <font>
        <name val="Times New Roman"/>
        <scheme val="none"/>
      </font>
    </dxf>
    <dxf>
      <font>
        <name val="Times New Roman"/>
        <scheme val="none"/>
      </font>
    </dxf>
    <dxf>
      <font>
        <name val="Times New Roman"/>
        <scheme val="none"/>
      </font>
    </dxf>
    <dxf>
      <font>
        <sz val="10"/>
      </font>
    </dxf>
    <dxf>
      <font>
        <sz val="10"/>
      </font>
    </dxf>
    <dxf>
      <font>
        <sz val="10"/>
      </font>
    </dxf>
    <dxf>
      <font>
        <sz val="10"/>
      </font>
    </dxf>
    <dxf>
      <numFmt numFmtId="166" formatCode="_-* #,##0.00\ _₫_-;\-* #,##0.00\ _₫_-;_-* &quot;-&quot;??\ _₫_-;_-@_-"/>
    </dxf>
    <dxf>
      <numFmt numFmtId="170" formatCode="_-* #,##0\ _₫_-;\-* #,##0\ _₫_-;_-* &quot;-&quot;??\ _₫_-;_-@_-"/>
    </dxf>
    <dxf>
      <numFmt numFmtId="170" formatCode="_-* #,##0\ _₫_-;\-* #,##0\ _₫_-;_-* &quot;-&quot;??\ _₫_-;_-@_-"/>
    </dxf>
    <dxf>
      <numFmt numFmtId="167" formatCode="_-* #,##0.0\ _₫_-;\-* #,##0.0\ _₫_-;_-* &quot;-&quot;??\ _₫_-;_-@_-"/>
    </dxf>
    <dxf>
      <numFmt numFmtId="167" formatCode="_-* #,##0.0\ _₫_-;\-* #,##0.0\ _₫_-;_-* &quot;-&quot;??\ _₫_-;_-@_-"/>
    </dxf>
    <dxf>
      <numFmt numFmtId="166" formatCode="_-* #,##0.00\ _₫_-;\-* #,##0.00\ _₫_-;_-* &quot;-&quot;??\ _₫_-;_-@_-"/>
    </dxf>
    <dxf>
      <numFmt numFmtId="166" formatCode="_-* #,##0.00\ _₫_-;\-* #,##0.00\ _₫_-;_-* &quot;-&quot;??\ _₫_-;_-@_-"/>
    </dxf>
    <dxf>
      <numFmt numFmtId="166" formatCode="_-* #,##0.00\ _₫_-;\-* #,##0.00\ _₫_-;_-* &quot;-&quot;??\ _₫_-;_-@_-"/>
    </dxf>
    <dxf>
      <numFmt numFmtId="166" formatCode="_-* #,##0.00\ _₫_-;\-* #,##0.00\ _₫_-;_-* &quot;-&quot;??\ _₫_-;_-@_-"/>
    </dxf>
    <dxf>
      <font>
        <sz val="9"/>
      </font>
    </dxf>
    <dxf>
      <font>
        <name val="Times New Roman"/>
        <scheme val="none"/>
      </font>
    </dxf>
    <dxf>
      <font>
        <sz val="10"/>
      </font>
    </dxf>
    <dxf>
      <numFmt numFmtId="166" formatCode="_-* #,##0.00\ _₫_-;\-* #,##0.00\ _₫_-;_-* &quot;-&quot;??\ _₫_-;_-@_-"/>
    </dxf>
    <dxf>
      <numFmt numFmtId="166" formatCode="_-* #,##0.00\ _₫_-;\-* #,##0.00\ _₫_-;_-* &quot;-&quot;??\ _₫_-;_-@_-"/>
    </dxf>
    <dxf>
      <numFmt numFmtId="166" formatCode="_-* #,##0.00\ _₫_-;\-* #,##0.00\ _₫_-;_-* &quot;-&quot;??\ _₫_-;_-@_-"/>
    </dxf>
    <dxf>
      <numFmt numFmtId="166" formatCode="_-* #,##0.00\ _₫_-;\-* #,##0.00\ _₫_-;_-* &quot;-&quot;??\ _₫_-;_-@_-"/>
    </dxf>
    <dxf>
      <numFmt numFmtId="14" formatCode="0.00%"/>
    </dxf>
    <dxf>
      <numFmt numFmtId="14" formatCode="0.00%"/>
    </dxf>
    <dxf>
      <font>
        <sz val="9"/>
      </font>
    </dxf>
    <dxf>
      <font>
        <name val="Times New Roman"/>
        <scheme val="none"/>
      </font>
    </dxf>
    <dxf>
      <font>
        <sz val="10"/>
      </font>
    </dxf>
    <dxf>
      <font>
        <sz val="9"/>
      </font>
    </dxf>
    <dxf>
      <font>
        <sz val="9"/>
      </font>
    </dxf>
    <dxf>
      <font>
        <sz val="9"/>
      </font>
    </dxf>
    <dxf>
      <font>
        <sz val="9"/>
      </font>
    </dxf>
    <dxf>
      <font>
        <name val="Times New Roman"/>
        <scheme val="none"/>
      </font>
    </dxf>
    <dxf>
      <font>
        <name val="Times New Roman"/>
        <scheme val="none"/>
      </font>
    </dxf>
    <dxf>
      <font>
        <name val="Times New Roman"/>
        <scheme val="none"/>
      </font>
    </dxf>
    <dxf>
      <font>
        <name val="Times New Roman"/>
        <scheme val="none"/>
      </font>
    </dxf>
    <dxf>
      <font>
        <sz val="10"/>
      </font>
    </dxf>
    <dxf>
      <font>
        <sz val="10"/>
      </font>
    </dxf>
    <dxf>
      <font>
        <sz val="10"/>
      </font>
    </dxf>
    <dxf>
      <font>
        <sz val="10"/>
      </font>
    </dxf>
    <dxf>
      <numFmt numFmtId="167" formatCode="_-* #,##0.0\ _₫_-;\-* #,##0.0\ _₫_-;_-* &quot;-&quot;??\ _₫_-;_-@_-"/>
    </dxf>
    <dxf>
      <numFmt numFmtId="166" formatCode="_-* #,##0.00\ _₫_-;\-* #,##0.00\ _₫_-;_-* &quot;-&quot;??\ _₫_-;_-@_-"/>
    </dxf>
    <dxf>
      <font>
        <sz val="9"/>
      </font>
    </dxf>
    <dxf>
      <font>
        <sz val="9"/>
      </font>
    </dxf>
    <dxf>
      <font>
        <sz val="9"/>
      </font>
    </dxf>
    <dxf>
      <font>
        <sz val="9"/>
      </font>
    </dxf>
    <dxf>
      <font>
        <sz val="9"/>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sz val="10"/>
      </font>
    </dxf>
    <dxf>
      <font>
        <sz val="10"/>
      </font>
    </dxf>
    <dxf>
      <font>
        <sz val="10"/>
      </font>
    </dxf>
    <dxf>
      <font>
        <sz val="10"/>
      </font>
    </dxf>
    <dxf>
      <font>
        <sz val="10"/>
      </font>
    </dxf>
    <dxf>
      <numFmt numFmtId="170" formatCode="_-* #,##0\ _₫_-;\-* #,##0\ _₫_-;_-* &quot;-&quot;??\ _₫_-;_-@_-"/>
    </dxf>
    <dxf>
      <numFmt numFmtId="170" formatCode="_-* #,##0\ _₫_-;\-* #,##0\ _₫_-;_-* &quot;-&quot;??\ _₫_-;_-@_-"/>
    </dxf>
    <dxf>
      <numFmt numFmtId="167" formatCode="_-* #,##0.0\ _₫_-;\-* #,##0.0\ _₫_-;_-* &quot;-&quot;??\ _₫_-;_-@_-"/>
    </dxf>
    <dxf>
      <numFmt numFmtId="167" formatCode="_-* #,##0.0\ _₫_-;\-* #,##0.0\ _₫_-;_-* &quot;-&quot;??\ _₫_-;_-@_-"/>
    </dxf>
    <dxf>
      <numFmt numFmtId="170" formatCode="_-* #,##0\ _₫_-;\-* #,##0\ _₫_-;_-* &quot;-&quot;??\ _₫_-;_-@_-"/>
    </dxf>
    <dxf>
      <numFmt numFmtId="167" formatCode="_-* #,##0.0\ _₫_-;\-* #,##0.0\ _₫_-;_-* &quot;-&quot;??\ _₫_-;_-@_-"/>
    </dxf>
    <dxf>
      <numFmt numFmtId="166" formatCode="_-* #,##0.00\ _₫_-;\-* #,##0.00\ _₫_-;_-* &quot;-&quot;??\ _₫_-;_-@_-"/>
    </dxf>
    <dxf>
      <font>
        <sz val="9"/>
      </font>
    </dxf>
    <dxf>
      <font>
        <name val="Times New Roman"/>
        <scheme val="none"/>
      </font>
    </dxf>
    <dxf>
      <font>
        <sz val="10"/>
      </font>
    </dxf>
    <dxf>
      <font>
        <b val="0"/>
        <i val="0"/>
        <strike val="0"/>
        <condense val="0"/>
        <extend val="0"/>
        <outline val="0"/>
        <shadow val="0"/>
        <u val="none"/>
        <vertAlign val="baseline"/>
        <sz val="10"/>
        <color theme="1"/>
        <name val="Times New Roman"/>
        <scheme val="none"/>
      </font>
      <border diagonalUp="0" diagonalDown="0" outline="0">
        <left/>
        <right/>
        <top style="thin">
          <color indexed="64"/>
        </top>
        <bottom style="thin">
          <color indexed="64"/>
        </bottom>
      </border>
    </dxf>
    <dxf>
      <font>
        <b val="0"/>
        <i val="0"/>
        <strike val="0"/>
        <condense val="0"/>
        <extend val="0"/>
        <outline val="0"/>
        <shadow val="0"/>
        <u val="none"/>
        <vertAlign val="baseline"/>
        <sz val="10"/>
        <color theme="1"/>
        <name val="Times New Roman"/>
        <scheme val="none"/>
      </font>
      <border diagonalUp="0" diagonalDown="0" outline="0">
        <left/>
        <right/>
        <top style="thin">
          <color indexed="64"/>
        </top>
        <bottom style="thin">
          <color indexed="64"/>
        </bottom>
      </border>
    </dxf>
    <dxf>
      <font>
        <b val="0"/>
        <i val="0"/>
        <strike val="0"/>
        <condense val="0"/>
        <extend val="0"/>
        <outline val="0"/>
        <shadow val="0"/>
        <u val="none"/>
        <vertAlign val="baseline"/>
        <sz val="10"/>
        <color theme="1"/>
        <name val="Times New Roman"/>
        <scheme val="none"/>
      </font>
      <border diagonalUp="0" diagonalDown="0" outline="0">
        <left/>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Times New Roman"/>
        <scheme val="none"/>
      </font>
    </dxf>
    <dxf>
      <border outline="0">
        <bottom style="thin">
          <color indexed="64"/>
        </bottom>
      </border>
    </dxf>
    <dxf>
      <font>
        <b/>
        <i val="0"/>
        <strike val="0"/>
        <condense val="0"/>
        <extend val="0"/>
        <outline val="0"/>
        <shadow val="0"/>
        <u val="none"/>
        <vertAlign val="baseline"/>
        <sz val="10"/>
        <color theme="0"/>
        <name val="Times New Roman"/>
        <scheme val="none"/>
      </font>
      <fill>
        <patternFill patternType="solid">
          <fgColor indexed="64"/>
          <bgColor theme="4"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Times New Roman"/>
        <scheme val="none"/>
      </font>
      <border diagonalUp="0" diagonalDown="0" outline="0">
        <left/>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Times New Roman"/>
        <scheme val="none"/>
      </font>
    </dxf>
    <dxf>
      <border outline="0">
        <bottom style="thin">
          <color indexed="64"/>
        </bottom>
      </border>
    </dxf>
    <dxf>
      <font>
        <b/>
        <i val="0"/>
        <strike val="0"/>
        <condense val="0"/>
        <extend val="0"/>
        <outline val="0"/>
        <shadow val="0"/>
        <u val="none"/>
        <vertAlign val="baseline"/>
        <sz val="10"/>
        <color theme="0"/>
        <name val="Times New Roman"/>
        <scheme val="none"/>
      </font>
      <fill>
        <patternFill patternType="solid">
          <fgColor indexed="64"/>
          <bgColor theme="4" tint="-0.249977111117893"/>
        </patternFill>
      </fill>
      <alignment horizontal="general" vertical="center" textRotation="0" wrapText="1" indent="0" justifyLastLine="0" shrinkToFit="0" readingOrder="0"/>
    </dxf>
    <dxf>
      <font>
        <strike val="0"/>
        <outline val="0"/>
        <shadow val="0"/>
        <u val="none"/>
        <vertAlign val="baseline"/>
        <sz val="10"/>
        <name val="Times New Roman"/>
        <scheme val="none"/>
      </font>
      <border diagonalUp="0" diagonalDown="0" outline="0">
        <left style="thin">
          <color indexed="64"/>
        </left>
        <right/>
        <top style="thin">
          <color indexed="64"/>
        </top>
        <bottom style="thin">
          <color indexed="64"/>
        </bottom>
      </border>
    </dxf>
    <dxf>
      <font>
        <strike val="0"/>
        <outline val="0"/>
        <shadow val="0"/>
        <u val="none"/>
        <vertAlign val="baseline"/>
        <sz val="10"/>
        <name val="Times New Roman"/>
        <scheme val="none"/>
      </font>
      <border diagonalUp="0" diagonalDown="0" outline="0">
        <left style="thin">
          <color indexed="64"/>
        </left>
        <right/>
        <top style="thin">
          <color indexed="64"/>
        </top>
        <bottom style="thin">
          <color indexed="64"/>
        </bottom>
      </border>
    </dxf>
    <dxf>
      <font>
        <strike val="0"/>
        <outline val="0"/>
        <shadow val="0"/>
        <u val="none"/>
        <vertAlign val="baseline"/>
        <sz val="10"/>
        <name val="Times New Roman"/>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Times New Roman"/>
        <scheme val="none"/>
      </font>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Times New Roman"/>
        <scheme val="none"/>
      </font>
    </dxf>
    <dxf>
      <border outline="0">
        <bottom style="thin">
          <color indexed="64"/>
        </bottom>
      </border>
    </dxf>
    <dxf>
      <font>
        <b val="0"/>
        <i val="0"/>
        <strike val="0"/>
        <condense val="0"/>
        <extend val="0"/>
        <outline val="0"/>
        <shadow val="0"/>
        <u val="none"/>
        <vertAlign val="baseline"/>
        <sz val="10"/>
        <color theme="0"/>
        <name val="Times New Roman"/>
        <scheme val="none"/>
      </font>
      <fill>
        <patternFill patternType="solid">
          <fgColor indexed="64"/>
          <bgColor theme="4" tint="-0.249977111117893"/>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pivotCacheDefinition" Target="pivotCache/pivotCacheDefinition9.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ivotCacheDefinition" Target="pivotCache/pivotCacheDefinition12.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pivotCacheDefinition" Target="pivotCache/pivotCacheDefinition8.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pivotCacheDefinition" Target="pivotCache/pivotCacheDefinition7.xml"/><Relationship Id="rId20" Type="http://schemas.openxmlformats.org/officeDocument/2006/relationships/pivotCacheDefinition" Target="pivotCache/pivotCacheDefinition11.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ivotCacheDefinition" Target="pivotCache/pivotCacheDefinition6.xml"/><Relationship Id="rId23" Type="http://schemas.openxmlformats.org/officeDocument/2006/relationships/pivotCacheDefinition" Target="pivotCache/pivotCacheDefinition14.xml"/><Relationship Id="rId28" Type="http://schemas.openxmlformats.org/officeDocument/2006/relationships/powerPivotData" Target="model/item.data"/><Relationship Id="rId10" Type="http://schemas.openxmlformats.org/officeDocument/2006/relationships/pivotCacheDefinition" Target="pivotCache/pivotCacheDefinition1.xml"/><Relationship Id="rId19" Type="http://schemas.openxmlformats.org/officeDocument/2006/relationships/pivotCacheDefinition" Target="pivotCache/pivotCacheDefinition10.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pivotCacheDefinition" Target="pivotCache/pivotCacheDefinition5.xml"/><Relationship Id="rId22" Type="http://schemas.openxmlformats.org/officeDocument/2006/relationships/pivotCacheDefinition" Target="pivotCache/pivotCacheDefinition13.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[BÁO CÁO XE CONT T6.2022.xlsx]biểu đồ báo cáo!PivotTable5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Times New Roman" panose="02020603050405020304" pitchFamily="18" charset="0"/>
                <a:cs typeface="Times New Roman" panose="02020603050405020304" pitchFamily="18" charset="0"/>
              </a:rPr>
              <a:t>TỶ</a:t>
            </a:r>
            <a:r>
              <a:rPr lang="en-US" baseline="0">
                <a:latin typeface="Times New Roman" panose="02020603050405020304" pitchFamily="18" charset="0"/>
                <a:cs typeface="Times New Roman" panose="02020603050405020304" pitchFamily="18" charset="0"/>
              </a:rPr>
              <a:t> LỆ DOANH THU</a:t>
            </a:r>
            <a:endParaRPr lang="en-US">
              <a:latin typeface="Times New Roman" panose="02020603050405020304" pitchFamily="18" charset="0"/>
              <a:cs typeface="Times New Roman" panose="02020603050405020304" pitchFamily="18" charset="0"/>
            </a:endParaRPr>
          </a:p>
        </c:rich>
      </c:tx>
      <c:layout>
        <c:manualLayout>
          <c:xMode val="edge"/>
          <c:yMode val="edge"/>
          <c:x val="0.55927077865266839"/>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marker>
          <c:symbol val="none"/>
        </c:marker>
      </c:pivotFmt>
      <c:pivotFmt>
        <c:idx val="6"/>
        <c:spPr>
          <a:solidFill>
            <a:schemeClr val="accent1"/>
          </a:solidFill>
          <a:ln w="19050">
            <a:solidFill>
              <a:schemeClr val="lt1"/>
            </a:solidFill>
          </a:ln>
          <a:effectLst/>
          <a:scene3d>
            <a:camera prst="orthographicFront"/>
            <a:lightRig rig="threePt" dir="t"/>
          </a:scene3d>
          <a:sp3d>
            <a:bevelT w="0"/>
          </a:sp3d>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
          <c:y val="5.0462962962963126E-3"/>
          <c:w val="0.46641666666666665"/>
          <c:h val="0.77736111111111106"/>
        </c:manualLayout>
      </c:layout>
      <c:pieChart>
        <c:varyColors val="1"/>
        <c:ser>
          <c:idx val="0"/>
          <c:order val="0"/>
          <c:tx>
            <c:strRef>
              <c:f>'biểu đồ báo cáo'!$B$3</c:f>
              <c:strCache>
                <c:ptCount val="1"/>
                <c:pt idx="0">
                  <c:v>Total</c:v>
                </c:pt>
              </c:strCache>
            </c:strRef>
          </c:tx>
          <c:explosion val="3"/>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476-4C20-82C8-A47C6ECAC4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476-4C20-82C8-A47C6ECAC471}"/>
              </c:ext>
            </c:extLst>
          </c:dPt>
          <c:dPt>
            <c:idx val="2"/>
            <c:bubble3D val="0"/>
            <c:explosion val="8"/>
            <c:spPr>
              <a:solidFill>
                <a:schemeClr val="accent3"/>
              </a:solidFill>
              <a:ln w="19050">
                <a:solidFill>
                  <a:schemeClr val="lt1"/>
                </a:solidFill>
              </a:ln>
              <a:effectLst/>
              <a:scene3d>
                <a:camera prst="orthographicFront"/>
                <a:lightRig rig="threePt" dir="t"/>
              </a:scene3d>
              <a:sp3d>
                <a:bevelT w="0"/>
              </a:sp3d>
            </c:spPr>
            <c:extLst>
              <c:ext xmlns:c16="http://schemas.microsoft.com/office/drawing/2014/chart" uri="{C3380CC4-5D6E-409C-BE32-E72D297353CC}">
                <c16:uniqueId val="{00000003-BD07-437B-A158-AE39142CD6EF}"/>
              </c:ext>
            </c:extLst>
          </c:dPt>
          <c:cat>
            <c:strRef>
              <c:f>'biểu đồ báo cáo'!$A$4:$A$6</c:f>
              <c:strCache>
                <c:ptCount val="3"/>
                <c:pt idx="0">
                  <c:v>Sum of DT KHÁC</c:v>
                </c:pt>
                <c:pt idx="1">
                  <c:v>Sum of DT CA XE</c:v>
                </c:pt>
                <c:pt idx="2">
                  <c:v>Sum of DT CƯỚC</c:v>
                </c:pt>
              </c:strCache>
            </c:strRef>
          </c:cat>
          <c:val>
            <c:numRef>
              <c:f>'biểu đồ báo cáo'!$B$4:$B$6</c:f>
              <c:numCache>
                <c:formatCode>_-* #,##0.0\ _₫_-;\-* #,##0.0\ _₫_-;_-* "-"??\ _₫_-;_-@_-</c:formatCode>
                <c:ptCount val="3"/>
                <c:pt idx="0">
                  <c:v>3800000</c:v>
                </c:pt>
                <c:pt idx="1">
                  <c:v>2000000</c:v>
                </c:pt>
                <c:pt idx="2">
                  <c:v>243087407.4074074</c:v>
                </c:pt>
              </c:numCache>
            </c:numRef>
          </c:val>
          <c:extLst>
            <c:ext xmlns:c16="http://schemas.microsoft.com/office/drawing/2014/chart" uri="{C3380CC4-5D6E-409C-BE32-E72D297353CC}">
              <c16:uniqueId val="{00000000-BD07-437B-A158-AE39142CD6EF}"/>
            </c:ext>
          </c:extLst>
        </c:ser>
        <c:dLbls>
          <c:showLegendKey val="0"/>
          <c:showVal val="0"/>
          <c:showCatName val="0"/>
          <c:showSerName val="0"/>
          <c:showPercent val="0"/>
          <c:showBubbleSize val="0"/>
          <c:showLeaderLines val="1"/>
        </c:dLbls>
        <c:firstSliceAng val="8"/>
      </c:pieChart>
      <c:spPr>
        <a:noFill/>
        <a:ln>
          <a:noFill/>
        </a:ln>
        <a:effectLst/>
      </c:spPr>
    </c:plotArea>
    <c:legend>
      <c:legendPos val="r"/>
      <c:overlay val="0"/>
      <c:spPr>
        <a:noFill/>
        <a:ln>
          <a:noFill/>
        </a:ln>
        <a:effectLst>
          <a:outerShdw blurRad="50800" dist="50800" dir="5400000" algn="ctr" rotWithShape="0">
            <a:srgbClr val="00B0F0"/>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[BÁO CÁO XE CONT T6.2022.xlsx]Cal!!PivotTable22</c:name>
    <c:fmtId val="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pivotFmt>
      <c:pivotFmt>
        <c:idx val="13"/>
      </c:pivotFmt>
      <c:pivotFmt>
        <c:idx val="14"/>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5"/>
        <c:spPr>
          <a:solidFill>
            <a:srgbClr val="FFFF00"/>
          </a:solidFill>
          <a:ln w="19050">
            <a:solidFill>
              <a:schemeClr val="lt1"/>
            </a:solidFill>
          </a:ln>
          <a:effectLst/>
        </c:spPr>
      </c:pivotFmt>
      <c:pivotFmt>
        <c:idx val="16"/>
        <c:spPr>
          <a:solidFill>
            <a:schemeClr val="accent2"/>
          </a:solidFill>
          <a:ln w="19050">
            <a:solidFill>
              <a:schemeClr val="lt1"/>
            </a:solidFill>
          </a:ln>
          <a:effectLst/>
        </c:spPr>
      </c:pivotFmt>
      <c:pivotFmt>
        <c:idx val="17"/>
        <c:spPr>
          <a:solidFill>
            <a:schemeClr val="accent3"/>
          </a:solidFill>
          <a:ln w="19050">
            <a:solidFill>
              <a:schemeClr val="lt1"/>
            </a:solidFill>
          </a:ln>
          <a:effectLst/>
        </c:spPr>
      </c:pivotFmt>
      <c:pivotFmt>
        <c:idx val="18"/>
        <c:spPr>
          <a:solidFill>
            <a:schemeClr val="accent4"/>
          </a:solidFill>
          <a:ln w="19050">
            <a:solidFill>
              <a:schemeClr val="lt1"/>
            </a:solidFill>
          </a:ln>
          <a:effectLst/>
        </c:spPr>
      </c:pivotFmt>
      <c:pivotFmt>
        <c:idx val="19"/>
        <c:spPr>
          <a:solidFill>
            <a:schemeClr val="accent5"/>
          </a:solidFill>
          <a:ln w="19050">
            <a:solidFill>
              <a:schemeClr val="lt1"/>
            </a:solidFill>
          </a:ln>
          <a:effectLst/>
        </c:spPr>
      </c:pivotFmt>
      <c:pivotFmt>
        <c:idx val="20"/>
        <c:spPr>
          <a:solidFill>
            <a:schemeClr val="accent6"/>
          </a:solidFill>
          <a:ln w="19050">
            <a:solidFill>
              <a:schemeClr val="lt1"/>
            </a:solidFill>
          </a:ln>
          <a:effectLst/>
        </c:spPr>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2"/>
        <c:spPr>
          <a:solidFill>
            <a:srgbClr val="FFFF00"/>
          </a:solidFill>
          <a:ln w="19050">
            <a:solidFill>
              <a:schemeClr val="lt1"/>
            </a:solidFill>
          </a:ln>
          <a:effectLst/>
        </c:spPr>
      </c:pivotFmt>
      <c:pivotFmt>
        <c:idx val="23"/>
        <c:spPr>
          <a:solidFill>
            <a:schemeClr val="accent2"/>
          </a:solidFill>
          <a:ln w="19050">
            <a:solidFill>
              <a:schemeClr val="lt1"/>
            </a:solidFill>
          </a:ln>
          <a:effectLst/>
        </c:spPr>
      </c:pivotFmt>
      <c:pivotFmt>
        <c:idx val="24"/>
        <c:spPr>
          <a:solidFill>
            <a:schemeClr val="accent3"/>
          </a:solidFill>
          <a:ln w="19050">
            <a:solidFill>
              <a:schemeClr val="lt1"/>
            </a:solidFill>
          </a:ln>
          <a:effectLst/>
        </c:spPr>
      </c:pivotFmt>
      <c:pivotFmt>
        <c:idx val="25"/>
        <c:spPr>
          <a:solidFill>
            <a:schemeClr val="accent4"/>
          </a:solidFill>
          <a:ln w="19050">
            <a:solidFill>
              <a:schemeClr val="lt1"/>
            </a:solidFill>
          </a:ln>
          <a:effectLst/>
        </c:spPr>
      </c:pivotFmt>
      <c:pivotFmt>
        <c:idx val="26"/>
        <c:spPr>
          <a:solidFill>
            <a:schemeClr val="accent5"/>
          </a:solidFill>
          <a:ln w="19050">
            <a:solidFill>
              <a:schemeClr val="lt1"/>
            </a:solidFill>
          </a:ln>
          <a:effectLst/>
        </c:spPr>
      </c:pivotFmt>
      <c:pivotFmt>
        <c:idx val="27"/>
        <c:spPr>
          <a:solidFill>
            <a:schemeClr val="accent6"/>
          </a:solidFill>
          <a:ln w="19050">
            <a:solidFill>
              <a:schemeClr val="lt1"/>
            </a:solidFill>
          </a:ln>
          <a:effectLst/>
        </c:spPr>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9"/>
        <c:spPr>
          <a:solidFill>
            <a:srgbClr val="FFFF00"/>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s>
    <c:plotArea>
      <c:layout/>
      <c:pieChart>
        <c:varyColors val="1"/>
        <c:ser>
          <c:idx val="0"/>
          <c:order val="0"/>
          <c:tx>
            <c:strRef>
              <c:f>'Cal!'!$C$21</c:f>
              <c:strCache>
                <c:ptCount val="1"/>
                <c:pt idx="0">
                  <c:v>Total</c:v>
                </c:pt>
              </c:strCache>
            </c:strRef>
          </c:tx>
          <c:dPt>
            <c:idx val="0"/>
            <c:bubble3D val="0"/>
            <c:spPr>
              <a:solidFill>
                <a:srgbClr val="FFFF00"/>
              </a:solidFill>
              <a:ln w="19050">
                <a:solidFill>
                  <a:schemeClr val="lt1"/>
                </a:solidFill>
              </a:ln>
              <a:effectLst/>
            </c:spPr>
            <c:extLst>
              <c:ext xmlns:c16="http://schemas.microsoft.com/office/drawing/2014/chart" uri="{C3380CC4-5D6E-409C-BE32-E72D297353CC}">
                <c16:uniqueId val="{00000001-18AB-4720-8995-B24EFDD5491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8AB-4720-8995-B24EFDD5491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8AB-4720-8995-B24EFDD5491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8AB-4720-8995-B24EFDD5491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8AB-4720-8995-B24EFDD5491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8AB-4720-8995-B24EFDD5491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'Cal!'!$B$22:$B$27</c:f>
              <c:strCache>
                <c:ptCount val="6"/>
                <c:pt idx="0">
                  <c:v>Sum of CƯỚC</c:v>
                </c:pt>
                <c:pt idx="1">
                  <c:v>Sum of CA XE</c:v>
                </c:pt>
                <c:pt idx="2">
                  <c:v>Sum of HÀNG VỀ2</c:v>
                </c:pt>
                <c:pt idx="3">
                  <c:v>Sum of KHÁC</c:v>
                </c:pt>
                <c:pt idx="4">
                  <c:v>Sum of CHI PHÍ THANH HÓA</c:v>
                </c:pt>
                <c:pt idx="5">
                  <c:v>Sum of BỐC XẾP</c:v>
                </c:pt>
              </c:strCache>
            </c:strRef>
          </c:cat>
          <c:val>
            <c:numRef>
              <c:f>'Cal!'!$C$22:$C$27</c:f>
              <c:numCache>
                <c:formatCode>_-* #,##0\ _₫_-;\-* #,##0\ _₫_-;_-* "-"??\ _₫_-;_-@_-</c:formatCode>
                <c:ptCount val="6"/>
                <c:pt idx="0">
                  <c:v>1482592777.7777772</c:v>
                </c:pt>
                <c:pt idx="1">
                  <c:v>800000</c:v>
                </c:pt>
                <c:pt idx="2">
                  <c:v>15099500</c:v>
                </c:pt>
                <c:pt idx="3">
                  <c:v>5951000</c:v>
                </c:pt>
                <c:pt idx="4">
                  <c:v>7600000</c:v>
                </c:pt>
                <c:pt idx="5">
                  <c:v>165975000</c:v>
                </c:pt>
              </c:numCache>
            </c:numRef>
          </c:val>
          <c:extLst>
            <c:ext xmlns:c16="http://schemas.microsoft.com/office/drawing/2014/chart" uri="{C3380CC4-5D6E-409C-BE32-E72D297353CC}">
              <c16:uniqueId val="{0000000C-18AB-4720-8995-B24EFDD5491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layout>
        <c:manualLayout>
          <c:xMode val="edge"/>
          <c:yMode val="edge"/>
          <c:x val="5.2766646599605553E-3"/>
          <c:y val="0.7294934696713159"/>
          <c:w val="0.9707347992012072"/>
          <c:h val="0.241063831924694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[BÁO CÁO XE CONT T6.2022.xlsx]Cal!!PivotTable17</c:name>
    <c:fmtId val="3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col"/>
        <c:grouping val="clustered"/>
        <c:varyColors val="0"/>
        <c:ser>
          <c:idx val="0"/>
          <c:order val="0"/>
          <c:tx>
            <c:strRef>
              <c:f>'Cal!'!$N$3</c:f>
              <c:strCache>
                <c:ptCount val="1"/>
                <c:pt idx="0">
                  <c:v>Sum of TỔNG DOANH THU</c:v>
                </c:pt>
              </c:strCache>
            </c:strRef>
          </c:tx>
          <c:spPr>
            <a:solidFill>
              <a:schemeClr val="accent1"/>
            </a:solidFill>
            <a:ln>
              <a:noFill/>
            </a:ln>
            <a:effectLst/>
          </c:spPr>
          <c:invertIfNegative val="0"/>
          <c:cat>
            <c:strRef>
              <c:f>'Cal!'!$M$4:$M$14</c:f>
              <c:strCache>
                <c:ptCount val="10"/>
                <c:pt idx="0">
                  <c:v>BẮC NINH</c:v>
                </c:pt>
                <c:pt idx="1">
                  <c:v>THANH HÓA</c:v>
                </c:pt>
                <c:pt idx="2">
                  <c:v>DƯƠNG KINH</c:v>
                </c:pt>
                <c:pt idx="3">
                  <c:v>QUẢNG YÊN</c:v>
                </c:pt>
                <c:pt idx="4">
                  <c:v>GIA LÂM</c:v>
                </c:pt>
                <c:pt idx="5">
                  <c:v>BẮC GIANG</c:v>
                </c:pt>
                <c:pt idx="6">
                  <c:v>THÁI BÌNH</c:v>
                </c:pt>
                <c:pt idx="7">
                  <c:v>TUYÊN QUANG</c:v>
                </c:pt>
                <c:pt idx="8">
                  <c:v>AN DƯƠNG</c:v>
                </c:pt>
                <c:pt idx="9">
                  <c:v>HÀ NAM</c:v>
                </c:pt>
              </c:strCache>
            </c:strRef>
          </c:cat>
          <c:val>
            <c:numRef>
              <c:f>'Cal!'!$N$4:$N$14</c:f>
              <c:numCache>
                <c:formatCode>_-* #,##0\ _₫_-;\-* #,##0\ _₫_-;_-* "-"??\ _₫_-;_-@_-</c:formatCode>
                <c:ptCount val="10"/>
                <c:pt idx="0">
                  <c:v>404413500</c:v>
                </c:pt>
                <c:pt idx="1">
                  <c:v>202055000</c:v>
                </c:pt>
                <c:pt idx="2">
                  <c:v>158080000</c:v>
                </c:pt>
                <c:pt idx="3">
                  <c:v>127102000</c:v>
                </c:pt>
                <c:pt idx="4">
                  <c:v>101800000</c:v>
                </c:pt>
                <c:pt idx="5">
                  <c:v>82980000</c:v>
                </c:pt>
                <c:pt idx="6">
                  <c:v>76760000</c:v>
                </c:pt>
                <c:pt idx="7">
                  <c:v>71235000</c:v>
                </c:pt>
                <c:pt idx="8">
                  <c:v>61590000</c:v>
                </c:pt>
                <c:pt idx="9">
                  <c:v>60060000</c:v>
                </c:pt>
              </c:numCache>
            </c:numRef>
          </c:val>
          <c:extLst>
            <c:ext xmlns:c16="http://schemas.microsoft.com/office/drawing/2014/chart" uri="{C3380CC4-5D6E-409C-BE32-E72D297353CC}">
              <c16:uniqueId val="{00000000-D0FA-437E-89BF-A3076AC721B8}"/>
            </c:ext>
          </c:extLst>
        </c:ser>
        <c:ser>
          <c:idx val="1"/>
          <c:order val="1"/>
          <c:tx>
            <c:strRef>
              <c:f>'Cal!'!$O$3</c:f>
              <c:strCache>
                <c:ptCount val="1"/>
                <c:pt idx="0">
                  <c:v>Count of SỐ XE</c:v>
                </c:pt>
              </c:strCache>
            </c:strRef>
          </c:tx>
          <c:spPr>
            <a:solidFill>
              <a:schemeClr val="accent2"/>
            </a:solidFill>
            <a:ln>
              <a:noFill/>
            </a:ln>
            <a:effectLst/>
          </c:spPr>
          <c:invertIfNegative val="0"/>
          <c:cat>
            <c:strRef>
              <c:f>'Cal!'!$M$4:$M$14</c:f>
              <c:strCache>
                <c:ptCount val="10"/>
                <c:pt idx="0">
                  <c:v>BẮC NINH</c:v>
                </c:pt>
                <c:pt idx="1">
                  <c:v>THANH HÓA</c:v>
                </c:pt>
                <c:pt idx="2">
                  <c:v>DƯƠNG KINH</c:v>
                </c:pt>
                <c:pt idx="3">
                  <c:v>QUẢNG YÊN</c:v>
                </c:pt>
                <c:pt idx="4">
                  <c:v>GIA LÂM</c:v>
                </c:pt>
                <c:pt idx="5">
                  <c:v>BẮC GIANG</c:v>
                </c:pt>
                <c:pt idx="6">
                  <c:v>THÁI BÌNH</c:v>
                </c:pt>
                <c:pt idx="7">
                  <c:v>TUYÊN QUANG</c:v>
                </c:pt>
                <c:pt idx="8">
                  <c:v>AN DƯƠNG</c:v>
                </c:pt>
                <c:pt idx="9">
                  <c:v>HÀ NAM</c:v>
                </c:pt>
              </c:strCache>
            </c:strRef>
          </c:cat>
          <c:val>
            <c:numRef>
              <c:f>'Cal!'!$O$4:$O$14</c:f>
              <c:numCache>
                <c:formatCode>_-* #,##0\ _₫_-;\-* #,##0\ _₫_-;_-* "-"??\ _₫_-;_-@_-</c:formatCode>
                <c:ptCount val="10"/>
                <c:pt idx="0">
                  <c:v>125</c:v>
                </c:pt>
                <c:pt idx="1">
                  <c:v>38</c:v>
                </c:pt>
                <c:pt idx="2">
                  <c:v>101</c:v>
                </c:pt>
                <c:pt idx="3">
                  <c:v>45</c:v>
                </c:pt>
                <c:pt idx="4">
                  <c:v>34</c:v>
                </c:pt>
                <c:pt idx="5">
                  <c:v>24</c:v>
                </c:pt>
                <c:pt idx="6">
                  <c:v>27</c:v>
                </c:pt>
                <c:pt idx="7">
                  <c:v>13</c:v>
                </c:pt>
                <c:pt idx="8">
                  <c:v>63</c:v>
                </c:pt>
                <c:pt idx="9">
                  <c:v>20</c:v>
                </c:pt>
              </c:numCache>
            </c:numRef>
          </c:val>
          <c:extLst>
            <c:ext xmlns:c16="http://schemas.microsoft.com/office/drawing/2014/chart" uri="{C3380CC4-5D6E-409C-BE32-E72D297353CC}">
              <c16:uniqueId val="{00000001-D0FA-437E-89BF-A3076AC721B8}"/>
            </c:ext>
          </c:extLst>
        </c:ser>
        <c:ser>
          <c:idx val="2"/>
          <c:order val="2"/>
          <c:tx>
            <c:strRef>
              <c:f>'Cal!'!$P$3</c:f>
              <c:strCache>
                <c:ptCount val="1"/>
                <c:pt idx="0">
                  <c:v>Sum of TỔNG DOANH THU2</c:v>
                </c:pt>
              </c:strCache>
            </c:strRef>
          </c:tx>
          <c:spPr>
            <a:solidFill>
              <a:schemeClr val="accent3"/>
            </a:solidFill>
            <a:ln>
              <a:noFill/>
            </a:ln>
            <a:effectLst/>
          </c:spPr>
          <c:invertIfNegative val="0"/>
          <c:cat>
            <c:strRef>
              <c:f>'Cal!'!$M$4:$M$14</c:f>
              <c:strCache>
                <c:ptCount val="10"/>
                <c:pt idx="0">
                  <c:v>BẮC NINH</c:v>
                </c:pt>
                <c:pt idx="1">
                  <c:v>THANH HÓA</c:v>
                </c:pt>
                <c:pt idx="2">
                  <c:v>DƯƠNG KINH</c:v>
                </c:pt>
                <c:pt idx="3">
                  <c:v>QUẢNG YÊN</c:v>
                </c:pt>
                <c:pt idx="4">
                  <c:v>GIA LÂM</c:v>
                </c:pt>
                <c:pt idx="5">
                  <c:v>BẮC GIANG</c:v>
                </c:pt>
                <c:pt idx="6">
                  <c:v>THÁI BÌNH</c:v>
                </c:pt>
                <c:pt idx="7">
                  <c:v>TUYÊN QUANG</c:v>
                </c:pt>
                <c:pt idx="8">
                  <c:v>AN DƯƠNG</c:v>
                </c:pt>
                <c:pt idx="9">
                  <c:v>HÀ NAM</c:v>
                </c:pt>
              </c:strCache>
            </c:strRef>
          </c:cat>
          <c:val>
            <c:numRef>
              <c:f>'Cal!'!$P$4:$P$14</c:f>
              <c:numCache>
                <c:formatCode>0.00%</c:formatCode>
                <c:ptCount val="10"/>
                <c:pt idx="0">
                  <c:v>0.30043894268932164</c:v>
                </c:pt>
                <c:pt idx="1">
                  <c:v>0.15010673621204754</c:v>
                </c:pt>
                <c:pt idx="2">
                  <c:v>0.11743769201653251</c:v>
                </c:pt>
                <c:pt idx="3">
                  <c:v>9.4424124055448602E-2</c:v>
                </c:pt>
                <c:pt idx="4">
                  <c:v>7.5627258649310539E-2</c:v>
                </c:pt>
                <c:pt idx="5">
                  <c:v>6.1645873504123656E-2</c:v>
                </c:pt>
                <c:pt idx="6">
                  <c:v>5.7025033142643185E-2</c:v>
                </c:pt>
                <c:pt idx="7">
                  <c:v>5.2920508545025891E-2</c:v>
                </c:pt>
                <c:pt idx="8">
                  <c:v>4.575523438321253E-2</c:v>
                </c:pt>
                <c:pt idx="9">
                  <c:v>4.4618596802333897E-2</c:v>
                </c:pt>
              </c:numCache>
            </c:numRef>
          </c:val>
          <c:extLst>
            <c:ext xmlns:c16="http://schemas.microsoft.com/office/drawing/2014/chart" uri="{C3380CC4-5D6E-409C-BE32-E72D297353CC}">
              <c16:uniqueId val="{00000002-D0FA-437E-89BF-A3076AC721B8}"/>
            </c:ext>
          </c:extLst>
        </c:ser>
        <c:dLbls>
          <c:showLegendKey val="0"/>
          <c:showVal val="0"/>
          <c:showCatName val="0"/>
          <c:showSerName val="0"/>
          <c:showPercent val="0"/>
          <c:showBubbleSize val="0"/>
        </c:dLbls>
        <c:gapWidth val="219"/>
        <c:overlap val="-27"/>
        <c:axId val="636109992"/>
        <c:axId val="636107040"/>
      </c:barChart>
      <c:catAx>
        <c:axId val="636109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07040"/>
        <c:crosses val="autoZero"/>
        <c:auto val="1"/>
        <c:lblAlgn val="ctr"/>
        <c:lblOffset val="100"/>
        <c:noMultiLvlLbl val="0"/>
      </c:catAx>
      <c:valAx>
        <c:axId val="636107040"/>
        <c:scaling>
          <c:orientation val="minMax"/>
        </c:scaling>
        <c:delete val="0"/>
        <c:axPos val="l"/>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0999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PHÂN</a:t>
            </a:r>
            <a:r>
              <a:rPr lang="en-US" baseline="0"/>
              <a:t> LOẠI DOANH THU KHO VẬN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'Cal!'!$T$14</c:f>
              <c:strCache>
                <c:ptCount val="1"/>
                <c:pt idx="0">
                  <c:v>Tỷ lệ</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2E3-472C-B634-27D4DFE844C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2E3-472C-B634-27D4DFE844C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'Cal!'!$S$15:$S$16</c:f>
              <c:strCache>
                <c:ptCount val="2"/>
                <c:pt idx="0">
                  <c:v>Nội bộ</c:v>
                </c:pt>
                <c:pt idx="1">
                  <c:v>Thuê ngoài</c:v>
                </c:pt>
              </c:strCache>
            </c:strRef>
          </c:cat>
          <c:val>
            <c:numRef>
              <c:f>'Cal!'!$T$15:$T$16</c:f>
              <c:numCache>
                <c:formatCode>0%</c:formatCode>
                <c:ptCount val="2"/>
                <c:pt idx="0">
                  <c:v>0.36687306501547989</c:v>
                </c:pt>
                <c:pt idx="1">
                  <c:v>0.63312693498452011</c:v>
                </c:pt>
              </c:numCache>
            </c:numRef>
          </c:val>
          <c:extLst>
            <c:ext xmlns:c16="http://schemas.microsoft.com/office/drawing/2014/chart" uri="{C3380CC4-5D6E-409C-BE32-E72D297353CC}">
              <c16:uniqueId val="{00000004-D2E3-472C-B634-27D4DFE844C4}"/>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image" Target="../media/image1.emf"/></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319087</xdr:colOff>
      <xdr:row>1</xdr:row>
      <xdr:rowOff>171450</xdr:rowOff>
    </xdr:from>
    <xdr:to>
      <xdr:col>11</xdr:col>
      <xdr:colOff>14287</xdr:colOff>
      <xdr:row>16</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10269</xdr:colOff>
      <xdr:row>14</xdr:row>
      <xdr:rowOff>70008</xdr:rowOff>
    </xdr:from>
    <xdr:to>
      <xdr:col>3</xdr:col>
      <xdr:colOff>446852</xdr:colOff>
      <xdr:row>18</xdr:row>
      <xdr:rowOff>10270</xdr:rowOff>
    </xdr:to>
    <xdr:grpSp>
      <xdr:nvGrpSpPr>
        <xdr:cNvPr id="28" name="Group 27">
          <a:extLst>
            <a:ext uri="{FF2B5EF4-FFF2-40B4-BE49-F238E27FC236}">
              <a16:creationId xmlns:a16="http://schemas.microsoft.com/office/drawing/2014/main" id="{F55980EF-3E44-A292-F2A0-5D2FC022DEC6}"/>
            </a:ext>
          </a:extLst>
        </xdr:cNvPr>
        <xdr:cNvGrpSpPr/>
      </xdr:nvGrpSpPr>
      <xdr:grpSpPr>
        <a:xfrm>
          <a:off x="10269" y="2704082"/>
          <a:ext cx="2235750" cy="728132"/>
          <a:chOff x="559034" y="5126489"/>
          <a:chExt cx="2757076" cy="708534"/>
        </a:xfrm>
      </xdr:grpSpPr>
      <xdr:sp macro="" textlink="">
        <xdr:nvSpPr>
          <xdr:cNvPr id="13" name="Rectangle: Rounded Corners 12">
            <a:extLst>
              <a:ext uri="{FF2B5EF4-FFF2-40B4-BE49-F238E27FC236}">
                <a16:creationId xmlns:a16="http://schemas.microsoft.com/office/drawing/2014/main" id="{46E7C896-6F24-4609-B7AC-E5F790C119C0}"/>
              </a:ext>
            </a:extLst>
          </xdr:cNvPr>
          <xdr:cNvSpPr/>
        </xdr:nvSpPr>
        <xdr:spPr>
          <a:xfrm>
            <a:off x="559034" y="5126489"/>
            <a:ext cx="2757076" cy="708534"/>
          </a:xfrm>
          <a:prstGeom prst="roundRect">
            <a:avLst/>
          </a:prstGeom>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300"/>
          </a:p>
        </xdr:txBody>
      </xdr:sp>
      <xdr:sp macro="" textlink="">
        <xdr:nvSpPr>
          <xdr:cNvPr id="14" name="TextBox 13">
            <a:extLst>
              <a:ext uri="{FF2B5EF4-FFF2-40B4-BE49-F238E27FC236}">
                <a16:creationId xmlns:a16="http://schemas.microsoft.com/office/drawing/2014/main" id="{D10F5B82-293F-8C24-38EF-A70AAF117A9D}"/>
              </a:ext>
            </a:extLst>
          </xdr:cNvPr>
          <xdr:cNvSpPr txBox="1"/>
        </xdr:nvSpPr>
        <xdr:spPr>
          <a:xfrm>
            <a:off x="909225" y="5198220"/>
            <a:ext cx="2191926" cy="2057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a:t>Số</a:t>
            </a:r>
            <a:r>
              <a:rPr lang="en-US" sz="1300" baseline="0"/>
              <a:t> xe</a:t>
            </a:r>
            <a:endParaRPr lang="en-US" sz="1300"/>
          </a:p>
        </xdr:txBody>
      </xdr:sp>
      <xdr:sp macro="" textlink="'Cal!'!B12">
        <xdr:nvSpPr>
          <xdr:cNvPr id="15" name="TextBox 14">
            <a:extLst>
              <a:ext uri="{FF2B5EF4-FFF2-40B4-BE49-F238E27FC236}">
                <a16:creationId xmlns:a16="http://schemas.microsoft.com/office/drawing/2014/main" id="{900122E8-0CC5-B688-C418-DBB958CB6B7C}"/>
              </a:ext>
            </a:extLst>
          </xdr:cNvPr>
          <xdr:cNvSpPr txBox="1"/>
        </xdr:nvSpPr>
        <xdr:spPr>
          <a:xfrm>
            <a:off x="907736" y="5467506"/>
            <a:ext cx="2160176" cy="2311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BA6A742-1284-4329-96C6-3B1779B48482}" type="TxLink">
              <a:rPr lang="en-US" sz="1300" b="1" i="0" u="none" strike="noStrike">
                <a:solidFill>
                  <a:srgbClr val="000000"/>
                </a:solidFill>
                <a:latin typeface="Calibri"/>
                <a:cs typeface="Calibri"/>
              </a:rPr>
              <a:pPr/>
              <a:t> 54   </a:t>
            </a:fld>
            <a:endParaRPr lang="en-US" sz="1300" b="1"/>
          </a:p>
        </xdr:txBody>
      </xdr:sp>
    </xdr:grpSp>
    <xdr:clientData/>
  </xdr:twoCellAnchor>
  <xdr:twoCellAnchor>
    <xdr:from>
      <xdr:col>4</xdr:col>
      <xdr:colOff>488462</xdr:colOff>
      <xdr:row>2</xdr:row>
      <xdr:rowOff>152400</xdr:rowOff>
    </xdr:from>
    <xdr:to>
      <xdr:col>10</xdr:col>
      <xdr:colOff>253512</xdr:colOff>
      <xdr:row>17</xdr:row>
      <xdr:rowOff>19050</xdr:rowOff>
    </xdr:to>
    <xdr:graphicFrame macro="">
      <xdr:nvGraphicFramePr>
        <xdr:cNvPr id="17" name="Chart 16">
          <a:extLst>
            <a:ext uri="{FF2B5EF4-FFF2-40B4-BE49-F238E27FC236}">
              <a16:creationId xmlns:a16="http://schemas.microsoft.com/office/drawing/2014/main" id="{90B040C5-9DA9-4E75-A5A1-2521E837C3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374366</xdr:colOff>
      <xdr:row>2</xdr:row>
      <xdr:rowOff>156308</xdr:rowOff>
    </xdr:from>
    <xdr:to>
      <xdr:col>18</xdr:col>
      <xdr:colOff>67684</xdr:colOff>
      <xdr:row>16</xdr:row>
      <xdr:rowOff>179826</xdr:rowOff>
    </xdr:to>
    <xdr:graphicFrame macro="">
      <xdr:nvGraphicFramePr>
        <xdr:cNvPr id="18" name="Chart 17">
          <a:extLst>
            <a:ext uri="{FF2B5EF4-FFF2-40B4-BE49-F238E27FC236}">
              <a16:creationId xmlns:a16="http://schemas.microsoft.com/office/drawing/2014/main" id="{B6EF71E5-67B9-449A-A9C7-487F0D9C19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488462</xdr:colOff>
      <xdr:row>18</xdr:row>
      <xdr:rowOff>0</xdr:rowOff>
    </xdr:from>
    <xdr:to>
      <xdr:col>10</xdr:col>
      <xdr:colOff>274384</xdr:colOff>
      <xdr:row>33</xdr:row>
      <xdr:rowOff>38570</xdr:rowOff>
    </xdr:to>
    <xdr:graphicFrame macro="">
      <xdr:nvGraphicFramePr>
        <xdr:cNvPr id="19" name="Chart 18">
          <a:extLst>
            <a:ext uri="{FF2B5EF4-FFF2-40B4-BE49-F238E27FC236}">
              <a16:creationId xmlns:a16="http://schemas.microsoft.com/office/drawing/2014/main" id="{9A108503-B18B-48D9-BF04-E62A9115E5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84745</xdr:colOff>
      <xdr:row>2</xdr:row>
      <xdr:rowOff>154280</xdr:rowOff>
    </xdr:from>
    <xdr:to>
      <xdr:col>3</xdr:col>
      <xdr:colOff>446852</xdr:colOff>
      <xdr:row>6</xdr:row>
      <xdr:rowOff>172469</xdr:rowOff>
    </xdr:to>
    <xdr:grpSp>
      <xdr:nvGrpSpPr>
        <xdr:cNvPr id="26" name="Group 25">
          <a:extLst>
            <a:ext uri="{FF2B5EF4-FFF2-40B4-BE49-F238E27FC236}">
              <a16:creationId xmlns:a16="http://schemas.microsoft.com/office/drawing/2014/main" id="{00C9B108-D29F-9DAE-0ED7-85558639D4CC}"/>
            </a:ext>
          </a:extLst>
        </xdr:cNvPr>
        <xdr:cNvGrpSpPr/>
      </xdr:nvGrpSpPr>
      <xdr:grpSpPr>
        <a:xfrm>
          <a:off x="84745" y="530576"/>
          <a:ext cx="2161274" cy="770782"/>
          <a:chOff x="696226" y="334589"/>
          <a:chExt cx="2196552" cy="739423"/>
        </a:xfrm>
      </xdr:grpSpPr>
      <xdr:sp macro="" textlink="">
        <xdr:nvSpPr>
          <xdr:cNvPr id="2" name="Rectangle: Rounded Corners 1">
            <a:extLst>
              <a:ext uri="{FF2B5EF4-FFF2-40B4-BE49-F238E27FC236}">
                <a16:creationId xmlns:a16="http://schemas.microsoft.com/office/drawing/2014/main" id="{1CB19AB7-CE0D-7112-382D-18B1EC4E4332}"/>
              </a:ext>
            </a:extLst>
          </xdr:cNvPr>
          <xdr:cNvSpPr/>
        </xdr:nvSpPr>
        <xdr:spPr>
          <a:xfrm>
            <a:off x="696226" y="334589"/>
            <a:ext cx="2196552" cy="739423"/>
          </a:xfrm>
          <a:prstGeom prst="roundRect">
            <a:avLst/>
          </a:prstGeom>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300"/>
          </a:p>
        </xdr:txBody>
      </xdr:sp>
      <xdr:sp macro="" textlink="">
        <xdr:nvSpPr>
          <xdr:cNvPr id="8" name="TextBox 7">
            <a:extLst>
              <a:ext uri="{FF2B5EF4-FFF2-40B4-BE49-F238E27FC236}">
                <a16:creationId xmlns:a16="http://schemas.microsoft.com/office/drawing/2014/main" id="{C4B819E8-0454-A749-660D-5F2526860242}"/>
              </a:ext>
            </a:extLst>
          </xdr:cNvPr>
          <xdr:cNvSpPr txBox="1"/>
        </xdr:nvSpPr>
        <xdr:spPr>
          <a:xfrm>
            <a:off x="1343064" y="424510"/>
            <a:ext cx="1118541" cy="1948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a:t>Doanh</a:t>
            </a:r>
            <a:r>
              <a:rPr lang="en-US" sz="1300" baseline="0"/>
              <a:t> thu</a:t>
            </a:r>
            <a:endParaRPr lang="en-US" sz="1300"/>
          </a:p>
        </xdr:txBody>
      </xdr:sp>
      <xdr:sp macro="" textlink="'Cal!'!B4">
        <xdr:nvSpPr>
          <xdr:cNvPr id="9" name="TextBox 8">
            <a:extLst>
              <a:ext uri="{FF2B5EF4-FFF2-40B4-BE49-F238E27FC236}">
                <a16:creationId xmlns:a16="http://schemas.microsoft.com/office/drawing/2014/main" id="{BAC3EAC0-598B-3A96-5816-514E6289914F}"/>
              </a:ext>
            </a:extLst>
          </xdr:cNvPr>
          <xdr:cNvSpPr txBox="1"/>
        </xdr:nvSpPr>
        <xdr:spPr>
          <a:xfrm>
            <a:off x="757530" y="667926"/>
            <a:ext cx="1398333" cy="3415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A86E0A1-0523-47D4-8019-68F45E170EFA}" type="TxLink">
              <a:rPr lang="en-US" sz="1300" b="1" i="0" u="none" strike="noStrike">
                <a:solidFill>
                  <a:srgbClr val="000000"/>
                </a:solidFill>
                <a:latin typeface="Calibri"/>
                <a:cs typeface="Calibri"/>
              </a:rPr>
              <a:pPr/>
              <a:t> 1,678,018,278   </a:t>
            </a:fld>
            <a:endParaRPr lang="en-US" sz="1300" b="1"/>
          </a:p>
        </xdr:txBody>
      </xdr:sp>
      <xdr:sp macro="" textlink="'Cal!'!D4">
        <xdr:nvSpPr>
          <xdr:cNvPr id="24" name="TextBox 23">
            <a:extLst>
              <a:ext uri="{FF2B5EF4-FFF2-40B4-BE49-F238E27FC236}">
                <a16:creationId xmlns:a16="http://schemas.microsoft.com/office/drawing/2014/main" id="{1CD5EDFE-775D-78BC-F4E9-91CEA8D64119}"/>
              </a:ext>
            </a:extLst>
          </xdr:cNvPr>
          <xdr:cNvSpPr txBox="1"/>
        </xdr:nvSpPr>
        <xdr:spPr>
          <a:xfrm>
            <a:off x="2242098" y="689877"/>
            <a:ext cx="525247" cy="2351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756B5A0-690D-4140-BB03-36435A5C144C}" type="TxLink">
              <a:rPr lang="en-US" sz="1300" b="0" i="0" u="none" strike="noStrike">
                <a:solidFill>
                  <a:srgbClr val="000000"/>
                </a:solidFill>
                <a:latin typeface="Calibri"/>
                <a:cs typeface="Calibri"/>
              </a:rPr>
              <a:pPr/>
              <a:t>94%</a:t>
            </a:fld>
            <a:endParaRPr lang="en-US" sz="1300"/>
          </a:p>
        </xdr:txBody>
      </xdr:sp>
    </xdr:grpSp>
    <xdr:clientData/>
  </xdr:twoCellAnchor>
  <xdr:twoCellAnchor>
    <xdr:from>
      <xdr:col>0</xdr:col>
      <xdr:colOff>48136</xdr:colOff>
      <xdr:row>8</xdr:row>
      <xdr:rowOff>127313</xdr:rowOff>
    </xdr:from>
    <xdr:to>
      <xdr:col>3</xdr:col>
      <xdr:colOff>439013</xdr:colOff>
      <xdr:row>12</xdr:row>
      <xdr:rowOff>114613</xdr:rowOff>
    </xdr:to>
    <xdr:grpSp>
      <xdr:nvGrpSpPr>
        <xdr:cNvPr id="27" name="Group 26">
          <a:extLst>
            <a:ext uri="{FF2B5EF4-FFF2-40B4-BE49-F238E27FC236}">
              <a16:creationId xmlns:a16="http://schemas.microsoft.com/office/drawing/2014/main" id="{E7AE24FB-62DA-0F08-F11B-A756A09BD164}"/>
            </a:ext>
          </a:extLst>
        </xdr:cNvPr>
        <xdr:cNvGrpSpPr/>
      </xdr:nvGrpSpPr>
      <xdr:grpSpPr>
        <a:xfrm>
          <a:off x="48136" y="1632498"/>
          <a:ext cx="2190044" cy="739893"/>
          <a:chOff x="690975" y="2667313"/>
          <a:chExt cx="2225322" cy="708535"/>
        </a:xfrm>
      </xdr:grpSpPr>
      <xdr:sp macro="" textlink="">
        <xdr:nvSpPr>
          <xdr:cNvPr id="10" name="Rectangle: Rounded Corners 9">
            <a:extLst>
              <a:ext uri="{FF2B5EF4-FFF2-40B4-BE49-F238E27FC236}">
                <a16:creationId xmlns:a16="http://schemas.microsoft.com/office/drawing/2014/main" id="{74B96150-639A-4003-81D2-8C48F6624CB7}"/>
              </a:ext>
            </a:extLst>
          </xdr:cNvPr>
          <xdr:cNvSpPr/>
        </xdr:nvSpPr>
        <xdr:spPr>
          <a:xfrm>
            <a:off x="690975" y="2667313"/>
            <a:ext cx="2225322" cy="708535"/>
          </a:xfrm>
          <a:prstGeom prst="roundRect">
            <a:avLst/>
          </a:prstGeom>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300"/>
          </a:p>
        </xdr:txBody>
      </xdr:sp>
      <xdr:sp macro="" textlink="">
        <xdr:nvSpPr>
          <xdr:cNvPr id="11" name="TextBox 10">
            <a:extLst>
              <a:ext uri="{FF2B5EF4-FFF2-40B4-BE49-F238E27FC236}">
                <a16:creationId xmlns:a16="http://schemas.microsoft.com/office/drawing/2014/main" id="{698DDF69-A42E-4BF5-268E-5183CC69E670}"/>
              </a:ext>
            </a:extLst>
          </xdr:cNvPr>
          <xdr:cNvSpPr txBox="1"/>
        </xdr:nvSpPr>
        <xdr:spPr>
          <a:xfrm>
            <a:off x="1363133" y="2696868"/>
            <a:ext cx="1278781" cy="2586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a:t>Số</a:t>
            </a:r>
            <a:r>
              <a:rPr lang="en-US" sz="1300" baseline="0"/>
              <a:t> chuyến</a:t>
            </a:r>
            <a:endParaRPr lang="en-US" sz="1300"/>
          </a:p>
        </xdr:txBody>
      </xdr:sp>
      <xdr:sp macro="" textlink="'Cal!'!B9">
        <xdr:nvSpPr>
          <xdr:cNvPr id="12" name="TextBox 11">
            <a:extLst>
              <a:ext uri="{FF2B5EF4-FFF2-40B4-BE49-F238E27FC236}">
                <a16:creationId xmlns:a16="http://schemas.microsoft.com/office/drawing/2014/main" id="{1F8EF4F4-DF63-0323-7DB4-278578C2BA3F}"/>
              </a:ext>
            </a:extLst>
          </xdr:cNvPr>
          <xdr:cNvSpPr txBox="1"/>
        </xdr:nvSpPr>
        <xdr:spPr>
          <a:xfrm>
            <a:off x="1084752" y="3010762"/>
            <a:ext cx="681332" cy="24380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F8A60EF-D6C5-4C6F-864E-D4ABAE80C8CD}" type="TxLink">
              <a:rPr lang="en-US" sz="1300" b="1" i="0" u="none" strike="noStrike">
                <a:solidFill>
                  <a:srgbClr val="000000"/>
                </a:solidFill>
                <a:latin typeface="Calibri"/>
                <a:cs typeface="Calibri"/>
              </a:rPr>
              <a:pPr/>
              <a:t> 646   </a:t>
            </a:fld>
            <a:endParaRPr lang="en-US" sz="1300" b="1"/>
          </a:p>
        </xdr:txBody>
      </xdr:sp>
      <xdr:sp macro="" textlink="'Cal!'!D9">
        <xdr:nvSpPr>
          <xdr:cNvPr id="25" name="TextBox 24">
            <a:extLst>
              <a:ext uri="{FF2B5EF4-FFF2-40B4-BE49-F238E27FC236}">
                <a16:creationId xmlns:a16="http://schemas.microsoft.com/office/drawing/2014/main" id="{50A6B2DC-541C-0FB9-B5EC-C46136B34E01}"/>
              </a:ext>
            </a:extLst>
          </xdr:cNvPr>
          <xdr:cNvSpPr txBox="1"/>
        </xdr:nvSpPr>
        <xdr:spPr>
          <a:xfrm>
            <a:off x="1975556" y="3018209"/>
            <a:ext cx="791790" cy="2116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10C6F16-433A-41A6-930F-5C486BFE990F}" type="TxLink">
              <a:rPr lang="en-US" sz="1100" b="0" i="0" u="none" strike="noStrike">
                <a:solidFill>
                  <a:srgbClr val="000000"/>
                </a:solidFill>
                <a:latin typeface="Calibri"/>
                <a:cs typeface="Calibri"/>
              </a:rPr>
              <a:pPr/>
              <a:t>63%</a:t>
            </a:fld>
            <a:endParaRPr lang="en-US" sz="1100"/>
          </a:p>
        </xdr:txBody>
      </xdr:sp>
    </xdr:grpSp>
    <xdr:clientData/>
  </xdr:twoCellAnchor>
  <xdr:twoCellAnchor>
    <xdr:from>
      <xdr:col>10</xdr:col>
      <xdr:colOff>374365</xdr:colOff>
      <xdr:row>18</xdr:row>
      <xdr:rowOff>30238</xdr:rowOff>
    </xdr:from>
    <xdr:to>
      <xdr:col>18</xdr:col>
      <xdr:colOff>97691</xdr:colOff>
      <xdr:row>33</xdr:row>
      <xdr:rowOff>40318</xdr:rowOff>
    </xdr:to>
    <xdr:grpSp>
      <xdr:nvGrpSpPr>
        <xdr:cNvPr id="30" name="Group 29">
          <a:extLst>
            <a:ext uri="{FF2B5EF4-FFF2-40B4-BE49-F238E27FC236}">
              <a16:creationId xmlns:a16="http://schemas.microsoft.com/office/drawing/2014/main" id="{C0F6411B-3780-9023-56B0-1EC81D4A14E9}"/>
            </a:ext>
          </a:extLst>
        </xdr:cNvPr>
        <xdr:cNvGrpSpPr/>
      </xdr:nvGrpSpPr>
      <xdr:grpSpPr>
        <a:xfrm>
          <a:off x="6418624" y="3452182"/>
          <a:ext cx="4615178" cy="2832303"/>
          <a:chOff x="7129625" y="3224776"/>
          <a:chExt cx="4523000" cy="2794311"/>
        </a:xfrm>
      </xdr:grpSpPr>
      <xdr:sp macro="" textlink="">
        <xdr:nvSpPr>
          <xdr:cNvPr id="22" name="Rectangle 21">
            <a:extLst>
              <a:ext uri="{FF2B5EF4-FFF2-40B4-BE49-F238E27FC236}">
                <a16:creationId xmlns:a16="http://schemas.microsoft.com/office/drawing/2014/main" id="{902FB2AC-B179-3065-7597-91A4EE408F28}"/>
              </a:ext>
            </a:extLst>
          </xdr:cNvPr>
          <xdr:cNvSpPr/>
        </xdr:nvSpPr>
        <xdr:spPr>
          <a:xfrm>
            <a:off x="7129625" y="3224776"/>
            <a:ext cx="4523000" cy="279431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300"/>
          </a:p>
        </xdr:txBody>
      </xdr:sp>
      <xdr:pic>
        <xdr:nvPicPr>
          <xdr:cNvPr id="23" name="Picture 22">
            <a:extLst>
              <a:ext uri="{FF2B5EF4-FFF2-40B4-BE49-F238E27FC236}">
                <a16:creationId xmlns:a16="http://schemas.microsoft.com/office/drawing/2014/main" id="{BAC18987-D81D-4346-BF9F-579086C895D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499978" y="3713238"/>
            <a:ext cx="3623616" cy="2142562"/>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29" name="TextBox 28">
            <a:extLst>
              <a:ext uri="{FF2B5EF4-FFF2-40B4-BE49-F238E27FC236}">
                <a16:creationId xmlns:a16="http://schemas.microsoft.com/office/drawing/2014/main" id="{E86D9F6D-281F-E7AD-9959-A55DF602BA52}"/>
              </a:ext>
            </a:extLst>
          </xdr:cNvPr>
          <xdr:cNvSpPr txBox="1"/>
        </xdr:nvSpPr>
        <xdr:spPr>
          <a:xfrm>
            <a:off x="8352692" y="3350846"/>
            <a:ext cx="1865923" cy="25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TẦN</a:t>
            </a:r>
            <a:r>
              <a:rPr lang="en-US" sz="1100" baseline="0"/>
              <a:t> SUẤT VẬN HÀNH XE</a:t>
            </a:r>
            <a:endParaRPr lang="en-US" sz="1100"/>
          </a:p>
        </xdr:txBody>
      </xdr:sp>
    </xdr:grpSp>
    <xdr:clientData/>
  </xdr:twoCellAnchor>
  <xdr:twoCellAnchor>
    <xdr:from>
      <xdr:col>2</xdr:col>
      <xdr:colOff>381000</xdr:colOff>
      <xdr:row>0</xdr:row>
      <xdr:rowOff>117231</xdr:rowOff>
    </xdr:from>
    <xdr:to>
      <xdr:col>15</xdr:col>
      <xdr:colOff>449384</xdr:colOff>
      <xdr:row>2</xdr:row>
      <xdr:rowOff>58615</xdr:rowOff>
    </xdr:to>
    <xdr:sp macro="" textlink="">
      <xdr:nvSpPr>
        <xdr:cNvPr id="31" name="TextBox 30">
          <a:extLst>
            <a:ext uri="{FF2B5EF4-FFF2-40B4-BE49-F238E27FC236}">
              <a16:creationId xmlns:a16="http://schemas.microsoft.com/office/drawing/2014/main" id="{43A9F4F5-9B09-7A75-7410-FBFC679676BA}"/>
            </a:ext>
          </a:extLst>
        </xdr:cNvPr>
        <xdr:cNvSpPr txBox="1"/>
      </xdr:nvSpPr>
      <xdr:spPr>
        <a:xfrm>
          <a:off x="1592385" y="117231"/>
          <a:ext cx="7942384" cy="3126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PHÂN</a:t>
          </a:r>
          <a:r>
            <a:rPr lang="en-US" sz="1100" baseline="0"/>
            <a:t> TÍCH HIỆU QUẢ SỬ DỤNG XE TẢI KHO VẬN THÁNG 04.2022</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299055</xdr:colOff>
      <xdr:row>4</xdr:row>
      <xdr:rowOff>95250</xdr:rowOff>
    </xdr:from>
    <xdr:to>
      <xdr:col>1</xdr:col>
      <xdr:colOff>3696607</xdr:colOff>
      <xdr:row>4</xdr:row>
      <xdr:rowOff>1428583</xdr:rowOff>
    </xdr:to>
    <xdr:pic>
      <xdr:nvPicPr>
        <xdr:cNvPr id="2" name="Picture 1">
          <a:extLst>
            <a:ext uri="{FF2B5EF4-FFF2-40B4-BE49-F238E27FC236}">
              <a16:creationId xmlns:a16="http://schemas.microsoft.com/office/drawing/2014/main" id="{1D2ACD63-45E1-439D-B06C-3528AEAA2580}"/>
            </a:ext>
          </a:extLst>
        </xdr:cNvPr>
        <xdr:cNvPicPr>
          <a:picLocks noChangeAspect="1"/>
        </xdr:cNvPicPr>
      </xdr:nvPicPr>
      <xdr:blipFill>
        <a:blip xmlns:r="http://schemas.openxmlformats.org/officeDocument/2006/relationships" r:embed="rId1"/>
        <a:stretch>
          <a:fillRect/>
        </a:stretch>
      </xdr:blipFill>
      <xdr:spPr>
        <a:xfrm>
          <a:off x="648305" y="831850"/>
          <a:ext cx="3397552" cy="1333333"/>
        </a:xfrm>
        <a:prstGeom prst="rect">
          <a:avLst/>
        </a:prstGeom>
      </xdr:spPr>
    </xdr:pic>
    <xdr:clientData/>
  </xdr:twoCellAnchor>
  <xdr:twoCellAnchor editAs="oneCell">
    <xdr:from>
      <xdr:col>1</xdr:col>
      <xdr:colOff>311134</xdr:colOff>
      <xdr:row>7</xdr:row>
      <xdr:rowOff>97716</xdr:rowOff>
    </xdr:from>
    <xdr:to>
      <xdr:col>1</xdr:col>
      <xdr:colOff>5414210</xdr:colOff>
      <xdr:row>7</xdr:row>
      <xdr:rowOff>1821526</xdr:rowOff>
    </xdr:to>
    <xdr:pic>
      <xdr:nvPicPr>
        <xdr:cNvPr id="3" name="Picture 2">
          <a:extLst>
            <a:ext uri="{FF2B5EF4-FFF2-40B4-BE49-F238E27FC236}">
              <a16:creationId xmlns:a16="http://schemas.microsoft.com/office/drawing/2014/main" id="{11ACCCE3-89C8-4301-8264-65991BE0D639}"/>
            </a:ext>
          </a:extLst>
        </xdr:cNvPr>
        <xdr:cNvPicPr>
          <a:picLocks noChangeAspect="1"/>
        </xdr:cNvPicPr>
      </xdr:nvPicPr>
      <xdr:blipFill>
        <a:blip xmlns:r="http://schemas.openxmlformats.org/officeDocument/2006/relationships" r:embed="rId2"/>
        <a:stretch>
          <a:fillRect/>
        </a:stretch>
      </xdr:blipFill>
      <xdr:spPr>
        <a:xfrm>
          <a:off x="660384" y="3240966"/>
          <a:ext cx="5103076" cy="1723810"/>
        </a:xfrm>
        <a:prstGeom prst="rect">
          <a:avLst/>
        </a:prstGeom>
      </xdr:spPr>
    </xdr:pic>
    <xdr:clientData/>
  </xdr:twoCellAnchor>
  <xdr:twoCellAnchor editAs="oneCell">
    <xdr:from>
      <xdr:col>1</xdr:col>
      <xdr:colOff>233948</xdr:colOff>
      <xdr:row>7</xdr:row>
      <xdr:rowOff>1983779</xdr:rowOff>
    </xdr:from>
    <xdr:to>
      <xdr:col>1</xdr:col>
      <xdr:colOff>5376805</xdr:colOff>
      <xdr:row>7</xdr:row>
      <xdr:rowOff>3849252</xdr:rowOff>
    </xdr:to>
    <xdr:pic>
      <xdr:nvPicPr>
        <xdr:cNvPr id="4" name="Picture 3">
          <a:extLst>
            <a:ext uri="{FF2B5EF4-FFF2-40B4-BE49-F238E27FC236}">
              <a16:creationId xmlns:a16="http://schemas.microsoft.com/office/drawing/2014/main" id="{B1304CD6-6E6A-44FB-92B2-45CBE1ABECD4}"/>
            </a:ext>
          </a:extLst>
        </xdr:cNvPr>
        <xdr:cNvPicPr>
          <a:picLocks noChangeAspect="1"/>
        </xdr:cNvPicPr>
      </xdr:nvPicPr>
      <xdr:blipFill>
        <a:blip xmlns:r="http://schemas.openxmlformats.org/officeDocument/2006/relationships" r:embed="rId3"/>
        <a:stretch>
          <a:fillRect/>
        </a:stretch>
      </xdr:blipFill>
      <xdr:spPr>
        <a:xfrm>
          <a:off x="583198" y="5127029"/>
          <a:ext cx="5142857" cy="186547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hanh/G&#7916;I%20ANH%20HI&#7872;N/T5.2022/B&#193;O%20C&#193;O%20XE%20CONT%20T5.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ướng dẫn nhập"/>
      <sheetName val="Tháng 5.2022"/>
      <sheetName val="Danh mục"/>
      <sheetName val="Tổng hợp báo cáo"/>
      <sheetName val="Cal!"/>
      <sheetName val="Dashboard"/>
      <sheetName val="Ý kiến KNSB"/>
      <sheetName val="Database"/>
      <sheetName val="BÁO CÁO XE CONT T5.2022"/>
    </sheetNames>
    <sheetDataSet>
      <sheetData sheetId="0"/>
      <sheetData sheetId="1"/>
      <sheetData sheetId="2">
        <row r="3">
          <cell r="B3" t="str">
            <v>LÁI XE</v>
          </cell>
        </row>
        <row r="4">
          <cell r="A4">
            <v>15861</v>
          </cell>
          <cell r="B4" t="str">
            <v>Nguyễn Văn Bẩy</v>
          </cell>
        </row>
        <row r="5">
          <cell r="A5">
            <v>15897</v>
          </cell>
          <cell r="B5" t="str">
            <v>Lương Văn Dũng</v>
          </cell>
        </row>
        <row r="6">
          <cell r="A6">
            <v>15692</v>
          </cell>
          <cell r="B6" t="str">
            <v>Đào Văn Tố</v>
          </cell>
        </row>
        <row r="7">
          <cell r="A7">
            <v>15668</v>
          </cell>
          <cell r="B7" t="str">
            <v>Đỗ Văn Vịnh</v>
          </cell>
        </row>
        <row r="8">
          <cell r="A8">
            <v>80539</v>
          </cell>
          <cell r="B8" t="str">
            <v>Nguyễn Đức Lợi</v>
          </cell>
        </row>
        <row r="9">
          <cell r="A9">
            <v>15646</v>
          </cell>
          <cell r="B9" t="str">
            <v>Nguyễn Trí Tuệ</v>
          </cell>
        </row>
        <row r="10">
          <cell r="A10">
            <v>67329</v>
          </cell>
          <cell r="B10" t="str">
            <v>Giáp Văn Khôi</v>
          </cell>
        </row>
        <row r="11">
          <cell r="A11">
            <v>80737</v>
          </cell>
          <cell r="B11" t="str">
            <v>Phạm Văn Trọng</v>
          </cell>
        </row>
        <row r="12">
          <cell r="A12">
            <v>15547</v>
          </cell>
          <cell r="B12" t="str">
            <v>Đỗ Đức Thịnh</v>
          </cell>
        </row>
        <row r="13">
          <cell r="A13">
            <v>80763</v>
          </cell>
          <cell r="B13" t="str">
            <v>Trịnh Tiến Trung</v>
          </cell>
        </row>
        <row r="14">
          <cell r="A14">
            <v>80530</v>
          </cell>
          <cell r="B14" t="str">
            <v>Phạm Văn Tuấn</v>
          </cell>
        </row>
        <row r="15">
          <cell r="A15">
            <v>67308</v>
          </cell>
          <cell r="B15" t="str">
            <v>Bùi Văn Mạnh</v>
          </cell>
        </row>
        <row r="16">
          <cell r="A16">
            <v>67432</v>
          </cell>
          <cell r="B16" t="str">
            <v>Vũ Văn Cường</v>
          </cell>
        </row>
        <row r="17">
          <cell r="A17">
            <v>67399</v>
          </cell>
          <cell r="B17" t="str">
            <v>Phạm Văn Tuấn</v>
          </cell>
        </row>
      </sheetData>
      <sheetData sheetId="3"/>
      <sheetData sheetId="4"/>
      <sheetData sheetId="5"/>
      <sheetData sheetId="6"/>
      <sheetData sheetId="7">
        <row r="4">
          <cell r="D4" t="str">
            <v>29C-67432</v>
          </cell>
        </row>
      </sheetData>
      <sheetData sheetId="8"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Tr&#7847;n%20Th&#224;nh%20&#272;&#7841;t/2.%20Devyt/03.%20Kho%20v&#7853;n/Check/04.2022/Check%20Kho%20v&#7853;n%20T4.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OnLoad="1" refreshedBy="Trần Thành Đạt - CV BKSNB" refreshedDate="44694.589520949077" createdVersion="7" refreshedVersion="7" minRefreshableVersion="3" recordCount="646">
  <cacheSource type="worksheet">
    <worksheetSource ref="A6:BI652" sheet="THÁNG 4" r:id="rId2"/>
  </cacheSource>
  <cacheFields count="61">
    <cacheField name="STT" numFmtId="1">
      <sharedItems containsSemiMixedTypes="0" containsString="0" containsNumber="1" containsInteger="1" minValue="1" maxValue="646"/>
    </cacheField>
    <cacheField name="Ngày váo sổ" numFmtId="0">
      <sharedItems/>
    </cacheField>
    <cacheField name="LÁI XE" numFmtId="0">
      <sharedItems containsBlank="1" count="13">
        <s v="Vũ Nguyên Hoàng"/>
        <s v="Bùi Đức Thành"/>
        <s v="Hoàng Văn Vĩ"/>
        <s v="Hoàng Văn Cảnh"/>
        <s v="Cao Việt Chi"/>
        <s v="Hoàng Văn Sinh"/>
        <s v="Ngô Văn Đức"/>
        <s v="Vũ Minh Tuấn"/>
        <s v="Nguyễn Văn Phượng"/>
        <s v="Bùi Chí Hải"/>
        <m/>
        <s v="Nguyễn Văn Bì"/>
        <s v="Nguyễn Văn Xô"/>
      </sharedItems>
    </cacheField>
    <cacheField name="SỐ XE" numFmtId="0">
      <sharedItems/>
    </cacheField>
    <cacheField name="TẤN" numFmtId="0">
      <sharedItems containsSemiMixedTypes="0" containsString="0" containsNumber="1" minValue="0" maxValue="13"/>
    </cacheField>
    <cacheField name="PHÂN LOẠI" numFmtId="164">
      <sharedItems containsBlank="1"/>
    </cacheField>
    <cacheField name="SỐ PHIẾU" numFmtId="0">
      <sharedItems containsBlank="1"/>
    </cacheField>
    <cacheField name="1.25T" numFmtId="0">
      <sharedItems containsString="0" containsBlank="1" containsNumber="1" minValue="1.25" maxValue="1.25"/>
    </cacheField>
    <cacheField name="2.5T" numFmtId="0">
      <sharedItems containsNonDate="0" containsString="0" containsBlank="1"/>
    </cacheField>
    <cacheField name="3.5T" numFmtId="0">
      <sharedItems containsString="0" containsBlank="1" containsNumber="1" minValue="3" maxValue="3.5"/>
    </cacheField>
    <cacheField name="5T" numFmtId="170">
      <sharedItems containsString="0" containsBlank="1" containsNumber="1" containsInteger="1" minValue="5" maxValue="5"/>
    </cacheField>
    <cacheField name="7T" numFmtId="170">
      <sharedItems containsString="0" containsBlank="1" containsNumber="1" containsInteger="1" minValue="7" maxValue="7"/>
    </cacheField>
    <cacheField name="8T" numFmtId="170">
      <sharedItems containsString="0" containsBlank="1" containsNumber="1" containsInteger="1" minValue="8" maxValue="8"/>
    </cacheField>
    <cacheField name="9T-10T" numFmtId="170">
      <sharedItems containsString="0" containsBlank="1" containsNumber="1" containsInteger="1" minValue="9" maxValue="10"/>
    </cacheField>
    <cacheField name="13T" numFmtId="170">
      <sharedItems containsString="0" containsBlank="1" containsNumber="1" containsInteger="1" minValue="10" maxValue="13"/>
    </cacheField>
    <cacheField name="HÀNG VỀ" numFmtId="0">
      <sharedItems containsString="0" containsBlank="1" containsNumber="1" minValue="2.5" maxValue="13"/>
    </cacheField>
    <cacheField name="KHÁCH HÀNG" numFmtId="0">
      <sharedItems containsBlank="1"/>
    </cacheField>
    <cacheField name="TUYẾN ĐƯỜNG" numFmtId="0">
      <sharedItems containsBlank="1" count="44">
        <s v="THUẬN HƯNG"/>
        <s v="THANH HÓA"/>
        <s v="HƯNG YÊN"/>
        <s v="BẮC NINH"/>
        <s v="TIÊN LÃNG"/>
        <s v="QUẢNG YÊN"/>
        <s v="GIA LÂM"/>
        <s v="THÁI BÌNH"/>
        <s v="BẮC GIANG"/>
        <s v="AN DƯƠNG"/>
        <s v="DƯƠNG KINH"/>
        <s v="NAM ĐỊNH"/>
        <s v="HÀ NỘI-PHÚ THỌ"/>
        <s v="BẮC NINH-CẢNG"/>
        <s v="BẮC GIANG-CẢNG"/>
        <s v="LÊ LAI"/>
        <s v="BẮC NINH- LÊ LAI"/>
        <s v="HÀ NAM"/>
        <s v="TUYÊN QUANG"/>
        <s v="BẮC NINH-LÊ LAI"/>
        <s v="BẮC NINH-SỞ DẦU"/>
        <s v="HẢI AN"/>
        <s v="KHO VẬN-VIEFAC"/>
        <s v="HẢI DƯƠNG"/>
        <s v="KHO VẬN-NỘI  BÀI"/>
        <m/>
        <s v="PHÚ THỌ"/>
        <s v="CẢNG-HPS-HỒNG HÀ"/>
        <s v="MÊ LINH-LÊ LAI"/>
        <s v="HPS-HH-HÀ NAM"/>
        <s v="HH-TL-HH"/>
        <s v="THĂNG LONG"/>
        <s v="BẮC GIANG-SAMWNG"/>
        <s v="CẢNG-HỒNG HÀ"/>
        <s v="BẮC GIANG-TRÀNG DUỆ"/>
        <s v="HH-TIÊN LÃNG"/>
        <s v="TIÊN LÃNG HH"/>
        <s v="BẮC NINH-LÊ  LAI"/>
        <s v="HPS-CẢNG"/>
        <s v="CẢNG-ECO"/>
        <s v="CẲNG-THĂNG LONG"/>
        <s v="NỘI BÀI-HỒNG HÀ"/>
        <s v="BẮC GIAG-CẢNG" u="1"/>
        <s v="BĂẮC GIANG-CẢNG" u="1"/>
      </sharedItems>
    </cacheField>
    <cacheField name="CHỦ HÀNG" numFmtId="168">
      <sharedItems count="12">
        <s v="HOÀNG HẢI"/>
        <s v="XEN-LU-LO"/>
        <s v="XNK-HOÀNG HẢI"/>
        <s v="SỸ ĐẠT"/>
        <s v="MẠNH HƯNG"/>
        <s v="KHO VẬN"/>
        <s v="TRUNG HẢI"/>
        <s v="Ipack"/>
        <s v="HỒNG HÀ"/>
        <s v="MINH KHA"/>
        <s v="HPS"/>
        <s v="ECO"/>
      </sharedItems>
    </cacheField>
    <cacheField name="Note" numFmtId="168">
      <sharedItems containsBlank="1"/>
    </cacheField>
    <cacheField name="ĐƠN VỊ VT" numFmtId="164">
      <sharedItems count="8">
        <s v="CNHP"/>
        <s v="CKVINA"/>
        <s v="NGUYÊN ANH"/>
        <s v="TRƯỜNG VŨ"/>
        <s v="TUẤN HIỀN"/>
        <s v="HIẾU DŨNG"/>
        <s v="HỒNG PHÁT"/>
        <s v="VẬN TẢI PSM"/>
      </sharedItems>
    </cacheField>
    <cacheField name="CƯỚC" numFmtId="41">
      <sharedItems containsString="0" containsBlank="1" containsNumber="1" minValue="510000" maxValue="6840000"/>
    </cacheField>
    <cacheField name="BỐC XẾP" numFmtId="41">
      <sharedItems containsString="0" containsBlank="1" containsNumber="1" containsInteger="1" minValue="175000" maxValue="750000"/>
    </cacheField>
    <cacheField name="CHI PHÍ THANH HÓA" numFmtId="3">
      <sharedItems containsString="0" containsBlank="1" containsNumber="1" containsInteger="1" minValue="200000" maxValue="200000"/>
    </cacheField>
    <cacheField name="KHÁC" numFmtId="0">
      <sharedItems containsString="0" containsBlank="1" containsNumber="1" containsInteger="1" minValue="60000" maxValue="600000"/>
    </cacheField>
    <cacheField name="HÀNG VỀ2" numFmtId="3">
      <sharedItems containsString="0" containsBlank="1" containsNumber="1" containsInteger="1" minValue="245000" maxValue="1055000"/>
    </cacheField>
    <cacheField name="CA XE" numFmtId="3">
      <sharedItems containsString="0" containsBlank="1" containsNumber="1" containsInteger="1" minValue="800000" maxValue="800000"/>
    </cacheField>
    <cacheField name="TỔNG DOANH THU" numFmtId="41">
      <sharedItems containsSemiMixedTypes="0" containsString="0" containsNumber="1" minValue="0" maxValue="7090000"/>
    </cacheField>
    <cacheField name="CƯỚC2" numFmtId="169">
      <sharedItems containsString="0" containsBlank="1" containsNumber="1" containsInteger="1" minValue="470000" maxValue="4960000"/>
    </cacheField>
    <cacheField name="BỐC XẾP2" numFmtId="0">
      <sharedItems containsString="0" containsBlank="1" containsNumber="1" containsInteger="1" minValue="100000" maxValue="650000"/>
    </cacheField>
    <cacheField name="HÀNG VỀ3" numFmtId="0">
      <sharedItems containsString="0" containsBlank="1" containsNumber="1" containsInteger="1" minValue="210000" maxValue="975000"/>
    </cacheField>
    <cacheField name="TIỀN CA/CHI PHÍ KHÁC" numFmtId="0">
      <sharedItems containsString="0" containsBlank="1" containsNumber="1" containsInteger="1" minValue="183750" maxValue="500000"/>
    </cacheField>
    <cacheField name="VETC" numFmtId="0">
      <sharedItems containsString="0" containsBlank="1" containsNumber="1" containsInteger="1" minValue="19000" maxValue="589000"/>
    </cacheField>
    <cacheField name="TIỀN VÉ" numFmtId="0">
      <sharedItems containsString="0" containsBlank="1" containsNumber="1" containsInteger="1" minValue="10000" maxValue="314000"/>
    </cacheField>
    <cacheField name="CHI PHÍ_x000a_ KHÁC" numFmtId="0">
      <sharedItems containsString="0" containsBlank="1" containsNumber="1" containsInteger="1" minValue="200000" maxValue="200000"/>
    </cacheField>
    <cacheField name="SỐ KM" numFmtId="0">
      <sharedItems containsNonDate="0" containsString="0" containsBlank="1"/>
    </cacheField>
    <cacheField name="ĐM" numFmtId="0">
      <sharedItems containsNonDate="0" containsString="0" containsBlank="1"/>
    </cacheField>
    <cacheField name="DO" numFmtId="0">
      <sharedItems containsNonDate="0" containsString="0" containsBlank="1"/>
    </cacheField>
    <cacheField name="DOANH THU TÍNH LƯƠNG" numFmtId="0">
      <sharedItems containsString="0" containsBlank="1" containsNumber="1" containsInteger="1" minValue="475000" maxValue="6390000"/>
    </cacheField>
    <cacheField name="HÀNG VỀ TÍNH LƯƠNG" numFmtId="0">
      <sharedItems containsString="0" containsBlank="1" containsNumber="1" containsInteger="1" minValue="582000" maxValue="960000"/>
    </cacheField>
    <cacheField name="LƯƠNG DT" numFmtId="41">
      <sharedItems containsString="0" containsBlank="1" containsNumber="1" containsInteger="1" minValue="0" maxValue="958500"/>
    </cacheField>
    <cacheField name="BXEP" numFmtId="41">
      <sharedItems containsString="0" containsBlank="1" containsNumber="1" containsInteger="1" minValue="75000" maxValue="150000"/>
    </cacheField>
    <cacheField name="CN" numFmtId="41">
      <sharedItems containsString="0" containsBlank="1" containsNumber="1" containsInteger="1" minValue="0" maxValue="50000"/>
    </cacheField>
    <cacheField name="PALLET" numFmtId="41">
      <sharedItems containsString="0" containsBlank="1" containsNumber="1" containsInteger="1" minValue="0" maxValue="60000"/>
    </cacheField>
    <cacheField name="TUYÊN QUANG" numFmtId="41">
      <sharedItems containsString="0" containsBlank="1" containsNumber="1" containsInteger="1" minValue="0" maxValue="100000"/>
    </cacheField>
    <cacheField name="CA XE2" numFmtId="41">
      <sharedItems containsString="0" containsBlank="1" containsNumber="1" containsInteger="1" minValue="200000" maxValue="300000"/>
    </cacheField>
    <cacheField name="TỔNG" numFmtId="41">
      <sharedItems containsSemiMixedTypes="0" containsString="0" containsNumber="1" containsInteger="1" minValue="0" maxValue="1058500"/>
    </cacheField>
    <cacheField name="COVID" numFmtId="169">
      <sharedItems containsNonDate="0" containsString="0" containsBlank="1"/>
    </cacheField>
    <cacheField name="BXEP2" numFmtId="169">
      <sharedItems containsString="0" containsBlank="1" containsNumber="1" containsInteger="1" minValue="75000" maxValue="275000"/>
    </cacheField>
    <cacheField name="CN2" numFmtId="41">
      <sharedItems containsString="0" containsBlank="1" containsNumber="1" containsInteger="1" minValue="0" maxValue="0"/>
    </cacheField>
    <cacheField name="T/ĂN" numFmtId="41">
      <sharedItems containsSemiMixedTypes="0" containsString="0" containsNumber="1" containsInteger="1" minValue="0" maxValue="35000"/>
    </cacheField>
    <cacheField name="TUYÊN QUANG2" numFmtId="41">
      <sharedItems containsNonDate="0" containsString="0" containsBlank="1"/>
    </cacheField>
    <cacheField name="TỔNG2" numFmtId="41">
      <sharedItems containsString="0" containsBlank="1" containsNumber="1" containsInteger="1" minValue="0" maxValue="285000"/>
    </cacheField>
    <cacheField name="Tổng chi" numFmtId="41">
      <sharedItems containsSemiMixedTypes="0" containsString="0" containsNumber="1" containsInteger="1" minValue="0" maxValue="5810000"/>
    </cacheField>
    <cacheField name="BỐC XẾP THEO XE" numFmtId="0">
      <sharedItems containsBlank="1"/>
    </cacheField>
    <cacheField name="NOTE2" numFmtId="0">
      <sharedItems containsBlank="1"/>
    </cacheField>
    <cacheField name="CN BỐC XẾP" numFmtId="167">
      <sharedItems containsNonDate="0" containsString="0" containsBlank="1"/>
    </cacheField>
    <cacheField name="XÉT NGHIỆM COVID" numFmtId="0">
      <sharedItems containsNonDate="0" containsString="0" containsBlank="1"/>
    </cacheField>
    <cacheField name="TRỌNG LƯỢNG HÀNG BỐC" numFmtId="167">
      <sharedItems containsString="0" containsBlank="1" containsNumber="1" minValue="3.5" maxValue="13"/>
    </cacheField>
    <cacheField name="GIÁ BỐC HÀNG" numFmtId="170">
      <sharedItems containsString="0" containsBlank="1" containsNumber="1" containsInteger="1" minValue="0" maxValue="300000"/>
    </cacheField>
    <cacheField name="ĐƠN GIÁ BỐC" numFmtId="170">
      <sharedItems containsString="0" containsBlank="1" containsNumber="1" minValue="0" maxValue="10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OnLoad="1" refreshedBy="ADMIN" refreshedDate="44714.683961111114" createdVersion="6" refreshedVersion="6" minRefreshableVersion="3" recordCount="765">
  <cacheSource type="worksheet">
    <worksheetSource ref="A3:AF768" sheet="THÁNG 6.2022"/>
  </cacheSource>
  <cacheFields count="32">
    <cacheField name="STT" numFmtId="1">
      <sharedItems containsSemiMixedTypes="0" containsString="0" containsNumber="1" containsInteger="1" minValue="1" maxValue="765"/>
    </cacheField>
    <cacheField name="Ngày váo sổ" numFmtId="49">
      <sharedItems containsBlank="1"/>
    </cacheField>
    <cacheField name="LÁI XE" numFmtId="0">
      <sharedItems containsBlank="1"/>
    </cacheField>
    <cacheField name="SỐ XE" numFmtId="0">
      <sharedItems containsString="0" containsBlank="1" containsNumber="1" containsInteger="1" minValue="15547" maxValue="80763"/>
    </cacheField>
    <cacheField name="TẢI TRỌNG XE" numFmtId="1">
      <sharedItems containsSemiMixedTypes="0" containsString="0" containsNumber="1" containsInteger="1" minValue="0" maxValue="0"/>
    </cacheField>
    <cacheField name="SỐ CONT" numFmtId="168">
      <sharedItems containsBlank="1"/>
    </cacheField>
    <cacheField name="LOẠI CONT" numFmtId="2">
      <sharedItems containsBlank="1" containsMixedTypes="1" containsNumber="1" containsInteger="1" minValue="20" maxValue="40"/>
    </cacheField>
    <cacheField name="ĐIỂM ĐI" numFmtId="168">
      <sharedItems containsBlank="1"/>
    </cacheField>
    <cacheField name="ĐIỂM ĐẾN" numFmtId="168">
      <sharedItems containsBlank="1"/>
    </cacheField>
    <cacheField name="CHIỀU ĐI" numFmtId="168">
      <sharedItems containsBlank="1"/>
    </cacheField>
    <cacheField name="ĐM DẦU" numFmtId="1">
      <sharedItems containsSemiMixedTypes="0" containsString="0" containsNumber="1" containsInteger="1" minValue="28" maxValue="28"/>
    </cacheField>
    <cacheField name="THỜI GIAN (GIỜ)" numFmtId="168">
      <sharedItems containsNonDate="0" containsString="0" containsBlank="1"/>
    </cacheField>
    <cacheField name="QUÃNG ĐƯỜNG (KM)" numFmtId="168">
      <sharedItems containsNonDate="0" containsString="0" containsBlank="1"/>
    </cacheField>
    <cacheField name="LOẠI HÀNG" numFmtId="168">
      <sharedItems containsBlank="1"/>
    </cacheField>
    <cacheField name="SỐ BILL/BOOK" numFmtId="0">
      <sharedItems containsBlank="1" containsMixedTypes="1" containsNumber="1" containsInteger="1" minValue="2133910860" maxValue="6335385680"/>
    </cacheField>
    <cacheField name="KHỐI LƯỢNG HÀNG" numFmtId="2">
      <sharedItems containsNonDate="0" containsString="0" containsBlank="1"/>
    </cacheField>
    <cacheField name="CHỦ HÀNG" numFmtId="0">
      <sharedItems containsBlank="1"/>
    </cacheField>
    <cacheField name="ĐƠN VỊ VT" numFmtId="164">
      <sharedItems containsBlank="1"/>
    </cacheField>
    <cacheField name="DT CƯỚC" numFmtId="0">
      <sharedItems containsString="0" containsBlank="1" containsNumber="1" minValue="1111111.111111111" maxValue="6200000"/>
    </cacheField>
    <cacheField name="DT CA XE" numFmtId="0">
      <sharedItems containsString="0" containsBlank="1" containsNumber="1" containsInteger="1" minValue="1000000" maxValue="1000000"/>
    </cacheField>
    <cacheField name="DT KHÁC" numFmtId="0">
      <sharedItems containsString="0" containsBlank="1" containsNumber="1" containsInteger="1" minValue="360000" maxValue="1000000"/>
    </cacheField>
    <cacheField name="TỔNG DOANH THU" numFmtId="41">
      <sharedItems containsString="0" containsBlank="1" containsNumber="1" minValue="0" maxValue="6850000"/>
    </cacheField>
    <cacheField name="CP CƯỚC" numFmtId="169">
      <sharedItems containsNonDate="0" containsString="0" containsBlank="1"/>
    </cacheField>
    <cacheField name="TIỀN LƯƠNG CHUYẾN" numFmtId="41">
      <sharedItems containsNonDate="0" containsString="0" containsBlank="1"/>
    </cacheField>
    <cacheField name="VETC" numFmtId="41">
      <sharedItems containsNonDate="0" containsString="0" containsBlank="1"/>
    </cacheField>
    <cacheField name="TIỀN VÉ" numFmtId="41">
      <sharedItems containsNonDate="0" containsString="0" containsBlank="1"/>
    </cacheField>
    <cacheField name="CHI PHÍ_x000a_ TIỀN ĐƯỜNG" numFmtId="41">
      <sharedItems containsString="0" containsBlank="1" containsNumber="1" containsInteger="1" minValue="30000" maxValue="880000"/>
    </cacheField>
    <cacheField name="TEST COVID" numFmtId="41">
      <sharedItems containsNonDate="0" containsString="0" containsBlank="1"/>
    </cacheField>
    <cacheField name="DẦU" numFmtId="41">
      <sharedItems containsString="0" containsBlank="1" containsNumber="1" containsInteger="1" minValue="0" maxValue="0"/>
    </cacheField>
    <cacheField name="TỔNG CHI PHÍ" numFmtId="41">
      <sharedItems containsSemiMixedTypes="0" containsString="0" containsNumber="1" containsInteger="1" minValue="0" maxValue="880000"/>
    </cacheField>
    <cacheField name="LÃI GỘP" numFmtId="164">
      <sharedItems containsNonDate="0" containsString="0" containsBlank="1"/>
    </cacheField>
    <cacheField name="GHI CHÚ"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saveData="0" refreshedBy="ADMIN" refreshedDate="44714.683959953705" backgroundQuery="1" createdVersion="6" refreshedVersion="6" minRefreshableVersion="3" recordCount="0" supportSubquery="1" supportAdvancedDrill="1">
  <cacheSource type="external" connectionId="1"/>
  <cacheFields count="4">
    <cacheField name="[Range].[LÁI XE].[LÁI XE]" caption="LÁI XE" numFmtId="0" hierarchy="2" level="1">
      <sharedItems containsBlank="1" count="14">
        <m/>
        <s v=""/>
        <s v="Bùi Văn Mạnh"/>
        <s v="Đào Văn Tố"/>
        <s v="Đỗ Đức Thịnh"/>
        <s v="Đỗ Văn Vịnh"/>
        <s v="Lương Văn Dũng"/>
        <s v="Nguyễn Đức Lợi"/>
        <s v="Nguyễn Trí Tuệ"/>
        <s v="Nguyễn Văn Bẩy"/>
        <s v="Phạm Văn Trọng"/>
        <s v="Phạm Văn Tuấn"/>
        <s v="Trịnh Tiến Trung"/>
        <s v="Vũ Văn Cường"/>
      </sharedItems>
    </cacheField>
    <cacheField name="[Measures].[Count of SỐ CONT]" caption="Count of SỐ CONT" numFmtId="0" hierarchy="35" level="32767"/>
    <cacheField name="[Measures].[Sum of TỔNG DOANH THU]" caption="Sum of TỔNG DOANH THU" numFmtId="0" hierarchy="34" level="32767"/>
    <cacheField name="Dummy0" numFmtId="0" hierarchy="41" level="32767">
      <extLst>
        <ext xmlns:x14="http://schemas.microsoft.com/office/spreadsheetml/2009/9/main" uri="{63CAB8AC-B538-458d-9737-405883B0398D}">
          <x14:cacheField ignore="1"/>
        </ext>
      </extLst>
    </cacheField>
  </cacheFields>
  <cacheHierarchies count="42">
    <cacheHierarchy uniqueName="[Range].[STT]" caption="STT" attribute="1" defaultMemberUniqueName="[Range].[STT].[All]" allUniqueName="[Range].[STT].[All]" dimensionUniqueName="[Range]" displayFolder="" count="0" memberValueDatatype="20" unbalanced="0"/>
    <cacheHierarchy uniqueName="[Range].[Ngày váo sổ]" caption="Ngày váo sổ" attribute="1" defaultMemberUniqueName="[Range].[Ngày váo sổ].[All]" allUniqueName="[Range].[Ngày váo sổ].[All]" dimensionUniqueName="[Range]" displayFolder="" count="0" memberValueDatatype="130" unbalanced="0"/>
    <cacheHierarchy uniqueName="[Range].[LÁI XE]" caption="LÁI XE" attribute="1" defaultMemberUniqueName="[Range].[LÁI XE].[All]" allUniqueName="[Range].[LÁI XE].[All]" dimensionUniqueName="[Range]" displayFolder="" count="2" memberValueDatatype="130" unbalanced="0">
      <fieldsUsage count="2">
        <fieldUsage x="-1"/>
        <fieldUsage x="0"/>
      </fieldsUsage>
    </cacheHierarchy>
    <cacheHierarchy uniqueName="[Range].[SỐ XE]" caption="SỐ XE" attribute="1" defaultMemberUniqueName="[Range].[SỐ XE].[All]" allUniqueName="[Range].[SỐ XE].[All]" dimensionUniqueName="[Range]" displayFolder="" count="0" memberValueDatatype="20" unbalanced="0"/>
    <cacheHierarchy uniqueName="[Range].[TẢI TRỌNG XE]" caption="TẢI TRỌNG XE" attribute="1" defaultMemberUniqueName="[Range].[TẢI TRỌNG XE].[All]" allUniqueName="[Range].[TẢI TRỌNG XE].[All]" dimensionUniqueName="[Range]" displayFolder="" count="0" memberValueDatatype="20" unbalanced="0"/>
    <cacheHierarchy uniqueName="[Range].[SỐ CONT]" caption="SỐ CONT" attribute="1" defaultMemberUniqueName="[Range].[SỐ CONT].[All]" allUniqueName="[Range].[SỐ CONT].[All]" dimensionUniqueName="[Range]" displayFolder="" count="0" memberValueDatatype="130" unbalanced="0"/>
    <cacheHierarchy uniqueName="[Range].[LOẠI CONT]" caption="LOẠI CONT" attribute="1" defaultMemberUniqueName="[Range].[LOẠI CONT].[All]" allUniqueName="[Range].[LOẠI CONT].[All]" dimensionUniqueName="[Range]" displayFolder="" count="0" memberValueDatatype="130" unbalanced="0"/>
    <cacheHierarchy uniqueName="[Range].[ĐIỂM ĐI]" caption="ĐIỂM ĐI" attribute="1" defaultMemberUniqueName="[Range].[ĐIỂM ĐI].[All]" allUniqueName="[Range].[ĐIỂM ĐI].[All]" dimensionUniqueName="[Range]" displayFolder="" count="0" memberValueDatatype="130" unbalanced="0"/>
    <cacheHierarchy uniqueName="[Range].[ĐIỂM ĐẾN]" caption="ĐIỂM ĐẾN" attribute="1" defaultMemberUniqueName="[Range].[ĐIỂM ĐẾN].[All]" allUniqueName="[Range].[ĐIỂM ĐẾN].[All]" dimensionUniqueName="[Range]" displayFolder="" count="0" memberValueDatatype="130" unbalanced="0"/>
    <cacheHierarchy uniqueName="[Range].[CHIỀU ĐI]" caption="CHIỀU ĐI" attribute="1" defaultMemberUniqueName="[Range].[CHIỀU ĐI].[All]" allUniqueName="[Range].[CHIỀU ĐI].[All]" dimensionUniqueName="[Range]" displayFolder="" count="0" memberValueDatatype="130" unbalanced="0"/>
    <cacheHierarchy uniqueName="[Range].[ĐM DẦU]" caption="ĐM DẦU" attribute="1" defaultMemberUniqueName="[Range].[ĐM DẦU].[All]" allUniqueName="[Range].[ĐM DẦU].[All]" dimensionUniqueName="[Range]" displayFolder="" count="0" memberValueDatatype="20" unbalanced="0"/>
    <cacheHierarchy uniqueName="[Range].[THỜI GIAN (GIỜ)]" caption="THỜI GIAN (GIỜ)" attribute="1" defaultMemberUniqueName="[Range].[THỜI GIAN (GIỜ)].[All]" allUniqueName="[Range].[THỜI GIAN (GIỜ)].[All]" dimensionUniqueName="[Range]" displayFolder="" count="0" memberValueDatatype="130" unbalanced="0"/>
    <cacheHierarchy uniqueName="[Range].[QUÃNG ĐƯỜNG (KM)]" caption="QUÃNG ĐƯỜNG (KM)" attribute="1" defaultMemberUniqueName="[Range].[QUÃNG ĐƯỜNG (KM)].[All]" allUniqueName="[Range].[QUÃNG ĐƯỜNG (KM)].[All]" dimensionUniqueName="[Range]" displayFolder="" count="0" memberValueDatatype="130" unbalanced="0"/>
    <cacheHierarchy uniqueName="[Range].[LOẠI HÀNG]" caption="LOẠI HÀNG" attribute="1" defaultMemberUniqueName="[Range].[LOẠI HÀNG].[All]" allUniqueName="[Range].[LOẠI HÀNG].[All]" dimensionUniqueName="[Range]" displayFolder="" count="0" memberValueDatatype="130" unbalanced="0"/>
    <cacheHierarchy uniqueName="[Range].[SỐ BILL/BOOK]" caption="SỐ BILL/BOOK" attribute="1" defaultMemberUniqueName="[Range].[SỐ BILL/BOOK].[All]" allUniqueName="[Range].[SỐ BILL/BOOK].[All]" dimensionUniqueName="[Range]" displayFolder="" count="0" memberValueDatatype="130" unbalanced="0"/>
    <cacheHierarchy uniqueName="[Range].[KHỐI LƯỢNG HÀNG]" caption="KHỐI LƯỢNG HÀNG" attribute="1" defaultMemberUniqueName="[Range].[KHỐI LƯỢNG HÀNG].[All]" allUniqueName="[Range].[KHỐI LƯỢNG HÀNG].[All]" dimensionUniqueName="[Range]" displayFolder="" count="0" memberValueDatatype="130" unbalanced="0"/>
    <cacheHierarchy uniqueName="[Range].[CHỦ HÀNG]" caption="CHỦ HÀNG" attribute="1" defaultMemberUniqueName="[Range].[CHỦ HÀNG].[All]" allUniqueName="[Range].[CHỦ HÀNG].[All]" dimensionUniqueName="[Range]" displayFolder="" count="0" memberValueDatatype="130" unbalanced="0"/>
    <cacheHierarchy uniqueName="[Range].[ĐƠN VỊ VT]" caption="ĐƠN VỊ VT" attribute="1" defaultMemberUniqueName="[Range].[ĐƠN VỊ VT].[All]" allUniqueName="[Range].[ĐƠN VỊ VT].[All]" dimensionUniqueName="[Range]" displayFolder="" count="0" memberValueDatatype="130" unbalanced="0"/>
    <cacheHierarchy uniqueName="[Range].[DT CƯỚC]" caption="DT CƯỚC" attribute="1" defaultMemberUniqueName="[Range].[DT CƯỚC].[All]" allUniqueName="[Range].[DT CƯỚC].[All]" dimensionUniqueName="[Range]" displayFolder="" count="0" memberValueDatatype="5" unbalanced="0"/>
    <cacheHierarchy uniqueName="[Range].[DT CA XE]" caption="DT CA XE" attribute="1" defaultMemberUniqueName="[Range].[DT CA XE].[All]" allUniqueName="[Range].[DT CA XE].[All]" dimensionUniqueName="[Range]" displayFolder="" count="0" memberValueDatatype="20" unbalanced="0"/>
    <cacheHierarchy uniqueName="[Range].[DT KHÁC]" caption="DT KHÁC" attribute="1" defaultMemberUniqueName="[Range].[DT KHÁC].[All]" allUniqueName="[Range].[DT KHÁC].[All]" dimensionUniqueName="[Range]" displayFolder="" count="0" memberValueDatatype="20" unbalanced="0"/>
    <cacheHierarchy uniqueName="[Range].[TỔNG DOANH THU]" caption="TỔNG DOANH THU" attribute="1" defaultMemberUniqueName="[Range].[TỔNG DOANH THU].[All]" allUniqueName="[Range].[TỔNG DOANH THU].[All]" dimensionUniqueName="[Range]" displayFolder="" count="0" memberValueDatatype="5" unbalanced="0"/>
    <cacheHierarchy uniqueName="[Range].[CP CƯỚC]" caption="CP CƯỚC" attribute="1" defaultMemberUniqueName="[Range].[CP CƯỚC].[All]" allUniqueName="[Range].[CP CƯỚC].[All]" dimensionUniqueName="[Range]" displayFolder="" count="0" memberValueDatatype="130" unbalanced="0"/>
    <cacheHierarchy uniqueName="[Range].[TIỀN LƯƠNG CHUYẾN]" caption="TIỀN LƯƠNG CHUYẾN" attribute="1" defaultMemberUniqueName="[Range].[TIỀN LƯƠNG CHUYẾN].[All]" allUniqueName="[Range].[TIỀN LƯƠNG CHUYẾN].[All]" dimensionUniqueName="[Range]" displayFolder="" count="0" memberValueDatatype="130" unbalanced="0"/>
    <cacheHierarchy uniqueName="[Range].[VETC]" caption="VETC" attribute="1" defaultMemberUniqueName="[Range].[VETC].[All]" allUniqueName="[Range].[VETC].[All]" dimensionUniqueName="[Range]" displayFolder="" count="0" memberValueDatatype="130" unbalanced="0"/>
    <cacheHierarchy uniqueName="[Range].[TIỀN VÉ]" caption="TIỀN VÉ" attribute="1" defaultMemberUniqueName="[Range].[TIỀN VÉ].[All]" allUniqueName="[Range].[TIỀN VÉ].[All]" dimensionUniqueName="[Range]" displayFolder="" count="0" memberValueDatatype="130" unbalanced="0"/>
    <cacheHierarchy uniqueName="[Range].[CHI PHÍ  TIỀN ĐƯỜNG]" caption="CHI PHÍ  TIỀN ĐƯỜNG" attribute="1" defaultMemberUniqueName="[Range].[CHI PHÍ  TIỀN ĐƯỜNG].[All]" allUniqueName="[Range].[CHI PHÍ  TIỀN ĐƯỜNG].[All]" dimensionUniqueName="[Range]" displayFolder="" count="0" memberValueDatatype="20" unbalanced="0"/>
    <cacheHierarchy uniqueName="[Range].[TEST COVID]" caption="TEST COVID" attribute="1" defaultMemberUniqueName="[Range].[TEST COVID].[All]" allUniqueName="[Range].[TEST COVID].[All]" dimensionUniqueName="[Range]" displayFolder="" count="0" memberValueDatatype="130" unbalanced="0"/>
    <cacheHierarchy uniqueName="[Range].[DẦU]" caption="DẦU" attribute="1" defaultMemberUniqueName="[Range].[DẦU].[All]" allUniqueName="[Range].[DẦU].[All]" dimensionUniqueName="[Range]" displayFolder="" count="0" memberValueDatatype="20" unbalanced="0"/>
    <cacheHierarchy uniqueName="[Range].[TỔNG CHI PHÍ]" caption="TỔNG CHI PHÍ" attribute="1" defaultMemberUniqueName="[Range].[TỔNG CHI PHÍ].[All]" allUniqueName="[Range].[TỔNG CHI PHÍ].[All]" dimensionUniqueName="[Range]" displayFolder="" count="0" memberValueDatatype="20" unbalanced="0"/>
    <cacheHierarchy uniqueName="[Range].[LÃI GỘP]" caption="LÃI GỘP" attribute="1" defaultMemberUniqueName="[Range].[LÃI GỘP].[All]" allUniqueName="[Range].[LÃI GỘP].[All]" dimensionUniqueName="[Range]" displayFolder="" count="0" memberValueDatatype="130" unbalanced="0"/>
    <cacheHierarchy uniqueName="[Range].[GHI CHÚ]" caption="GHI CHÚ" attribute="1" defaultMemberUniqueName="[Range].[GHI CHÚ].[All]" allUniqueName="[Range].[GHI CHÚ].[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ỔNG DOANH THU]" caption="Sum of TỔNG DOANH THU" measure="1" displayFolder="" measureGroup="Range" count="0" oneField="1" hidden="1">
      <fieldsUsage count="1">
        <fieldUsage x="2"/>
      </fieldsUsage>
      <extLst>
        <ext xmlns:x15="http://schemas.microsoft.com/office/spreadsheetml/2010/11/main" uri="{B97F6D7D-B522-45F9-BDA1-12C45D357490}">
          <x15:cacheHierarchy aggregatedColumn="21"/>
        </ext>
      </extLst>
    </cacheHierarchy>
    <cacheHierarchy uniqueName="[Measures].[Count of SỐ CONT]" caption="Count of SỐ CONT" measure="1" displayFolder="" measureGroup="Range"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DT CƯỚC]" caption="Sum of DT CƯỚC" measure="1" displayFolder="" measureGroup="Range" count="0" hidden="1">
      <extLst>
        <ext xmlns:x15="http://schemas.microsoft.com/office/spreadsheetml/2010/11/main" uri="{B97F6D7D-B522-45F9-BDA1-12C45D357490}">
          <x15:cacheHierarchy aggregatedColumn="18"/>
        </ext>
      </extLst>
    </cacheHierarchy>
    <cacheHierarchy uniqueName="[Measures].[Sum of DT CA XE]" caption="Sum of DT CA XE" measure="1" displayFolder="" measureGroup="Range" count="0" hidden="1">
      <extLst>
        <ext xmlns:x15="http://schemas.microsoft.com/office/spreadsheetml/2010/11/main" uri="{B97F6D7D-B522-45F9-BDA1-12C45D357490}">
          <x15:cacheHierarchy aggregatedColumn="19"/>
        </ext>
      </extLst>
    </cacheHierarchy>
    <cacheHierarchy uniqueName="[Measures].[Sum of DT KHÁC]" caption="Sum of DT KHÁC" measure="1" displayFolder="" measureGroup="Range" count="0" hidden="1">
      <extLst>
        <ext xmlns:x15="http://schemas.microsoft.com/office/spreadsheetml/2010/11/main" uri="{B97F6D7D-B522-45F9-BDA1-12C45D357490}">
          <x15:cacheHierarchy aggregatedColumn="20"/>
        </ext>
      </extLst>
    </cacheHierarchy>
    <cacheHierarchy uniqueName="[Measures].[Count of TỔNG CHI PHÍ]" caption="Count of TỔNG CHI PHÍ" measure="1" displayFolder="" measureGroup="Range" count="0" hidden="1">
      <extLst>
        <ext xmlns:x15="http://schemas.microsoft.com/office/spreadsheetml/2010/11/main" uri="{B97F6D7D-B522-45F9-BDA1-12C45D357490}">
          <x15:cacheHierarchy aggregatedColumn="29"/>
        </ext>
      </extLst>
    </cacheHierarchy>
    <cacheHierarchy uniqueName="[Measures].[Sum of TỔNG CHI PHÍ]" caption="Sum of TỔNG CHI PHÍ" measure="1" displayFolder="" measureGroup="Range" count="0" hidden="1">
      <extLst>
        <ext xmlns:x15="http://schemas.microsoft.com/office/spreadsheetml/2010/11/main" uri="{B97F6D7D-B522-45F9-BDA1-12C45D357490}">
          <x15:cacheHierarchy aggregatedColumn="29"/>
        </ext>
      </extLst>
    </cacheHierarchy>
    <cacheHierarchy uniqueName="Dummy0" caption="STT" measure="1" count="0">
      <extLst>
        <ext xmlns:x14="http://schemas.microsoft.com/office/spreadsheetml/2009/9/main" uri="{8CF416AD-EC4C-4aba-99F5-12A058AE0983}">
          <x14:cacheHierarchy ignore="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ADMIN" refreshedDate="44714.683956597219" backgroundQuery="1" createdVersion="6" refreshedVersion="6" minRefreshableVersion="3" recordCount="0" supportSubquery="1" supportAdvancedDrill="1">
  <cacheSource type="external" connectionId="1"/>
  <cacheFields count="4">
    <cacheField name="[Range].[ĐIỂM ĐẾN].[ĐIỂM ĐẾN]" caption="ĐIỂM ĐẾN" numFmtId="0" hierarchy="8" level="1">
      <sharedItems count="10">
        <s v="BÌNH XUYÊN,VĨNH PHÚC"/>
        <s v="ĐÔNG ANH HÀ NỘI"/>
        <s v="HẢI DƯƠNG"/>
        <s v="HPS"/>
        <s v="KNQ"/>
        <s v="NEO FLOOR, ĐÌNH VŨ"/>
        <s v="QUÁN TOAN,HẢI PHÒNG"/>
        <s v="SOI-THƯỜNG TÍN"/>
        <s v="THƯỜNG TÍN"/>
        <s v="XÂM ĐỘNG,THƯỜNG TÍN"/>
      </sharedItems>
    </cacheField>
    <cacheField name="[Measures].[Sum of TỔNG DOANH THU]" caption="Sum of TỔNG DOANH THU" numFmtId="0" hierarchy="34" level="32767"/>
    <cacheField name="[Measures].[Count of SỐ CONT]" caption="Count of SỐ CONT" numFmtId="0" hierarchy="35" level="32767"/>
    <cacheField name="Dummy0" numFmtId="0" hierarchy="41" level="32767">
      <extLst>
        <ext xmlns:x14="http://schemas.microsoft.com/office/spreadsheetml/2009/9/main" uri="{63CAB8AC-B538-458d-9737-405883B0398D}">
          <x14:cacheField ignore="1"/>
        </ext>
      </extLst>
    </cacheField>
  </cacheFields>
  <cacheHierarchies count="42">
    <cacheHierarchy uniqueName="[Range].[STT]" caption="STT" attribute="1" defaultMemberUniqueName="[Range].[STT].[All]" allUniqueName="[Range].[STT].[All]" dimensionUniqueName="[Range]" displayFolder="" count="0" memberValueDatatype="20" unbalanced="0"/>
    <cacheHierarchy uniqueName="[Range].[Ngày váo sổ]" caption="Ngày váo sổ" attribute="1" defaultMemberUniqueName="[Range].[Ngày váo sổ].[All]" allUniqueName="[Range].[Ngày váo sổ].[All]" dimensionUniqueName="[Range]" displayFolder="" count="0" memberValueDatatype="130" unbalanced="0"/>
    <cacheHierarchy uniqueName="[Range].[LÁI XE]" caption="LÁI XE" attribute="1" defaultMemberUniqueName="[Range].[LÁI XE].[All]" allUniqueName="[Range].[LÁI XE].[All]" dimensionUniqueName="[Range]" displayFolder="" count="0" memberValueDatatype="130" unbalanced="0"/>
    <cacheHierarchy uniqueName="[Range].[SỐ XE]" caption="SỐ XE" attribute="1" defaultMemberUniqueName="[Range].[SỐ XE].[All]" allUniqueName="[Range].[SỐ XE].[All]" dimensionUniqueName="[Range]" displayFolder="" count="0" memberValueDatatype="20" unbalanced="0"/>
    <cacheHierarchy uniqueName="[Range].[TẢI TRỌNG XE]" caption="TẢI TRỌNG XE" attribute="1" defaultMemberUniqueName="[Range].[TẢI TRỌNG XE].[All]" allUniqueName="[Range].[TẢI TRỌNG XE].[All]" dimensionUniqueName="[Range]" displayFolder="" count="0" memberValueDatatype="20" unbalanced="0"/>
    <cacheHierarchy uniqueName="[Range].[SỐ CONT]" caption="SỐ CONT" attribute="1" defaultMemberUniqueName="[Range].[SỐ CONT].[All]" allUniqueName="[Range].[SỐ CONT].[All]" dimensionUniqueName="[Range]" displayFolder="" count="0" memberValueDatatype="130" unbalanced="0"/>
    <cacheHierarchy uniqueName="[Range].[LOẠI CONT]" caption="LOẠI CONT" attribute="1" defaultMemberUniqueName="[Range].[LOẠI CONT].[All]" allUniqueName="[Range].[LOẠI CONT].[All]" dimensionUniqueName="[Range]" displayFolder="" count="0" memberValueDatatype="130" unbalanced="0"/>
    <cacheHierarchy uniqueName="[Range].[ĐIỂM ĐI]" caption="ĐIỂM ĐI" attribute="1" defaultMemberUniqueName="[Range].[ĐIỂM ĐI].[All]" allUniqueName="[Range].[ĐIỂM ĐI].[All]" dimensionUniqueName="[Range]" displayFolder="" count="0" memberValueDatatype="130" unbalanced="0"/>
    <cacheHierarchy uniqueName="[Range].[ĐIỂM ĐẾN]" caption="ĐIỂM ĐẾN" attribute="1" defaultMemberUniqueName="[Range].[ĐIỂM ĐẾN].[All]" allUniqueName="[Range].[ĐIỂM ĐẾN].[All]" dimensionUniqueName="[Range]" displayFolder="" count="2" memberValueDatatype="130" unbalanced="0">
      <fieldsUsage count="2">
        <fieldUsage x="-1"/>
        <fieldUsage x="0"/>
      </fieldsUsage>
    </cacheHierarchy>
    <cacheHierarchy uniqueName="[Range].[CHIỀU ĐI]" caption="CHIỀU ĐI" attribute="1" defaultMemberUniqueName="[Range].[CHIỀU ĐI].[All]" allUniqueName="[Range].[CHIỀU ĐI].[All]" dimensionUniqueName="[Range]" displayFolder="" count="0" memberValueDatatype="130" unbalanced="0"/>
    <cacheHierarchy uniqueName="[Range].[ĐM DẦU]" caption="ĐM DẦU" attribute="1" defaultMemberUniqueName="[Range].[ĐM DẦU].[All]" allUniqueName="[Range].[ĐM DẦU].[All]" dimensionUniqueName="[Range]" displayFolder="" count="0" memberValueDatatype="20" unbalanced="0"/>
    <cacheHierarchy uniqueName="[Range].[THỜI GIAN (GIỜ)]" caption="THỜI GIAN (GIỜ)" attribute="1" defaultMemberUniqueName="[Range].[THỜI GIAN (GIỜ)].[All]" allUniqueName="[Range].[THỜI GIAN (GIỜ)].[All]" dimensionUniqueName="[Range]" displayFolder="" count="0" memberValueDatatype="130" unbalanced="0"/>
    <cacheHierarchy uniqueName="[Range].[QUÃNG ĐƯỜNG (KM)]" caption="QUÃNG ĐƯỜNG (KM)" attribute="1" defaultMemberUniqueName="[Range].[QUÃNG ĐƯỜNG (KM)].[All]" allUniqueName="[Range].[QUÃNG ĐƯỜNG (KM)].[All]" dimensionUniqueName="[Range]" displayFolder="" count="0" memberValueDatatype="130" unbalanced="0"/>
    <cacheHierarchy uniqueName="[Range].[LOẠI HÀNG]" caption="LOẠI HÀNG" attribute="1" defaultMemberUniqueName="[Range].[LOẠI HÀNG].[All]" allUniqueName="[Range].[LOẠI HÀNG].[All]" dimensionUniqueName="[Range]" displayFolder="" count="0" memberValueDatatype="130" unbalanced="0"/>
    <cacheHierarchy uniqueName="[Range].[SỐ BILL/BOOK]" caption="SỐ BILL/BOOK" attribute="1" defaultMemberUniqueName="[Range].[SỐ BILL/BOOK].[All]" allUniqueName="[Range].[SỐ BILL/BOOK].[All]" dimensionUniqueName="[Range]" displayFolder="" count="0" memberValueDatatype="130" unbalanced="0"/>
    <cacheHierarchy uniqueName="[Range].[KHỐI LƯỢNG HÀNG]" caption="KHỐI LƯỢNG HÀNG" attribute="1" defaultMemberUniqueName="[Range].[KHỐI LƯỢNG HÀNG].[All]" allUniqueName="[Range].[KHỐI LƯỢNG HÀNG].[All]" dimensionUniqueName="[Range]" displayFolder="" count="0" memberValueDatatype="130" unbalanced="0"/>
    <cacheHierarchy uniqueName="[Range].[CHỦ HÀNG]" caption="CHỦ HÀNG" attribute="1" defaultMemberUniqueName="[Range].[CHỦ HÀNG].[All]" allUniqueName="[Range].[CHỦ HÀNG].[All]" dimensionUniqueName="[Range]" displayFolder="" count="0" memberValueDatatype="130" unbalanced="0"/>
    <cacheHierarchy uniqueName="[Range].[ĐƠN VỊ VT]" caption="ĐƠN VỊ VT" attribute="1" defaultMemberUniqueName="[Range].[ĐƠN VỊ VT].[All]" allUniqueName="[Range].[ĐƠN VỊ VT].[All]" dimensionUniqueName="[Range]" displayFolder="" count="0" memberValueDatatype="130" unbalanced="0"/>
    <cacheHierarchy uniqueName="[Range].[DT CƯỚC]" caption="DT CƯỚC" attribute="1" defaultMemberUniqueName="[Range].[DT CƯỚC].[All]" allUniqueName="[Range].[DT CƯỚC].[All]" dimensionUniqueName="[Range]" displayFolder="" count="0" memberValueDatatype="5" unbalanced="0"/>
    <cacheHierarchy uniqueName="[Range].[DT CA XE]" caption="DT CA XE" attribute="1" defaultMemberUniqueName="[Range].[DT CA XE].[All]" allUniqueName="[Range].[DT CA XE].[All]" dimensionUniqueName="[Range]" displayFolder="" count="0" memberValueDatatype="20" unbalanced="0"/>
    <cacheHierarchy uniqueName="[Range].[DT KHÁC]" caption="DT KHÁC" attribute="1" defaultMemberUniqueName="[Range].[DT KHÁC].[All]" allUniqueName="[Range].[DT KHÁC].[All]" dimensionUniqueName="[Range]" displayFolder="" count="0" memberValueDatatype="20" unbalanced="0"/>
    <cacheHierarchy uniqueName="[Range].[TỔNG DOANH THU]" caption="TỔNG DOANH THU" attribute="1" defaultMemberUniqueName="[Range].[TỔNG DOANH THU].[All]" allUniqueName="[Range].[TỔNG DOANH THU].[All]" dimensionUniqueName="[Range]" displayFolder="" count="0" memberValueDatatype="5" unbalanced="0"/>
    <cacheHierarchy uniqueName="[Range].[CP CƯỚC]" caption="CP CƯỚC" attribute="1" defaultMemberUniqueName="[Range].[CP CƯỚC].[All]" allUniqueName="[Range].[CP CƯỚC].[All]" dimensionUniqueName="[Range]" displayFolder="" count="0" memberValueDatatype="130" unbalanced="0"/>
    <cacheHierarchy uniqueName="[Range].[TIỀN LƯƠNG CHUYẾN]" caption="TIỀN LƯƠNG CHUYẾN" attribute="1" defaultMemberUniqueName="[Range].[TIỀN LƯƠNG CHUYẾN].[All]" allUniqueName="[Range].[TIỀN LƯƠNG CHUYẾN].[All]" dimensionUniqueName="[Range]" displayFolder="" count="0" memberValueDatatype="130" unbalanced="0"/>
    <cacheHierarchy uniqueName="[Range].[VETC]" caption="VETC" attribute="1" defaultMemberUniqueName="[Range].[VETC].[All]" allUniqueName="[Range].[VETC].[All]" dimensionUniqueName="[Range]" displayFolder="" count="0" memberValueDatatype="130" unbalanced="0"/>
    <cacheHierarchy uniqueName="[Range].[TIỀN VÉ]" caption="TIỀN VÉ" attribute="1" defaultMemberUniqueName="[Range].[TIỀN VÉ].[All]" allUniqueName="[Range].[TIỀN VÉ].[All]" dimensionUniqueName="[Range]" displayFolder="" count="0" memberValueDatatype="130" unbalanced="0"/>
    <cacheHierarchy uniqueName="[Range].[CHI PHÍ  TIỀN ĐƯỜNG]" caption="CHI PHÍ  TIỀN ĐƯỜNG" attribute="1" defaultMemberUniqueName="[Range].[CHI PHÍ  TIỀN ĐƯỜNG].[All]" allUniqueName="[Range].[CHI PHÍ  TIỀN ĐƯỜNG].[All]" dimensionUniqueName="[Range]" displayFolder="" count="0" memberValueDatatype="20" unbalanced="0"/>
    <cacheHierarchy uniqueName="[Range].[TEST COVID]" caption="TEST COVID" attribute="1" defaultMemberUniqueName="[Range].[TEST COVID].[All]" allUniqueName="[Range].[TEST COVID].[All]" dimensionUniqueName="[Range]" displayFolder="" count="0" memberValueDatatype="130" unbalanced="0"/>
    <cacheHierarchy uniqueName="[Range].[DẦU]" caption="DẦU" attribute="1" defaultMemberUniqueName="[Range].[DẦU].[All]" allUniqueName="[Range].[DẦU].[All]" dimensionUniqueName="[Range]" displayFolder="" count="0" memberValueDatatype="20" unbalanced="0"/>
    <cacheHierarchy uniqueName="[Range].[TỔNG CHI PHÍ]" caption="TỔNG CHI PHÍ" attribute="1" defaultMemberUniqueName="[Range].[TỔNG CHI PHÍ].[All]" allUniqueName="[Range].[TỔNG CHI PHÍ].[All]" dimensionUniqueName="[Range]" displayFolder="" count="0" memberValueDatatype="20" unbalanced="0"/>
    <cacheHierarchy uniqueName="[Range].[LÃI GỘP]" caption="LÃI GỘP" attribute="1" defaultMemberUniqueName="[Range].[LÃI GỘP].[All]" allUniqueName="[Range].[LÃI GỘP].[All]" dimensionUniqueName="[Range]" displayFolder="" count="0" memberValueDatatype="130" unbalanced="0"/>
    <cacheHierarchy uniqueName="[Range].[GHI CHÚ]" caption="GHI CHÚ" attribute="1" defaultMemberUniqueName="[Range].[GHI CHÚ].[All]" allUniqueName="[Range].[GHI CHÚ].[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ỔNG DOANH THU]" caption="Sum of TỔNG DOANH THU" measure="1" displayFolder="" measureGroup="Range" count="0" oneField="1" hidden="1">
      <fieldsUsage count="1">
        <fieldUsage x="1"/>
      </fieldsUsage>
      <extLst>
        <ext xmlns:x15="http://schemas.microsoft.com/office/spreadsheetml/2010/11/main" uri="{B97F6D7D-B522-45F9-BDA1-12C45D357490}">
          <x15:cacheHierarchy aggregatedColumn="21"/>
        </ext>
      </extLst>
    </cacheHierarchy>
    <cacheHierarchy uniqueName="[Measures].[Count of SỐ CONT]" caption="Count of SỐ CONT" measure="1" displayFolder="" measureGroup="Range"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DT CƯỚC]" caption="Sum of DT CƯỚC" measure="1" displayFolder="" measureGroup="Range" count="0" hidden="1">
      <extLst>
        <ext xmlns:x15="http://schemas.microsoft.com/office/spreadsheetml/2010/11/main" uri="{B97F6D7D-B522-45F9-BDA1-12C45D357490}">
          <x15:cacheHierarchy aggregatedColumn="18"/>
        </ext>
      </extLst>
    </cacheHierarchy>
    <cacheHierarchy uniqueName="[Measures].[Sum of DT CA XE]" caption="Sum of DT CA XE" measure="1" displayFolder="" measureGroup="Range" count="0" hidden="1">
      <extLst>
        <ext xmlns:x15="http://schemas.microsoft.com/office/spreadsheetml/2010/11/main" uri="{B97F6D7D-B522-45F9-BDA1-12C45D357490}">
          <x15:cacheHierarchy aggregatedColumn="19"/>
        </ext>
      </extLst>
    </cacheHierarchy>
    <cacheHierarchy uniqueName="[Measures].[Sum of DT KHÁC]" caption="Sum of DT KHÁC" measure="1" displayFolder="" measureGroup="Range" count="0" hidden="1">
      <extLst>
        <ext xmlns:x15="http://schemas.microsoft.com/office/spreadsheetml/2010/11/main" uri="{B97F6D7D-B522-45F9-BDA1-12C45D357490}">
          <x15:cacheHierarchy aggregatedColumn="20"/>
        </ext>
      </extLst>
    </cacheHierarchy>
    <cacheHierarchy uniqueName="[Measures].[Count of TỔNG CHI PHÍ]" caption="Count of TỔNG CHI PHÍ" measure="1" displayFolder="" measureGroup="Range" count="0" hidden="1">
      <extLst>
        <ext xmlns:x15="http://schemas.microsoft.com/office/spreadsheetml/2010/11/main" uri="{B97F6D7D-B522-45F9-BDA1-12C45D357490}">
          <x15:cacheHierarchy aggregatedColumn="29"/>
        </ext>
      </extLst>
    </cacheHierarchy>
    <cacheHierarchy uniqueName="[Measures].[Sum of TỔNG CHI PHÍ]" caption="Sum of TỔNG CHI PHÍ" measure="1" displayFolder="" measureGroup="Range" count="0" hidden="1">
      <extLst>
        <ext xmlns:x15="http://schemas.microsoft.com/office/spreadsheetml/2010/11/main" uri="{B97F6D7D-B522-45F9-BDA1-12C45D357490}">
          <x15:cacheHierarchy aggregatedColumn="29"/>
        </ext>
      </extLst>
    </cacheHierarchy>
    <cacheHierarchy uniqueName="Dummy0" caption="STT" measure="1" count="0">
      <extLst>
        <ext xmlns:x14="http://schemas.microsoft.com/office/spreadsheetml/2009/9/main" uri="{8CF416AD-EC4C-4aba-99F5-12A058AE0983}">
          <x14:cacheHierarchy ignore="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ADMIN" refreshedDate="44714.68394988426" backgroundQuery="1" createdVersion="6" refreshedVersion="6" minRefreshableVersion="3" recordCount="0" supportSubquery="1" supportAdvancedDrill="1">
  <cacheSource type="external" connectionId="1"/>
  <cacheFields count="4">
    <cacheField name="[Range].[ĐƠN VỊ VT].[ĐƠN VỊ VT]" caption="ĐƠN VỊ VT" numFmtId="0" hierarchy="17" level="1">
      <sharedItems containsBlank="1" count="7">
        <m/>
        <s v="BÔNG SEN VÀNG"/>
        <s v="CNHP"/>
        <s v="HOÀNG QUÂN"/>
        <s v="KHÁNH HÀ"/>
        <s v="PACIFIC"/>
        <s v="VIỆT VŨ"/>
      </sharedItems>
    </cacheField>
    <cacheField name="[Measures].[Sum of TỔNG DOANH THU]" caption="Sum of TỔNG DOANH THU" numFmtId="0" hierarchy="34" level="32767"/>
    <cacheField name="[Measures].[Count of SỐ CONT]" caption="Count of SỐ CONT" numFmtId="0" hierarchy="35" level="32767"/>
    <cacheField name="[Measures].[Count of TỔNG CHI PHÍ]" caption="Count of TỔNG CHI PHÍ" numFmtId="0" hierarchy="39" level="32767"/>
  </cacheFields>
  <cacheHierarchies count="41">
    <cacheHierarchy uniqueName="[Range].[STT]" caption="STT" attribute="1" defaultMemberUniqueName="[Range].[STT].[All]" allUniqueName="[Range].[STT].[All]" dimensionUniqueName="[Range]" displayFolder="" count="0" memberValueDatatype="20" unbalanced="0"/>
    <cacheHierarchy uniqueName="[Range].[Ngày váo sổ]" caption="Ngày váo sổ" attribute="1" defaultMemberUniqueName="[Range].[Ngày váo sổ].[All]" allUniqueName="[Range].[Ngày váo sổ].[All]" dimensionUniqueName="[Range]" displayFolder="" count="0" memberValueDatatype="130" unbalanced="0"/>
    <cacheHierarchy uniqueName="[Range].[LÁI XE]" caption="LÁI XE" attribute="1" defaultMemberUniqueName="[Range].[LÁI XE].[All]" allUniqueName="[Range].[LÁI XE].[All]" dimensionUniqueName="[Range]" displayFolder="" count="0" memberValueDatatype="130" unbalanced="0"/>
    <cacheHierarchy uniqueName="[Range].[SỐ XE]" caption="SỐ XE" attribute="1" defaultMemberUniqueName="[Range].[SỐ XE].[All]" allUniqueName="[Range].[SỐ XE].[All]" dimensionUniqueName="[Range]" displayFolder="" count="0" memberValueDatatype="20" unbalanced="0"/>
    <cacheHierarchy uniqueName="[Range].[TẢI TRỌNG XE]" caption="TẢI TRỌNG XE" attribute="1" defaultMemberUniqueName="[Range].[TẢI TRỌNG XE].[All]" allUniqueName="[Range].[TẢI TRỌNG XE].[All]" dimensionUniqueName="[Range]" displayFolder="" count="0" memberValueDatatype="20" unbalanced="0"/>
    <cacheHierarchy uniqueName="[Range].[SỐ CONT]" caption="SỐ CONT" attribute="1" defaultMemberUniqueName="[Range].[SỐ CONT].[All]" allUniqueName="[Range].[SỐ CONT].[All]" dimensionUniqueName="[Range]" displayFolder="" count="0" memberValueDatatype="130" unbalanced="0"/>
    <cacheHierarchy uniqueName="[Range].[LOẠI CONT]" caption="LOẠI CONT" attribute="1" defaultMemberUniqueName="[Range].[LOẠI CONT].[All]" allUniqueName="[Range].[LOẠI CONT].[All]" dimensionUniqueName="[Range]" displayFolder="" count="0" memberValueDatatype="130" unbalanced="0"/>
    <cacheHierarchy uniqueName="[Range].[ĐIỂM ĐI]" caption="ĐIỂM ĐI" attribute="1" defaultMemberUniqueName="[Range].[ĐIỂM ĐI].[All]" allUniqueName="[Range].[ĐIỂM ĐI].[All]" dimensionUniqueName="[Range]" displayFolder="" count="0" memberValueDatatype="130" unbalanced="0"/>
    <cacheHierarchy uniqueName="[Range].[ĐIỂM ĐẾN]" caption="ĐIỂM ĐẾN" attribute="1" defaultMemberUniqueName="[Range].[ĐIỂM ĐẾN].[All]" allUniqueName="[Range].[ĐIỂM ĐẾN].[All]" dimensionUniqueName="[Range]" displayFolder="" count="0" memberValueDatatype="130" unbalanced="0"/>
    <cacheHierarchy uniqueName="[Range].[CHIỀU ĐI]" caption="CHIỀU ĐI" attribute="1" defaultMemberUniqueName="[Range].[CHIỀU ĐI].[All]" allUniqueName="[Range].[CHIỀU ĐI].[All]" dimensionUniqueName="[Range]" displayFolder="" count="0" memberValueDatatype="130" unbalanced="0"/>
    <cacheHierarchy uniqueName="[Range].[ĐM DẦU]" caption="ĐM DẦU" attribute="1" defaultMemberUniqueName="[Range].[ĐM DẦU].[All]" allUniqueName="[Range].[ĐM DẦU].[All]" dimensionUniqueName="[Range]" displayFolder="" count="0" memberValueDatatype="20" unbalanced="0"/>
    <cacheHierarchy uniqueName="[Range].[THỜI GIAN (GIỜ)]" caption="THỜI GIAN (GIỜ)" attribute="1" defaultMemberUniqueName="[Range].[THỜI GIAN (GIỜ)].[All]" allUniqueName="[Range].[THỜI GIAN (GIỜ)].[All]" dimensionUniqueName="[Range]" displayFolder="" count="0" memberValueDatatype="130" unbalanced="0"/>
    <cacheHierarchy uniqueName="[Range].[QUÃNG ĐƯỜNG (KM)]" caption="QUÃNG ĐƯỜNG (KM)" attribute="1" defaultMemberUniqueName="[Range].[QUÃNG ĐƯỜNG (KM)].[All]" allUniqueName="[Range].[QUÃNG ĐƯỜNG (KM)].[All]" dimensionUniqueName="[Range]" displayFolder="" count="0" memberValueDatatype="130" unbalanced="0"/>
    <cacheHierarchy uniqueName="[Range].[LOẠI HÀNG]" caption="LOẠI HÀNG" attribute="1" defaultMemberUniqueName="[Range].[LOẠI HÀNG].[All]" allUniqueName="[Range].[LOẠI HÀNG].[All]" dimensionUniqueName="[Range]" displayFolder="" count="0" memberValueDatatype="130" unbalanced="0"/>
    <cacheHierarchy uniqueName="[Range].[SỐ BILL/BOOK]" caption="SỐ BILL/BOOK" attribute="1" defaultMemberUniqueName="[Range].[SỐ BILL/BOOK].[All]" allUniqueName="[Range].[SỐ BILL/BOOK].[All]" dimensionUniqueName="[Range]" displayFolder="" count="0" memberValueDatatype="130" unbalanced="0"/>
    <cacheHierarchy uniqueName="[Range].[KHỐI LƯỢNG HÀNG]" caption="KHỐI LƯỢNG HÀNG" attribute="1" defaultMemberUniqueName="[Range].[KHỐI LƯỢNG HÀNG].[All]" allUniqueName="[Range].[KHỐI LƯỢNG HÀNG].[All]" dimensionUniqueName="[Range]" displayFolder="" count="0" memberValueDatatype="130" unbalanced="0"/>
    <cacheHierarchy uniqueName="[Range].[CHỦ HÀNG]" caption="CHỦ HÀNG" attribute="1" defaultMemberUniqueName="[Range].[CHỦ HÀNG].[All]" allUniqueName="[Range].[CHỦ HÀNG].[All]" dimensionUniqueName="[Range]" displayFolder="" count="0" memberValueDatatype="130" unbalanced="0"/>
    <cacheHierarchy uniqueName="[Range].[ĐƠN VỊ VT]" caption="ĐƠN VỊ VT" attribute="1" defaultMemberUniqueName="[Range].[ĐƠN VỊ VT].[All]" allUniqueName="[Range].[ĐƠN VỊ VT].[All]" dimensionUniqueName="[Range]" displayFolder="" count="2" memberValueDatatype="130" unbalanced="0">
      <fieldsUsage count="2">
        <fieldUsage x="-1"/>
        <fieldUsage x="0"/>
      </fieldsUsage>
    </cacheHierarchy>
    <cacheHierarchy uniqueName="[Range].[DT CƯỚC]" caption="DT CƯỚC" attribute="1" defaultMemberUniqueName="[Range].[DT CƯỚC].[All]" allUniqueName="[Range].[DT CƯỚC].[All]" dimensionUniqueName="[Range]" displayFolder="" count="0" memberValueDatatype="5" unbalanced="0"/>
    <cacheHierarchy uniqueName="[Range].[DT CA XE]" caption="DT CA XE" attribute="1" defaultMemberUniqueName="[Range].[DT CA XE].[All]" allUniqueName="[Range].[DT CA XE].[All]" dimensionUniqueName="[Range]" displayFolder="" count="0" memberValueDatatype="20" unbalanced="0"/>
    <cacheHierarchy uniqueName="[Range].[DT KHÁC]" caption="DT KHÁC" attribute="1" defaultMemberUniqueName="[Range].[DT KHÁC].[All]" allUniqueName="[Range].[DT KHÁC].[All]" dimensionUniqueName="[Range]" displayFolder="" count="0" memberValueDatatype="20" unbalanced="0"/>
    <cacheHierarchy uniqueName="[Range].[TỔNG DOANH THU]" caption="TỔNG DOANH THU" attribute="1" defaultMemberUniqueName="[Range].[TỔNG DOANH THU].[All]" allUniqueName="[Range].[TỔNG DOANH THU].[All]" dimensionUniqueName="[Range]" displayFolder="" count="0" memberValueDatatype="5" unbalanced="0"/>
    <cacheHierarchy uniqueName="[Range].[CP CƯỚC]" caption="CP CƯỚC" attribute="1" defaultMemberUniqueName="[Range].[CP CƯỚC].[All]" allUniqueName="[Range].[CP CƯỚC].[All]" dimensionUniqueName="[Range]" displayFolder="" count="0" memberValueDatatype="130" unbalanced="0"/>
    <cacheHierarchy uniqueName="[Range].[TIỀN LƯƠNG CHUYẾN]" caption="TIỀN LƯƠNG CHUYẾN" attribute="1" defaultMemberUniqueName="[Range].[TIỀN LƯƠNG CHUYẾN].[All]" allUniqueName="[Range].[TIỀN LƯƠNG CHUYẾN].[All]" dimensionUniqueName="[Range]" displayFolder="" count="0" memberValueDatatype="130" unbalanced="0"/>
    <cacheHierarchy uniqueName="[Range].[VETC]" caption="VETC" attribute="1" defaultMemberUniqueName="[Range].[VETC].[All]" allUniqueName="[Range].[VETC].[All]" dimensionUniqueName="[Range]" displayFolder="" count="0" memberValueDatatype="130" unbalanced="0"/>
    <cacheHierarchy uniqueName="[Range].[TIỀN VÉ]" caption="TIỀN VÉ" attribute="1" defaultMemberUniqueName="[Range].[TIỀN VÉ].[All]" allUniqueName="[Range].[TIỀN VÉ].[All]" dimensionUniqueName="[Range]" displayFolder="" count="0" memberValueDatatype="130" unbalanced="0"/>
    <cacheHierarchy uniqueName="[Range].[CHI PHÍ  TIỀN ĐƯỜNG]" caption="CHI PHÍ  TIỀN ĐƯỜNG" attribute="1" defaultMemberUniqueName="[Range].[CHI PHÍ  TIỀN ĐƯỜNG].[All]" allUniqueName="[Range].[CHI PHÍ  TIỀN ĐƯỜNG].[All]" dimensionUniqueName="[Range]" displayFolder="" count="0" memberValueDatatype="20" unbalanced="0"/>
    <cacheHierarchy uniqueName="[Range].[TEST COVID]" caption="TEST COVID" attribute="1" defaultMemberUniqueName="[Range].[TEST COVID].[All]" allUniqueName="[Range].[TEST COVID].[All]" dimensionUniqueName="[Range]" displayFolder="" count="0" memberValueDatatype="130" unbalanced="0"/>
    <cacheHierarchy uniqueName="[Range].[DẦU]" caption="DẦU" attribute="1" defaultMemberUniqueName="[Range].[DẦU].[All]" allUniqueName="[Range].[DẦU].[All]" dimensionUniqueName="[Range]" displayFolder="" count="0" memberValueDatatype="20" unbalanced="0"/>
    <cacheHierarchy uniqueName="[Range].[TỔNG CHI PHÍ]" caption="TỔNG CHI PHÍ" attribute="1" defaultMemberUniqueName="[Range].[TỔNG CHI PHÍ].[All]" allUniqueName="[Range].[TỔNG CHI PHÍ].[All]" dimensionUniqueName="[Range]" displayFolder="" count="0" memberValueDatatype="20" unbalanced="0"/>
    <cacheHierarchy uniqueName="[Range].[LÃI GỘP]" caption="LÃI GỘP" attribute="1" defaultMemberUniqueName="[Range].[LÃI GỘP].[All]" allUniqueName="[Range].[LÃI GỘP].[All]" dimensionUniqueName="[Range]" displayFolder="" count="0" memberValueDatatype="130" unbalanced="0"/>
    <cacheHierarchy uniqueName="[Range].[GHI CHÚ]" caption="GHI CHÚ" attribute="1" defaultMemberUniqueName="[Range].[GHI CHÚ].[All]" allUniqueName="[Range].[GHI CHÚ].[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ỔNG DOANH THU]" caption="Sum of TỔNG DOANH THU" measure="1" displayFolder="" measureGroup="Range" count="0" oneField="1" hidden="1">
      <fieldsUsage count="1">
        <fieldUsage x="1"/>
      </fieldsUsage>
      <extLst>
        <ext xmlns:x15="http://schemas.microsoft.com/office/spreadsheetml/2010/11/main" uri="{B97F6D7D-B522-45F9-BDA1-12C45D357490}">
          <x15:cacheHierarchy aggregatedColumn="21"/>
        </ext>
      </extLst>
    </cacheHierarchy>
    <cacheHierarchy uniqueName="[Measures].[Count of SỐ CONT]" caption="Count of SỐ CONT" measure="1" displayFolder="" measureGroup="Range"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DT CƯỚC]" caption="Sum of DT CƯỚC" measure="1" displayFolder="" measureGroup="Range" count="0" hidden="1">
      <extLst>
        <ext xmlns:x15="http://schemas.microsoft.com/office/spreadsheetml/2010/11/main" uri="{B97F6D7D-B522-45F9-BDA1-12C45D357490}">
          <x15:cacheHierarchy aggregatedColumn="18"/>
        </ext>
      </extLst>
    </cacheHierarchy>
    <cacheHierarchy uniqueName="[Measures].[Sum of DT CA XE]" caption="Sum of DT CA XE" measure="1" displayFolder="" measureGroup="Range" count="0" hidden="1">
      <extLst>
        <ext xmlns:x15="http://schemas.microsoft.com/office/spreadsheetml/2010/11/main" uri="{B97F6D7D-B522-45F9-BDA1-12C45D357490}">
          <x15:cacheHierarchy aggregatedColumn="19"/>
        </ext>
      </extLst>
    </cacheHierarchy>
    <cacheHierarchy uniqueName="[Measures].[Sum of DT KHÁC]" caption="Sum of DT KHÁC" measure="1" displayFolder="" measureGroup="Range" count="0" hidden="1">
      <extLst>
        <ext xmlns:x15="http://schemas.microsoft.com/office/spreadsheetml/2010/11/main" uri="{B97F6D7D-B522-45F9-BDA1-12C45D357490}">
          <x15:cacheHierarchy aggregatedColumn="20"/>
        </ext>
      </extLst>
    </cacheHierarchy>
    <cacheHierarchy uniqueName="[Measures].[Count of TỔNG CHI PHÍ]" caption="Count of TỔNG CHI PHÍ" measure="1" displayFolder="" measureGroup="Range" count="0" oneField="1" hidden="1">
      <fieldsUsage count="1">
        <fieldUsage x="3"/>
      </fieldsUsage>
      <extLst>
        <ext xmlns:x15="http://schemas.microsoft.com/office/spreadsheetml/2010/11/main" uri="{B97F6D7D-B522-45F9-BDA1-12C45D357490}">
          <x15:cacheHierarchy aggregatedColumn="29"/>
        </ext>
      </extLst>
    </cacheHierarchy>
    <cacheHierarchy uniqueName="[Measures].[Sum of TỔNG CHI PHÍ]" caption="Sum of TỔNG CHI PHÍ" measure="1" displayFolder="" measureGroup="Range" count="0" hidden="1">
      <extLst>
        <ext xmlns:x15="http://schemas.microsoft.com/office/spreadsheetml/2010/11/main" uri="{B97F6D7D-B522-45F9-BDA1-12C45D357490}">
          <x15:cacheHierarchy aggregatedColumn="29"/>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ADMIN" refreshedDate="44714.683953125001" backgroundQuery="1" createdVersion="6" refreshedVersion="6" minRefreshableVersion="3" recordCount="0" supportSubquery="1" supportAdvancedDrill="1">
  <cacheSource type="external" connectionId="1"/>
  <cacheFields count="2">
    <cacheField name="[Measures].[Count of SỐ CONT]" caption="Count of SỐ CONT" numFmtId="0" hierarchy="35" level="32767"/>
    <cacheField name="[Range].[LOẠI CONT].[LOẠI CONT]" caption="LOẠI CONT" numFmtId="0" hierarchy="6" level="1">
      <sharedItems count="3">
        <s v="20*20"/>
        <s v="20.00"/>
        <s v="40.00"/>
      </sharedItems>
    </cacheField>
  </cacheFields>
  <cacheHierarchies count="41">
    <cacheHierarchy uniqueName="[Range].[STT]" caption="STT" attribute="1" defaultMemberUniqueName="[Range].[STT].[All]" allUniqueName="[Range].[STT].[All]" dimensionUniqueName="[Range]" displayFolder="" count="0" memberValueDatatype="20" unbalanced="0"/>
    <cacheHierarchy uniqueName="[Range].[Ngày váo sổ]" caption="Ngày váo sổ" attribute="1" defaultMemberUniqueName="[Range].[Ngày váo sổ].[All]" allUniqueName="[Range].[Ngày váo sổ].[All]" dimensionUniqueName="[Range]" displayFolder="" count="0" memberValueDatatype="130" unbalanced="0"/>
    <cacheHierarchy uniqueName="[Range].[LÁI XE]" caption="LÁI XE" attribute="1" defaultMemberUniqueName="[Range].[LÁI XE].[All]" allUniqueName="[Range].[LÁI XE].[All]" dimensionUniqueName="[Range]" displayFolder="" count="0" memberValueDatatype="130" unbalanced="0"/>
    <cacheHierarchy uniqueName="[Range].[SỐ XE]" caption="SỐ XE" attribute="1" defaultMemberUniqueName="[Range].[SỐ XE].[All]" allUniqueName="[Range].[SỐ XE].[All]" dimensionUniqueName="[Range]" displayFolder="" count="0" memberValueDatatype="20" unbalanced="0"/>
    <cacheHierarchy uniqueName="[Range].[TẢI TRỌNG XE]" caption="TẢI TRỌNG XE" attribute="1" defaultMemberUniqueName="[Range].[TẢI TRỌNG XE].[All]" allUniqueName="[Range].[TẢI TRỌNG XE].[All]" dimensionUniqueName="[Range]" displayFolder="" count="0" memberValueDatatype="20" unbalanced="0"/>
    <cacheHierarchy uniqueName="[Range].[SỐ CONT]" caption="SỐ CONT" attribute="1" defaultMemberUniqueName="[Range].[SỐ CONT].[All]" allUniqueName="[Range].[SỐ CONT].[All]" dimensionUniqueName="[Range]" displayFolder="" count="0" memberValueDatatype="130" unbalanced="0"/>
    <cacheHierarchy uniqueName="[Range].[LOẠI CONT]" caption="LOẠI CONT" attribute="1" defaultMemberUniqueName="[Range].[LOẠI CONT].[All]" allUniqueName="[Range].[LOẠI CONT].[All]" dimensionUniqueName="[Range]" displayFolder="" count="2" memberValueDatatype="130" unbalanced="0">
      <fieldsUsage count="2">
        <fieldUsage x="-1"/>
        <fieldUsage x="1"/>
      </fieldsUsage>
    </cacheHierarchy>
    <cacheHierarchy uniqueName="[Range].[ĐIỂM ĐI]" caption="ĐIỂM ĐI" attribute="1" defaultMemberUniqueName="[Range].[ĐIỂM ĐI].[All]" allUniqueName="[Range].[ĐIỂM ĐI].[All]" dimensionUniqueName="[Range]" displayFolder="" count="0" memberValueDatatype="130" unbalanced="0"/>
    <cacheHierarchy uniqueName="[Range].[ĐIỂM ĐẾN]" caption="ĐIỂM ĐẾN" attribute="1" defaultMemberUniqueName="[Range].[ĐIỂM ĐẾN].[All]" allUniqueName="[Range].[ĐIỂM ĐẾN].[All]" dimensionUniqueName="[Range]" displayFolder="" count="0" memberValueDatatype="130" unbalanced="0"/>
    <cacheHierarchy uniqueName="[Range].[CHIỀU ĐI]" caption="CHIỀU ĐI" attribute="1" defaultMemberUniqueName="[Range].[CHIỀU ĐI].[All]" allUniqueName="[Range].[CHIỀU ĐI].[All]" dimensionUniqueName="[Range]" displayFolder="" count="0" memberValueDatatype="130" unbalanced="0"/>
    <cacheHierarchy uniqueName="[Range].[ĐM DẦU]" caption="ĐM DẦU" attribute="1" defaultMemberUniqueName="[Range].[ĐM DẦU].[All]" allUniqueName="[Range].[ĐM DẦU].[All]" dimensionUniqueName="[Range]" displayFolder="" count="0" memberValueDatatype="20" unbalanced="0"/>
    <cacheHierarchy uniqueName="[Range].[THỜI GIAN (GIỜ)]" caption="THỜI GIAN (GIỜ)" attribute="1" defaultMemberUniqueName="[Range].[THỜI GIAN (GIỜ)].[All]" allUniqueName="[Range].[THỜI GIAN (GIỜ)].[All]" dimensionUniqueName="[Range]" displayFolder="" count="0" memberValueDatatype="130" unbalanced="0"/>
    <cacheHierarchy uniqueName="[Range].[QUÃNG ĐƯỜNG (KM)]" caption="QUÃNG ĐƯỜNG (KM)" attribute="1" defaultMemberUniqueName="[Range].[QUÃNG ĐƯỜNG (KM)].[All]" allUniqueName="[Range].[QUÃNG ĐƯỜNG (KM)].[All]" dimensionUniqueName="[Range]" displayFolder="" count="0" memberValueDatatype="130" unbalanced="0"/>
    <cacheHierarchy uniqueName="[Range].[LOẠI HÀNG]" caption="LOẠI HÀNG" attribute="1" defaultMemberUniqueName="[Range].[LOẠI HÀNG].[All]" allUniqueName="[Range].[LOẠI HÀNG].[All]" dimensionUniqueName="[Range]" displayFolder="" count="0" memberValueDatatype="130" unbalanced="0"/>
    <cacheHierarchy uniqueName="[Range].[SỐ BILL/BOOK]" caption="SỐ BILL/BOOK" attribute="1" defaultMemberUniqueName="[Range].[SỐ BILL/BOOK].[All]" allUniqueName="[Range].[SỐ BILL/BOOK].[All]" dimensionUniqueName="[Range]" displayFolder="" count="0" memberValueDatatype="130" unbalanced="0"/>
    <cacheHierarchy uniqueName="[Range].[KHỐI LƯỢNG HÀNG]" caption="KHỐI LƯỢNG HÀNG" attribute="1" defaultMemberUniqueName="[Range].[KHỐI LƯỢNG HÀNG].[All]" allUniqueName="[Range].[KHỐI LƯỢNG HÀNG].[All]" dimensionUniqueName="[Range]" displayFolder="" count="0" memberValueDatatype="130" unbalanced="0"/>
    <cacheHierarchy uniqueName="[Range].[CHỦ HÀNG]" caption="CHỦ HÀNG" attribute="1" defaultMemberUniqueName="[Range].[CHỦ HÀNG].[All]" allUniqueName="[Range].[CHỦ HÀNG].[All]" dimensionUniqueName="[Range]" displayFolder="" count="0" memberValueDatatype="130" unbalanced="0"/>
    <cacheHierarchy uniqueName="[Range].[ĐƠN VỊ VT]" caption="ĐƠN VỊ VT" attribute="1" defaultMemberUniqueName="[Range].[ĐƠN VỊ VT].[All]" allUniqueName="[Range].[ĐƠN VỊ VT].[All]" dimensionUniqueName="[Range]" displayFolder="" count="0" memberValueDatatype="130" unbalanced="0"/>
    <cacheHierarchy uniqueName="[Range].[DT CƯỚC]" caption="DT CƯỚC" attribute="1" defaultMemberUniqueName="[Range].[DT CƯỚC].[All]" allUniqueName="[Range].[DT CƯỚC].[All]" dimensionUniqueName="[Range]" displayFolder="" count="0" memberValueDatatype="5" unbalanced="0"/>
    <cacheHierarchy uniqueName="[Range].[DT CA XE]" caption="DT CA XE" attribute="1" defaultMemberUniqueName="[Range].[DT CA XE].[All]" allUniqueName="[Range].[DT CA XE].[All]" dimensionUniqueName="[Range]" displayFolder="" count="0" memberValueDatatype="20" unbalanced="0"/>
    <cacheHierarchy uniqueName="[Range].[DT KHÁC]" caption="DT KHÁC" attribute="1" defaultMemberUniqueName="[Range].[DT KHÁC].[All]" allUniqueName="[Range].[DT KHÁC].[All]" dimensionUniqueName="[Range]" displayFolder="" count="0" memberValueDatatype="20" unbalanced="0"/>
    <cacheHierarchy uniqueName="[Range].[TỔNG DOANH THU]" caption="TỔNG DOANH THU" attribute="1" defaultMemberUniqueName="[Range].[TỔNG DOANH THU].[All]" allUniqueName="[Range].[TỔNG DOANH THU].[All]" dimensionUniqueName="[Range]" displayFolder="" count="0" memberValueDatatype="5" unbalanced="0"/>
    <cacheHierarchy uniqueName="[Range].[CP CƯỚC]" caption="CP CƯỚC" attribute="1" defaultMemberUniqueName="[Range].[CP CƯỚC].[All]" allUniqueName="[Range].[CP CƯỚC].[All]" dimensionUniqueName="[Range]" displayFolder="" count="0" memberValueDatatype="130" unbalanced="0"/>
    <cacheHierarchy uniqueName="[Range].[TIỀN LƯƠNG CHUYẾN]" caption="TIỀN LƯƠNG CHUYẾN" attribute="1" defaultMemberUniqueName="[Range].[TIỀN LƯƠNG CHUYẾN].[All]" allUniqueName="[Range].[TIỀN LƯƠNG CHUYẾN].[All]" dimensionUniqueName="[Range]" displayFolder="" count="0" memberValueDatatype="130" unbalanced="0"/>
    <cacheHierarchy uniqueName="[Range].[VETC]" caption="VETC" attribute="1" defaultMemberUniqueName="[Range].[VETC].[All]" allUniqueName="[Range].[VETC].[All]" dimensionUniqueName="[Range]" displayFolder="" count="0" memberValueDatatype="130" unbalanced="0"/>
    <cacheHierarchy uniqueName="[Range].[TIỀN VÉ]" caption="TIỀN VÉ" attribute="1" defaultMemberUniqueName="[Range].[TIỀN VÉ].[All]" allUniqueName="[Range].[TIỀN VÉ].[All]" dimensionUniqueName="[Range]" displayFolder="" count="0" memberValueDatatype="130" unbalanced="0"/>
    <cacheHierarchy uniqueName="[Range].[CHI PHÍ  TIỀN ĐƯỜNG]" caption="CHI PHÍ  TIỀN ĐƯỜNG" attribute="1" defaultMemberUniqueName="[Range].[CHI PHÍ  TIỀN ĐƯỜNG].[All]" allUniqueName="[Range].[CHI PHÍ  TIỀN ĐƯỜNG].[All]" dimensionUniqueName="[Range]" displayFolder="" count="0" memberValueDatatype="20" unbalanced="0"/>
    <cacheHierarchy uniqueName="[Range].[TEST COVID]" caption="TEST COVID" attribute="1" defaultMemberUniqueName="[Range].[TEST COVID].[All]" allUniqueName="[Range].[TEST COVID].[All]" dimensionUniqueName="[Range]" displayFolder="" count="0" memberValueDatatype="130" unbalanced="0"/>
    <cacheHierarchy uniqueName="[Range].[DẦU]" caption="DẦU" attribute="1" defaultMemberUniqueName="[Range].[DẦU].[All]" allUniqueName="[Range].[DẦU].[All]" dimensionUniqueName="[Range]" displayFolder="" count="0" memberValueDatatype="20" unbalanced="0"/>
    <cacheHierarchy uniqueName="[Range].[TỔNG CHI PHÍ]" caption="TỔNG CHI PHÍ" attribute="1" defaultMemberUniqueName="[Range].[TỔNG CHI PHÍ].[All]" allUniqueName="[Range].[TỔNG CHI PHÍ].[All]" dimensionUniqueName="[Range]" displayFolder="" count="0" memberValueDatatype="20" unbalanced="0"/>
    <cacheHierarchy uniqueName="[Range].[LÃI GỘP]" caption="LÃI GỘP" attribute="1" defaultMemberUniqueName="[Range].[LÃI GỘP].[All]" allUniqueName="[Range].[LÃI GỘP].[All]" dimensionUniqueName="[Range]" displayFolder="" count="0" memberValueDatatype="130" unbalanced="0"/>
    <cacheHierarchy uniqueName="[Range].[GHI CHÚ]" caption="GHI CHÚ" attribute="1" defaultMemberUniqueName="[Range].[GHI CHÚ].[All]" allUniqueName="[Range].[GHI CHÚ].[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ỔNG DOANH THU]" caption="Sum of TỔNG DOANH THU" measure="1" displayFolder="" measureGroup="Range" count="0" hidden="1">
      <extLst>
        <ext xmlns:x15="http://schemas.microsoft.com/office/spreadsheetml/2010/11/main" uri="{B97F6D7D-B522-45F9-BDA1-12C45D357490}">
          <x15:cacheHierarchy aggregatedColumn="21"/>
        </ext>
      </extLst>
    </cacheHierarchy>
    <cacheHierarchy uniqueName="[Measures].[Count of SỐ CONT]" caption="Count of SỐ CONT" measure="1" displayFolder="" measureGroup="Range"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DT CƯỚC]" caption="Sum of DT CƯỚC" measure="1" displayFolder="" measureGroup="Range" count="0" hidden="1">
      <extLst>
        <ext xmlns:x15="http://schemas.microsoft.com/office/spreadsheetml/2010/11/main" uri="{B97F6D7D-B522-45F9-BDA1-12C45D357490}">
          <x15:cacheHierarchy aggregatedColumn="18"/>
        </ext>
      </extLst>
    </cacheHierarchy>
    <cacheHierarchy uniqueName="[Measures].[Sum of DT CA XE]" caption="Sum of DT CA XE" measure="1" displayFolder="" measureGroup="Range" count="0" hidden="1">
      <extLst>
        <ext xmlns:x15="http://schemas.microsoft.com/office/spreadsheetml/2010/11/main" uri="{B97F6D7D-B522-45F9-BDA1-12C45D357490}">
          <x15:cacheHierarchy aggregatedColumn="19"/>
        </ext>
      </extLst>
    </cacheHierarchy>
    <cacheHierarchy uniqueName="[Measures].[Sum of DT KHÁC]" caption="Sum of DT KHÁC" measure="1" displayFolder="" measureGroup="Range" count="0" hidden="1">
      <extLst>
        <ext xmlns:x15="http://schemas.microsoft.com/office/spreadsheetml/2010/11/main" uri="{B97F6D7D-B522-45F9-BDA1-12C45D357490}">
          <x15:cacheHierarchy aggregatedColumn="20"/>
        </ext>
      </extLst>
    </cacheHierarchy>
    <cacheHierarchy uniqueName="[Measures].[Count of TỔNG CHI PHÍ]" caption="Count of TỔNG CHI PHÍ" measure="1" displayFolder="" measureGroup="Range" count="0" hidden="1">
      <extLst>
        <ext xmlns:x15="http://schemas.microsoft.com/office/spreadsheetml/2010/11/main" uri="{B97F6D7D-B522-45F9-BDA1-12C45D357490}">
          <x15:cacheHierarchy aggregatedColumn="29"/>
        </ext>
      </extLst>
    </cacheHierarchy>
    <cacheHierarchy uniqueName="[Measures].[Sum of TỔNG CHI PHÍ]" caption="Sum of TỔNG CHI PHÍ" measure="1" displayFolder="" measureGroup="Range" count="0" hidden="1">
      <extLst>
        <ext xmlns:x15="http://schemas.microsoft.com/office/spreadsheetml/2010/11/main" uri="{B97F6D7D-B522-45F9-BDA1-12C45D357490}">
          <x15:cacheHierarchy aggregatedColumn="29"/>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ADMIN" refreshedDate="44714.685040972225" backgroundQuery="1" createdVersion="6" refreshedVersion="6" minRefreshableVersion="3" recordCount="0" supportSubquery="1" supportAdvancedDrill="1">
  <cacheSource type="external" connectionId="1"/>
  <cacheFields count="4">
    <cacheField name="[Measures].[Count of SỐ CONT]" caption="Count of SỐ CONT" numFmtId="0" hierarchy="35" level="32767"/>
    <cacheField name="[Range].[ĐƠN VỊ VT].[ĐƠN VỊ VT]" caption="ĐƠN VỊ VT" numFmtId="0" hierarchy="17" level="1">
      <sharedItems containsBlank="1" count="7">
        <m/>
        <s v="BÔNG SEN VÀNG"/>
        <s v="CNHP"/>
        <s v="HOÀNG QUÂN"/>
        <s v="KHÁNH HÀ"/>
        <s v="PACIFIC"/>
        <s v="VIỆT VŨ"/>
      </sharedItems>
    </cacheField>
    <cacheField name="[Measures].[Sum of TỔNG DOANH THU]" caption="Sum of TỔNG DOANH THU" numFmtId="0" hierarchy="34" level="32767"/>
    <cacheField name="[Measures].[Sum of TỔNG CHI PHÍ]" caption="Sum of TỔNG CHI PHÍ" numFmtId="0" hierarchy="40" level="32767"/>
  </cacheFields>
  <cacheHierarchies count="41">
    <cacheHierarchy uniqueName="[Range].[STT]" caption="STT" attribute="1" defaultMemberUniqueName="[Range].[STT].[All]" allUniqueName="[Range].[STT].[All]" dimensionUniqueName="[Range]" displayFolder="" count="0" memberValueDatatype="20" unbalanced="0"/>
    <cacheHierarchy uniqueName="[Range].[Ngày váo sổ]" caption="Ngày váo sổ" attribute="1" defaultMemberUniqueName="[Range].[Ngày váo sổ].[All]" allUniqueName="[Range].[Ngày váo sổ].[All]" dimensionUniqueName="[Range]" displayFolder="" count="0" memberValueDatatype="130" unbalanced="0"/>
    <cacheHierarchy uniqueName="[Range].[LÁI XE]" caption="LÁI XE" attribute="1" defaultMemberUniqueName="[Range].[LÁI XE].[All]" allUniqueName="[Range].[LÁI XE].[All]" dimensionUniqueName="[Range]" displayFolder="" count="0" memberValueDatatype="130" unbalanced="0"/>
    <cacheHierarchy uniqueName="[Range].[SỐ XE]" caption="SỐ XE" attribute="1" defaultMemberUniqueName="[Range].[SỐ XE].[All]" allUniqueName="[Range].[SỐ XE].[All]" dimensionUniqueName="[Range]" displayFolder="" count="0" memberValueDatatype="20" unbalanced="0"/>
    <cacheHierarchy uniqueName="[Range].[TẢI TRỌNG XE]" caption="TẢI TRỌNG XE" attribute="1" defaultMemberUniqueName="[Range].[TẢI TRỌNG XE].[All]" allUniqueName="[Range].[TẢI TRỌNG XE].[All]" dimensionUniqueName="[Range]" displayFolder="" count="0" memberValueDatatype="20" unbalanced="0"/>
    <cacheHierarchy uniqueName="[Range].[SỐ CONT]" caption="SỐ CONT" attribute="1" defaultMemberUniqueName="[Range].[SỐ CONT].[All]" allUniqueName="[Range].[SỐ CONT].[All]" dimensionUniqueName="[Range]" displayFolder="" count="0" memberValueDatatype="130" unbalanced="0"/>
    <cacheHierarchy uniqueName="[Range].[LOẠI CONT]" caption="LOẠI CONT" attribute="1" defaultMemberUniqueName="[Range].[LOẠI CONT].[All]" allUniqueName="[Range].[LOẠI CONT].[All]" dimensionUniqueName="[Range]" displayFolder="" count="0" memberValueDatatype="130" unbalanced="0"/>
    <cacheHierarchy uniqueName="[Range].[ĐIỂM ĐI]" caption="ĐIỂM ĐI" attribute="1" defaultMemberUniqueName="[Range].[ĐIỂM ĐI].[All]" allUniqueName="[Range].[ĐIỂM ĐI].[All]" dimensionUniqueName="[Range]" displayFolder="" count="0" memberValueDatatype="130" unbalanced="0"/>
    <cacheHierarchy uniqueName="[Range].[ĐIỂM ĐẾN]" caption="ĐIỂM ĐẾN" attribute="1" defaultMemberUniqueName="[Range].[ĐIỂM ĐẾN].[All]" allUniqueName="[Range].[ĐIỂM ĐẾN].[All]" dimensionUniqueName="[Range]" displayFolder="" count="0" memberValueDatatype="130" unbalanced="0"/>
    <cacheHierarchy uniqueName="[Range].[CHIỀU ĐI]" caption="CHIỀU ĐI" attribute="1" defaultMemberUniqueName="[Range].[CHIỀU ĐI].[All]" allUniqueName="[Range].[CHIỀU ĐI].[All]" dimensionUniqueName="[Range]" displayFolder="" count="0" memberValueDatatype="130" unbalanced="0"/>
    <cacheHierarchy uniqueName="[Range].[ĐM DẦU]" caption="ĐM DẦU" attribute="1" defaultMemberUniqueName="[Range].[ĐM DẦU].[All]" allUniqueName="[Range].[ĐM DẦU].[All]" dimensionUniqueName="[Range]" displayFolder="" count="0" memberValueDatatype="20" unbalanced="0"/>
    <cacheHierarchy uniqueName="[Range].[THỜI GIAN (GIỜ)]" caption="THỜI GIAN (GIỜ)" attribute="1" defaultMemberUniqueName="[Range].[THỜI GIAN (GIỜ)].[All]" allUniqueName="[Range].[THỜI GIAN (GIỜ)].[All]" dimensionUniqueName="[Range]" displayFolder="" count="0" memberValueDatatype="130" unbalanced="0"/>
    <cacheHierarchy uniqueName="[Range].[QUÃNG ĐƯỜNG (KM)]" caption="QUÃNG ĐƯỜNG (KM)" attribute="1" defaultMemberUniqueName="[Range].[QUÃNG ĐƯỜNG (KM)].[All]" allUniqueName="[Range].[QUÃNG ĐƯỜNG (KM)].[All]" dimensionUniqueName="[Range]" displayFolder="" count="0" memberValueDatatype="130" unbalanced="0"/>
    <cacheHierarchy uniqueName="[Range].[LOẠI HÀNG]" caption="LOẠI HÀNG" attribute="1" defaultMemberUniqueName="[Range].[LOẠI HÀNG].[All]" allUniqueName="[Range].[LOẠI HÀNG].[All]" dimensionUniqueName="[Range]" displayFolder="" count="0" memberValueDatatype="130" unbalanced="0"/>
    <cacheHierarchy uniqueName="[Range].[SỐ BILL/BOOK]" caption="SỐ BILL/BOOK" attribute="1" defaultMemberUniqueName="[Range].[SỐ BILL/BOOK].[All]" allUniqueName="[Range].[SỐ BILL/BOOK].[All]" dimensionUniqueName="[Range]" displayFolder="" count="0" memberValueDatatype="130" unbalanced="0"/>
    <cacheHierarchy uniqueName="[Range].[KHỐI LƯỢNG HÀNG]" caption="KHỐI LƯỢNG HÀNG" attribute="1" defaultMemberUniqueName="[Range].[KHỐI LƯỢNG HÀNG].[All]" allUniqueName="[Range].[KHỐI LƯỢNG HÀNG].[All]" dimensionUniqueName="[Range]" displayFolder="" count="0" memberValueDatatype="130" unbalanced="0"/>
    <cacheHierarchy uniqueName="[Range].[CHỦ HÀNG]" caption="CHỦ HÀNG" attribute="1" defaultMemberUniqueName="[Range].[CHỦ HÀNG].[All]" allUniqueName="[Range].[CHỦ HÀNG].[All]" dimensionUniqueName="[Range]" displayFolder="" count="0" memberValueDatatype="130" unbalanced="0"/>
    <cacheHierarchy uniqueName="[Range].[ĐƠN VỊ VT]" caption="ĐƠN VỊ VT" attribute="1" defaultMemberUniqueName="[Range].[ĐƠN VỊ VT].[All]" allUniqueName="[Range].[ĐƠN VỊ VT].[All]" dimensionUniqueName="[Range]" displayFolder="" count="2" memberValueDatatype="130" unbalanced="0">
      <fieldsUsage count="2">
        <fieldUsage x="-1"/>
        <fieldUsage x="1"/>
      </fieldsUsage>
    </cacheHierarchy>
    <cacheHierarchy uniqueName="[Range].[DT CƯỚC]" caption="DT CƯỚC" attribute="1" defaultMemberUniqueName="[Range].[DT CƯỚC].[All]" allUniqueName="[Range].[DT CƯỚC].[All]" dimensionUniqueName="[Range]" displayFolder="" count="0" memberValueDatatype="5" unbalanced="0"/>
    <cacheHierarchy uniqueName="[Range].[DT CA XE]" caption="DT CA XE" attribute="1" defaultMemberUniqueName="[Range].[DT CA XE].[All]" allUniqueName="[Range].[DT CA XE].[All]" dimensionUniqueName="[Range]" displayFolder="" count="0" memberValueDatatype="20" unbalanced="0"/>
    <cacheHierarchy uniqueName="[Range].[DT KHÁC]" caption="DT KHÁC" attribute="1" defaultMemberUniqueName="[Range].[DT KHÁC].[All]" allUniqueName="[Range].[DT KHÁC].[All]" dimensionUniqueName="[Range]" displayFolder="" count="0" memberValueDatatype="20" unbalanced="0"/>
    <cacheHierarchy uniqueName="[Range].[TỔNG DOANH THU]" caption="TỔNG DOANH THU" attribute="1" defaultMemberUniqueName="[Range].[TỔNG DOANH THU].[All]" allUniqueName="[Range].[TỔNG DOANH THU].[All]" dimensionUniqueName="[Range]" displayFolder="" count="0" memberValueDatatype="5" unbalanced="0"/>
    <cacheHierarchy uniqueName="[Range].[CP CƯỚC]" caption="CP CƯỚC" attribute="1" defaultMemberUniqueName="[Range].[CP CƯỚC].[All]" allUniqueName="[Range].[CP CƯỚC].[All]" dimensionUniqueName="[Range]" displayFolder="" count="0" memberValueDatatype="130" unbalanced="0"/>
    <cacheHierarchy uniqueName="[Range].[TIỀN LƯƠNG CHUYẾN]" caption="TIỀN LƯƠNG CHUYẾN" attribute="1" defaultMemberUniqueName="[Range].[TIỀN LƯƠNG CHUYẾN].[All]" allUniqueName="[Range].[TIỀN LƯƠNG CHUYẾN].[All]" dimensionUniqueName="[Range]" displayFolder="" count="0" memberValueDatatype="130" unbalanced="0"/>
    <cacheHierarchy uniqueName="[Range].[VETC]" caption="VETC" attribute="1" defaultMemberUniqueName="[Range].[VETC].[All]" allUniqueName="[Range].[VETC].[All]" dimensionUniqueName="[Range]" displayFolder="" count="0" memberValueDatatype="130" unbalanced="0"/>
    <cacheHierarchy uniqueName="[Range].[TIỀN VÉ]" caption="TIỀN VÉ" attribute="1" defaultMemberUniqueName="[Range].[TIỀN VÉ].[All]" allUniqueName="[Range].[TIỀN VÉ].[All]" dimensionUniqueName="[Range]" displayFolder="" count="0" memberValueDatatype="130" unbalanced="0"/>
    <cacheHierarchy uniqueName="[Range].[CHI PHÍ  TIỀN ĐƯỜNG]" caption="CHI PHÍ  TIỀN ĐƯỜNG" attribute="1" defaultMemberUniqueName="[Range].[CHI PHÍ  TIỀN ĐƯỜNG].[All]" allUniqueName="[Range].[CHI PHÍ  TIỀN ĐƯỜNG].[All]" dimensionUniqueName="[Range]" displayFolder="" count="0" memberValueDatatype="20" unbalanced="0"/>
    <cacheHierarchy uniqueName="[Range].[TEST COVID]" caption="TEST COVID" attribute="1" defaultMemberUniqueName="[Range].[TEST COVID].[All]" allUniqueName="[Range].[TEST COVID].[All]" dimensionUniqueName="[Range]" displayFolder="" count="0" memberValueDatatype="130" unbalanced="0"/>
    <cacheHierarchy uniqueName="[Range].[DẦU]" caption="DẦU" attribute="1" defaultMemberUniqueName="[Range].[DẦU].[All]" allUniqueName="[Range].[DẦU].[All]" dimensionUniqueName="[Range]" displayFolder="" count="0" memberValueDatatype="20" unbalanced="0"/>
    <cacheHierarchy uniqueName="[Range].[TỔNG CHI PHÍ]" caption="TỔNG CHI PHÍ" attribute="1" defaultMemberUniqueName="[Range].[TỔNG CHI PHÍ].[All]" allUniqueName="[Range].[TỔNG CHI PHÍ].[All]" dimensionUniqueName="[Range]" displayFolder="" count="0" memberValueDatatype="20" unbalanced="0"/>
    <cacheHierarchy uniqueName="[Range].[LÃI GỘP]" caption="LÃI GỘP" attribute="1" defaultMemberUniqueName="[Range].[LÃI GỘP].[All]" allUniqueName="[Range].[LÃI GỘP].[All]" dimensionUniqueName="[Range]" displayFolder="" count="0" memberValueDatatype="130" unbalanced="0"/>
    <cacheHierarchy uniqueName="[Range].[GHI CHÚ]" caption="GHI CHÚ" attribute="1" defaultMemberUniqueName="[Range].[GHI CHÚ].[All]" allUniqueName="[Range].[GHI CHÚ].[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ỔNG DOANH THU]" caption="Sum of TỔNG DOANH THU" measure="1" displayFolder="" measureGroup="Range" count="0" oneField="1" hidden="1">
      <fieldsUsage count="1">
        <fieldUsage x="2"/>
      </fieldsUsage>
      <extLst>
        <ext xmlns:x15="http://schemas.microsoft.com/office/spreadsheetml/2010/11/main" uri="{B97F6D7D-B522-45F9-BDA1-12C45D357490}">
          <x15:cacheHierarchy aggregatedColumn="21"/>
        </ext>
      </extLst>
    </cacheHierarchy>
    <cacheHierarchy uniqueName="[Measures].[Count of SỐ CONT]" caption="Count of SỐ CONT" measure="1" displayFolder="" measureGroup="Range"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DT CƯỚC]" caption="Sum of DT CƯỚC" measure="1" displayFolder="" measureGroup="Range" count="0" hidden="1">
      <extLst>
        <ext xmlns:x15="http://schemas.microsoft.com/office/spreadsheetml/2010/11/main" uri="{B97F6D7D-B522-45F9-BDA1-12C45D357490}">
          <x15:cacheHierarchy aggregatedColumn="18"/>
        </ext>
      </extLst>
    </cacheHierarchy>
    <cacheHierarchy uniqueName="[Measures].[Sum of DT CA XE]" caption="Sum of DT CA XE" measure="1" displayFolder="" measureGroup="Range" count="0" hidden="1">
      <extLst>
        <ext xmlns:x15="http://schemas.microsoft.com/office/spreadsheetml/2010/11/main" uri="{B97F6D7D-B522-45F9-BDA1-12C45D357490}">
          <x15:cacheHierarchy aggregatedColumn="19"/>
        </ext>
      </extLst>
    </cacheHierarchy>
    <cacheHierarchy uniqueName="[Measures].[Sum of DT KHÁC]" caption="Sum of DT KHÁC" measure="1" displayFolder="" measureGroup="Range" count="0" hidden="1">
      <extLst>
        <ext xmlns:x15="http://schemas.microsoft.com/office/spreadsheetml/2010/11/main" uri="{B97F6D7D-B522-45F9-BDA1-12C45D357490}">
          <x15:cacheHierarchy aggregatedColumn="20"/>
        </ext>
      </extLst>
    </cacheHierarchy>
    <cacheHierarchy uniqueName="[Measures].[Count of TỔNG CHI PHÍ]" caption="Count of TỔNG CHI PHÍ" measure="1" displayFolder="" measureGroup="Range" count="0" hidden="1">
      <extLst>
        <ext xmlns:x15="http://schemas.microsoft.com/office/spreadsheetml/2010/11/main" uri="{B97F6D7D-B522-45F9-BDA1-12C45D357490}">
          <x15:cacheHierarchy aggregatedColumn="29"/>
        </ext>
      </extLst>
    </cacheHierarchy>
    <cacheHierarchy uniqueName="[Measures].[Sum of TỔNG CHI PHÍ]" caption="Sum of TỔNG CHI PHÍ" measure="1" displayFolder="" measureGroup="Range" count="0" oneField="1" hidden="1">
      <fieldsUsage count="1">
        <fieldUsage x="3"/>
      </fieldsUsage>
      <extLst>
        <ext xmlns:x15="http://schemas.microsoft.com/office/spreadsheetml/2010/11/main" uri="{B97F6D7D-B522-45F9-BDA1-12C45D357490}">
          <x15:cacheHierarchy aggregatedColumn="29"/>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saveData="0" refreshedBy="ADMIN" refreshedDate="44714.683955324072" backgroundQuery="1" createdVersion="6" refreshedVersion="6" minRefreshableVersion="3" recordCount="0" supportSubquery="1" supportAdvancedDrill="1">
  <cacheSource type="external" connectionId="1"/>
  <cacheFields count="4">
    <cacheField name="[Measures].[Sum of TỔNG DOANH THU]" caption="Sum of TỔNG DOANH THU" numFmtId="0" hierarchy="34" level="32767"/>
    <cacheField name="[Range].[CHỦ HÀNG].[CHỦ HÀNG]" caption="CHỦ HÀNG" numFmtId="0" hierarchy="16" level="1">
      <sharedItems containsBlank="1" count="16">
        <m/>
        <s v="A HẠNH"/>
        <s v="ANH KHOA"/>
        <s v="BBTM"/>
        <s v="BÌNH NGÂN"/>
        <s v="BÔNG SEN VÀNG"/>
        <s v="ĐÔ THÀNH"/>
        <s v="GLITER"/>
        <s v="HPS"/>
        <s v="HƯNG HẢI"/>
        <s v="HÙNG MẠNH"/>
        <s v="KHÁNH HÀ"/>
        <s v="KHO VẬN"/>
        <s v="NEO FLOOR"/>
        <s v="PHƯƠNG TRUNG"/>
        <s v="QUÂN ĐỘI"/>
      </sharedItems>
    </cacheField>
    <cacheField name="[Measures].[Count of SỐ CONT]" caption="Count of SỐ CONT" numFmtId="0" hierarchy="35" level="32767"/>
    <cacheField name="Dummy0" numFmtId="0" hierarchy="41" level="32767">
      <extLst>
        <ext xmlns:x14="http://schemas.microsoft.com/office/spreadsheetml/2009/9/main" uri="{63CAB8AC-B538-458d-9737-405883B0398D}">
          <x14:cacheField ignore="1"/>
        </ext>
      </extLst>
    </cacheField>
  </cacheFields>
  <cacheHierarchies count="42">
    <cacheHierarchy uniqueName="[Range].[STT]" caption="STT" attribute="1" defaultMemberUniqueName="[Range].[STT].[All]" allUniqueName="[Range].[STT].[All]" dimensionUniqueName="[Range]" displayFolder="" count="0" memberValueDatatype="20" unbalanced="0"/>
    <cacheHierarchy uniqueName="[Range].[Ngày váo sổ]" caption="Ngày váo sổ" attribute="1" defaultMemberUniqueName="[Range].[Ngày váo sổ].[All]" allUniqueName="[Range].[Ngày váo sổ].[All]" dimensionUniqueName="[Range]" displayFolder="" count="0" memberValueDatatype="130" unbalanced="0"/>
    <cacheHierarchy uniqueName="[Range].[LÁI XE]" caption="LÁI XE" attribute="1" defaultMemberUniqueName="[Range].[LÁI XE].[All]" allUniqueName="[Range].[LÁI XE].[All]" dimensionUniqueName="[Range]" displayFolder="" count="0" memberValueDatatype="130" unbalanced="0"/>
    <cacheHierarchy uniqueName="[Range].[SỐ XE]" caption="SỐ XE" attribute="1" defaultMemberUniqueName="[Range].[SỐ XE].[All]" allUniqueName="[Range].[SỐ XE].[All]" dimensionUniqueName="[Range]" displayFolder="" count="0" memberValueDatatype="20" unbalanced="0"/>
    <cacheHierarchy uniqueName="[Range].[TẢI TRỌNG XE]" caption="TẢI TRỌNG XE" attribute="1" defaultMemberUniqueName="[Range].[TẢI TRỌNG XE].[All]" allUniqueName="[Range].[TẢI TRỌNG XE].[All]" dimensionUniqueName="[Range]" displayFolder="" count="0" memberValueDatatype="20" unbalanced="0"/>
    <cacheHierarchy uniqueName="[Range].[SỐ CONT]" caption="SỐ CONT" attribute="1" defaultMemberUniqueName="[Range].[SỐ CONT].[All]" allUniqueName="[Range].[SỐ CONT].[All]" dimensionUniqueName="[Range]" displayFolder="" count="0" memberValueDatatype="130" unbalanced="0"/>
    <cacheHierarchy uniqueName="[Range].[LOẠI CONT]" caption="LOẠI CONT" attribute="1" defaultMemberUniqueName="[Range].[LOẠI CONT].[All]" allUniqueName="[Range].[LOẠI CONT].[All]" dimensionUniqueName="[Range]" displayFolder="" count="0" memberValueDatatype="130" unbalanced="0"/>
    <cacheHierarchy uniqueName="[Range].[ĐIỂM ĐI]" caption="ĐIỂM ĐI" attribute="1" defaultMemberUniqueName="[Range].[ĐIỂM ĐI].[All]" allUniqueName="[Range].[ĐIỂM ĐI].[All]" dimensionUniqueName="[Range]" displayFolder="" count="0" memberValueDatatype="130" unbalanced="0"/>
    <cacheHierarchy uniqueName="[Range].[ĐIỂM ĐẾN]" caption="ĐIỂM ĐẾN" attribute="1" defaultMemberUniqueName="[Range].[ĐIỂM ĐẾN].[All]" allUniqueName="[Range].[ĐIỂM ĐẾN].[All]" dimensionUniqueName="[Range]" displayFolder="" count="0" memberValueDatatype="130" unbalanced="0"/>
    <cacheHierarchy uniqueName="[Range].[CHIỀU ĐI]" caption="CHIỀU ĐI" attribute="1" defaultMemberUniqueName="[Range].[CHIỀU ĐI].[All]" allUniqueName="[Range].[CHIỀU ĐI].[All]" dimensionUniqueName="[Range]" displayFolder="" count="0" memberValueDatatype="130" unbalanced="0"/>
    <cacheHierarchy uniqueName="[Range].[ĐM DẦU]" caption="ĐM DẦU" attribute="1" defaultMemberUniqueName="[Range].[ĐM DẦU].[All]" allUniqueName="[Range].[ĐM DẦU].[All]" dimensionUniqueName="[Range]" displayFolder="" count="0" memberValueDatatype="20" unbalanced="0"/>
    <cacheHierarchy uniqueName="[Range].[THỜI GIAN (GIỜ)]" caption="THỜI GIAN (GIỜ)" attribute="1" defaultMemberUniqueName="[Range].[THỜI GIAN (GIỜ)].[All]" allUniqueName="[Range].[THỜI GIAN (GIỜ)].[All]" dimensionUniqueName="[Range]" displayFolder="" count="0" memberValueDatatype="130" unbalanced="0"/>
    <cacheHierarchy uniqueName="[Range].[QUÃNG ĐƯỜNG (KM)]" caption="QUÃNG ĐƯỜNG (KM)" attribute="1" defaultMemberUniqueName="[Range].[QUÃNG ĐƯỜNG (KM)].[All]" allUniqueName="[Range].[QUÃNG ĐƯỜNG (KM)].[All]" dimensionUniqueName="[Range]" displayFolder="" count="0" memberValueDatatype="130" unbalanced="0"/>
    <cacheHierarchy uniqueName="[Range].[LOẠI HÀNG]" caption="LOẠI HÀNG" attribute="1" defaultMemberUniqueName="[Range].[LOẠI HÀNG].[All]" allUniqueName="[Range].[LOẠI HÀNG].[All]" dimensionUniqueName="[Range]" displayFolder="" count="0" memberValueDatatype="130" unbalanced="0"/>
    <cacheHierarchy uniqueName="[Range].[SỐ BILL/BOOK]" caption="SỐ BILL/BOOK" attribute="1" defaultMemberUniqueName="[Range].[SỐ BILL/BOOK].[All]" allUniqueName="[Range].[SỐ BILL/BOOK].[All]" dimensionUniqueName="[Range]" displayFolder="" count="0" memberValueDatatype="130" unbalanced="0"/>
    <cacheHierarchy uniqueName="[Range].[KHỐI LƯỢNG HÀNG]" caption="KHỐI LƯỢNG HÀNG" attribute="1" defaultMemberUniqueName="[Range].[KHỐI LƯỢNG HÀNG].[All]" allUniqueName="[Range].[KHỐI LƯỢNG HÀNG].[All]" dimensionUniqueName="[Range]" displayFolder="" count="0" memberValueDatatype="130" unbalanced="0"/>
    <cacheHierarchy uniqueName="[Range].[CHỦ HÀNG]" caption="CHỦ HÀNG" attribute="1" defaultMemberUniqueName="[Range].[CHỦ HÀNG].[All]" allUniqueName="[Range].[CHỦ HÀNG].[All]" dimensionUniqueName="[Range]" displayFolder="" count="2" memberValueDatatype="130" unbalanced="0">
      <fieldsUsage count="2">
        <fieldUsage x="-1"/>
        <fieldUsage x="1"/>
      </fieldsUsage>
    </cacheHierarchy>
    <cacheHierarchy uniqueName="[Range].[ĐƠN VỊ VT]" caption="ĐƠN VỊ VT" attribute="1" defaultMemberUniqueName="[Range].[ĐƠN VỊ VT].[All]" allUniqueName="[Range].[ĐƠN VỊ VT].[All]" dimensionUniqueName="[Range]" displayFolder="" count="0" memberValueDatatype="130" unbalanced="0"/>
    <cacheHierarchy uniqueName="[Range].[DT CƯỚC]" caption="DT CƯỚC" attribute="1" defaultMemberUniqueName="[Range].[DT CƯỚC].[All]" allUniqueName="[Range].[DT CƯỚC].[All]" dimensionUniqueName="[Range]" displayFolder="" count="0" memberValueDatatype="5" unbalanced="0"/>
    <cacheHierarchy uniqueName="[Range].[DT CA XE]" caption="DT CA XE" attribute="1" defaultMemberUniqueName="[Range].[DT CA XE].[All]" allUniqueName="[Range].[DT CA XE].[All]" dimensionUniqueName="[Range]" displayFolder="" count="0" memberValueDatatype="20" unbalanced="0"/>
    <cacheHierarchy uniqueName="[Range].[DT KHÁC]" caption="DT KHÁC" attribute="1" defaultMemberUniqueName="[Range].[DT KHÁC].[All]" allUniqueName="[Range].[DT KHÁC].[All]" dimensionUniqueName="[Range]" displayFolder="" count="0" memberValueDatatype="20" unbalanced="0"/>
    <cacheHierarchy uniqueName="[Range].[TỔNG DOANH THU]" caption="TỔNG DOANH THU" attribute="1" defaultMemberUniqueName="[Range].[TỔNG DOANH THU].[All]" allUniqueName="[Range].[TỔNG DOANH THU].[All]" dimensionUniqueName="[Range]" displayFolder="" count="0" memberValueDatatype="5" unbalanced="0"/>
    <cacheHierarchy uniqueName="[Range].[CP CƯỚC]" caption="CP CƯỚC" attribute="1" defaultMemberUniqueName="[Range].[CP CƯỚC].[All]" allUniqueName="[Range].[CP CƯỚC].[All]" dimensionUniqueName="[Range]" displayFolder="" count="0" memberValueDatatype="130" unbalanced="0"/>
    <cacheHierarchy uniqueName="[Range].[TIỀN LƯƠNG CHUYẾN]" caption="TIỀN LƯƠNG CHUYẾN" attribute="1" defaultMemberUniqueName="[Range].[TIỀN LƯƠNG CHUYẾN].[All]" allUniqueName="[Range].[TIỀN LƯƠNG CHUYẾN].[All]" dimensionUniqueName="[Range]" displayFolder="" count="0" memberValueDatatype="130" unbalanced="0"/>
    <cacheHierarchy uniqueName="[Range].[VETC]" caption="VETC" attribute="1" defaultMemberUniqueName="[Range].[VETC].[All]" allUniqueName="[Range].[VETC].[All]" dimensionUniqueName="[Range]" displayFolder="" count="0" memberValueDatatype="130" unbalanced="0"/>
    <cacheHierarchy uniqueName="[Range].[TIỀN VÉ]" caption="TIỀN VÉ" attribute="1" defaultMemberUniqueName="[Range].[TIỀN VÉ].[All]" allUniqueName="[Range].[TIỀN VÉ].[All]" dimensionUniqueName="[Range]" displayFolder="" count="0" memberValueDatatype="130" unbalanced="0"/>
    <cacheHierarchy uniqueName="[Range].[CHI PHÍ  TIỀN ĐƯỜNG]" caption="CHI PHÍ  TIỀN ĐƯỜNG" attribute="1" defaultMemberUniqueName="[Range].[CHI PHÍ  TIỀN ĐƯỜNG].[All]" allUniqueName="[Range].[CHI PHÍ  TIỀN ĐƯỜNG].[All]" dimensionUniqueName="[Range]" displayFolder="" count="0" memberValueDatatype="20" unbalanced="0"/>
    <cacheHierarchy uniqueName="[Range].[TEST COVID]" caption="TEST COVID" attribute="1" defaultMemberUniqueName="[Range].[TEST COVID].[All]" allUniqueName="[Range].[TEST COVID].[All]" dimensionUniqueName="[Range]" displayFolder="" count="0" memberValueDatatype="130" unbalanced="0"/>
    <cacheHierarchy uniqueName="[Range].[DẦU]" caption="DẦU" attribute="1" defaultMemberUniqueName="[Range].[DẦU].[All]" allUniqueName="[Range].[DẦU].[All]" dimensionUniqueName="[Range]" displayFolder="" count="0" memberValueDatatype="20" unbalanced="0"/>
    <cacheHierarchy uniqueName="[Range].[TỔNG CHI PHÍ]" caption="TỔNG CHI PHÍ" attribute="1" defaultMemberUniqueName="[Range].[TỔNG CHI PHÍ].[All]" allUniqueName="[Range].[TỔNG CHI PHÍ].[All]" dimensionUniqueName="[Range]" displayFolder="" count="0" memberValueDatatype="20" unbalanced="0"/>
    <cacheHierarchy uniqueName="[Range].[LÃI GỘP]" caption="LÃI GỘP" attribute="1" defaultMemberUniqueName="[Range].[LÃI GỘP].[All]" allUniqueName="[Range].[LÃI GỘP].[All]" dimensionUniqueName="[Range]" displayFolder="" count="0" memberValueDatatype="130" unbalanced="0"/>
    <cacheHierarchy uniqueName="[Range].[GHI CHÚ]" caption="GHI CHÚ" attribute="1" defaultMemberUniqueName="[Range].[GHI CHÚ].[All]" allUniqueName="[Range].[GHI CHÚ].[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ỔNG DOANH THU]" caption="Sum of TỔNG DOANH THU" measure="1" displayFolder="" measureGroup="Range" count="0" oneField="1" hidden="1">
      <fieldsUsage count="1">
        <fieldUsage x="0"/>
      </fieldsUsage>
      <extLst>
        <ext xmlns:x15="http://schemas.microsoft.com/office/spreadsheetml/2010/11/main" uri="{B97F6D7D-B522-45F9-BDA1-12C45D357490}">
          <x15:cacheHierarchy aggregatedColumn="21"/>
        </ext>
      </extLst>
    </cacheHierarchy>
    <cacheHierarchy uniqueName="[Measures].[Count of SỐ CONT]" caption="Count of SỐ CONT" measure="1" displayFolder="" measureGroup="Range"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DT CƯỚC]" caption="Sum of DT CƯỚC" measure="1" displayFolder="" measureGroup="Range" count="0" hidden="1">
      <extLst>
        <ext xmlns:x15="http://schemas.microsoft.com/office/spreadsheetml/2010/11/main" uri="{B97F6D7D-B522-45F9-BDA1-12C45D357490}">
          <x15:cacheHierarchy aggregatedColumn="18"/>
        </ext>
      </extLst>
    </cacheHierarchy>
    <cacheHierarchy uniqueName="[Measures].[Sum of DT CA XE]" caption="Sum of DT CA XE" measure="1" displayFolder="" measureGroup="Range" count="0" hidden="1">
      <extLst>
        <ext xmlns:x15="http://schemas.microsoft.com/office/spreadsheetml/2010/11/main" uri="{B97F6D7D-B522-45F9-BDA1-12C45D357490}">
          <x15:cacheHierarchy aggregatedColumn="19"/>
        </ext>
      </extLst>
    </cacheHierarchy>
    <cacheHierarchy uniqueName="[Measures].[Sum of DT KHÁC]" caption="Sum of DT KHÁC" measure="1" displayFolder="" measureGroup="Range" count="0" hidden="1">
      <extLst>
        <ext xmlns:x15="http://schemas.microsoft.com/office/spreadsheetml/2010/11/main" uri="{B97F6D7D-B522-45F9-BDA1-12C45D357490}">
          <x15:cacheHierarchy aggregatedColumn="20"/>
        </ext>
      </extLst>
    </cacheHierarchy>
    <cacheHierarchy uniqueName="[Measures].[Count of TỔNG CHI PHÍ]" caption="Count of TỔNG CHI PHÍ" measure="1" displayFolder="" measureGroup="Range" count="0" hidden="1">
      <extLst>
        <ext xmlns:x15="http://schemas.microsoft.com/office/spreadsheetml/2010/11/main" uri="{B97F6D7D-B522-45F9-BDA1-12C45D357490}">
          <x15:cacheHierarchy aggregatedColumn="29"/>
        </ext>
      </extLst>
    </cacheHierarchy>
    <cacheHierarchy uniqueName="[Measures].[Sum of TỔNG CHI PHÍ]" caption="Sum of TỔNG CHI PHÍ" measure="1" displayFolder="" measureGroup="Range" count="0" hidden="1">
      <extLst>
        <ext xmlns:x15="http://schemas.microsoft.com/office/spreadsheetml/2010/11/main" uri="{B97F6D7D-B522-45F9-BDA1-12C45D357490}">
          <x15:cacheHierarchy aggregatedColumn="29"/>
        </ext>
      </extLst>
    </cacheHierarchy>
    <cacheHierarchy uniqueName="Dummy0" caption="STT" measure="1" count="0">
      <extLst>
        <ext xmlns:x14="http://schemas.microsoft.com/office/spreadsheetml/2009/9/main" uri="{8CF416AD-EC4C-4aba-99F5-12A058AE0983}">
          <x14:cacheHierarchy ignore="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saveData="0" refreshOnLoad="1" refreshedBy="ADMIN" refreshedDate="44714.683948611113" backgroundQuery="1" createdVersion="6" refreshedVersion="6" minRefreshableVersion="3" recordCount="0" supportSubquery="1" supportAdvancedDrill="1">
  <cacheSource type="external" connectionId="1"/>
  <cacheFields count="1">
    <cacheField name="[Measures].[Sum of TỔNG DOANH THU]" caption="Sum of TỔNG DOANH THU" numFmtId="0" hierarchy="34" level="32767"/>
  </cacheFields>
  <cacheHierarchies count="41">
    <cacheHierarchy uniqueName="[Range].[STT]" caption="STT" attribute="1" defaultMemberUniqueName="[Range].[STT].[All]" allUniqueName="[Range].[STT].[All]" dimensionUniqueName="[Range]" displayFolder="" count="0" memberValueDatatype="20" unbalanced="0"/>
    <cacheHierarchy uniqueName="[Range].[Ngày váo sổ]" caption="Ngày váo sổ" attribute="1" defaultMemberUniqueName="[Range].[Ngày váo sổ].[All]" allUniqueName="[Range].[Ngày váo sổ].[All]" dimensionUniqueName="[Range]" displayFolder="" count="0" memberValueDatatype="130" unbalanced="0"/>
    <cacheHierarchy uniqueName="[Range].[LÁI XE]" caption="LÁI XE" attribute="1" defaultMemberUniqueName="[Range].[LÁI XE].[All]" allUniqueName="[Range].[LÁI XE].[All]" dimensionUniqueName="[Range]" displayFolder="" count="0" memberValueDatatype="130" unbalanced="0"/>
    <cacheHierarchy uniqueName="[Range].[SỐ XE]" caption="SỐ XE" attribute="1" defaultMemberUniqueName="[Range].[SỐ XE].[All]" allUniqueName="[Range].[SỐ XE].[All]" dimensionUniqueName="[Range]" displayFolder="" count="0" memberValueDatatype="20" unbalanced="0"/>
    <cacheHierarchy uniqueName="[Range].[TẢI TRỌNG XE]" caption="TẢI TRỌNG XE" attribute="1" defaultMemberUniqueName="[Range].[TẢI TRỌNG XE].[All]" allUniqueName="[Range].[TẢI TRỌNG XE].[All]" dimensionUniqueName="[Range]" displayFolder="" count="0" memberValueDatatype="20" unbalanced="0"/>
    <cacheHierarchy uniqueName="[Range].[SỐ CONT]" caption="SỐ CONT" attribute="1" defaultMemberUniqueName="[Range].[SỐ CONT].[All]" allUniqueName="[Range].[SỐ CONT].[All]" dimensionUniqueName="[Range]" displayFolder="" count="0" memberValueDatatype="130" unbalanced="0"/>
    <cacheHierarchy uniqueName="[Range].[LOẠI CONT]" caption="LOẠI CONT" attribute="1" defaultMemberUniqueName="[Range].[LOẠI CONT].[All]" allUniqueName="[Range].[LOẠI CONT].[All]" dimensionUniqueName="[Range]" displayFolder="" count="0" memberValueDatatype="130" unbalanced="0"/>
    <cacheHierarchy uniqueName="[Range].[ĐIỂM ĐI]" caption="ĐIỂM ĐI" attribute="1" defaultMemberUniqueName="[Range].[ĐIỂM ĐI].[All]" allUniqueName="[Range].[ĐIỂM ĐI].[All]" dimensionUniqueName="[Range]" displayFolder="" count="0" memberValueDatatype="130" unbalanced="0"/>
    <cacheHierarchy uniqueName="[Range].[ĐIỂM ĐẾN]" caption="ĐIỂM ĐẾN" attribute="1" defaultMemberUniqueName="[Range].[ĐIỂM ĐẾN].[All]" allUniqueName="[Range].[ĐIỂM ĐẾN].[All]" dimensionUniqueName="[Range]" displayFolder="" count="0" memberValueDatatype="130" unbalanced="0"/>
    <cacheHierarchy uniqueName="[Range].[CHIỀU ĐI]" caption="CHIỀU ĐI" attribute="1" defaultMemberUniqueName="[Range].[CHIỀU ĐI].[All]" allUniqueName="[Range].[CHIỀU ĐI].[All]" dimensionUniqueName="[Range]" displayFolder="" count="0" memberValueDatatype="130" unbalanced="0"/>
    <cacheHierarchy uniqueName="[Range].[ĐM DẦU]" caption="ĐM DẦU" attribute="1" defaultMemberUniqueName="[Range].[ĐM DẦU].[All]" allUniqueName="[Range].[ĐM DẦU].[All]" dimensionUniqueName="[Range]" displayFolder="" count="0" memberValueDatatype="20" unbalanced="0"/>
    <cacheHierarchy uniqueName="[Range].[THỜI GIAN (GIỜ)]" caption="THỜI GIAN (GIỜ)" attribute="1" defaultMemberUniqueName="[Range].[THỜI GIAN (GIỜ)].[All]" allUniqueName="[Range].[THỜI GIAN (GIỜ)].[All]" dimensionUniqueName="[Range]" displayFolder="" count="0" memberValueDatatype="130" unbalanced="0"/>
    <cacheHierarchy uniqueName="[Range].[QUÃNG ĐƯỜNG (KM)]" caption="QUÃNG ĐƯỜNG (KM)" attribute="1" defaultMemberUniqueName="[Range].[QUÃNG ĐƯỜNG (KM)].[All]" allUniqueName="[Range].[QUÃNG ĐƯỜNG (KM)].[All]" dimensionUniqueName="[Range]" displayFolder="" count="0" memberValueDatatype="130" unbalanced="0"/>
    <cacheHierarchy uniqueName="[Range].[LOẠI HÀNG]" caption="LOẠI HÀNG" attribute="1" defaultMemberUniqueName="[Range].[LOẠI HÀNG].[All]" allUniqueName="[Range].[LOẠI HÀNG].[All]" dimensionUniqueName="[Range]" displayFolder="" count="0" memberValueDatatype="130" unbalanced="0"/>
    <cacheHierarchy uniqueName="[Range].[SỐ BILL/BOOK]" caption="SỐ BILL/BOOK" attribute="1" defaultMemberUniqueName="[Range].[SỐ BILL/BOOK].[All]" allUniqueName="[Range].[SỐ BILL/BOOK].[All]" dimensionUniqueName="[Range]" displayFolder="" count="0" memberValueDatatype="130" unbalanced="0"/>
    <cacheHierarchy uniqueName="[Range].[KHỐI LƯỢNG HÀNG]" caption="KHỐI LƯỢNG HÀNG" attribute="1" defaultMemberUniqueName="[Range].[KHỐI LƯỢNG HÀNG].[All]" allUniqueName="[Range].[KHỐI LƯỢNG HÀNG].[All]" dimensionUniqueName="[Range]" displayFolder="" count="0" memberValueDatatype="130" unbalanced="0"/>
    <cacheHierarchy uniqueName="[Range].[CHỦ HÀNG]" caption="CHỦ HÀNG" attribute="1" defaultMemberUniqueName="[Range].[CHỦ HÀNG].[All]" allUniqueName="[Range].[CHỦ HÀNG].[All]" dimensionUniqueName="[Range]" displayFolder="" count="0" memberValueDatatype="130" unbalanced="0"/>
    <cacheHierarchy uniqueName="[Range].[ĐƠN VỊ VT]" caption="ĐƠN VỊ VT" attribute="1" defaultMemberUniqueName="[Range].[ĐƠN VỊ VT].[All]" allUniqueName="[Range].[ĐƠN VỊ VT].[All]" dimensionUniqueName="[Range]" displayFolder="" count="0" memberValueDatatype="130" unbalanced="0"/>
    <cacheHierarchy uniqueName="[Range].[DT CƯỚC]" caption="DT CƯỚC" attribute="1" defaultMemberUniqueName="[Range].[DT CƯỚC].[All]" allUniqueName="[Range].[DT CƯỚC].[All]" dimensionUniqueName="[Range]" displayFolder="" count="0" memberValueDatatype="5" unbalanced="0"/>
    <cacheHierarchy uniqueName="[Range].[DT CA XE]" caption="DT CA XE" attribute="1" defaultMemberUniqueName="[Range].[DT CA XE].[All]" allUniqueName="[Range].[DT CA XE].[All]" dimensionUniqueName="[Range]" displayFolder="" count="0" memberValueDatatype="20" unbalanced="0"/>
    <cacheHierarchy uniqueName="[Range].[DT KHÁC]" caption="DT KHÁC" attribute="1" defaultMemberUniqueName="[Range].[DT KHÁC].[All]" allUniqueName="[Range].[DT KHÁC].[All]" dimensionUniqueName="[Range]" displayFolder="" count="0" memberValueDatatype="20" unbalanced="0"/>
    <cacheHierarchy uniqueName="[Range].[TỔNG DOANH THU]" caption="TỔNG DOANH THU" attribute="1" defaultMemberUniqueName="[Range].[TỔNG DOANH THU].[All]" allUniqueName="[Range].[TỔNG DOANH THU].[All]" dimensionUniqueName="[Range]" displayFolder="" count="0" memberValueDatatype="5" unbalanced="0"/>
    <cacheHierarchy uniqueName="[Range].[CP CƯỚC]" caption="CP CƯỚC" attribute="1" defaultMemberUniqueName="[Range].[CP CƯỚC].[All]" allUniqueName="[Range].[CP CƯỚC].[All]" dimensionUniqueName="[Range]" displayFolder="" count="0" memberValueDatatype="130" unbalanced="0"/>
    <cacheHierarchy uniqueName="[Range].[TIỀN LƯƠNG CHUYẾN]" caption="TIỀN LƯƠNG CHUYẾN" attribute="1" defaultMemberUniqueName="[Range].[TIỀN LƯƠNG CHUYẾN].[All]" allUniqueName="[Range].[TIỀN LƯƠNG CHUYẾN].[All]" dimensionUniqueName="[Range]" displayFolder="" count="0" memberValueDatatype="130" unbalanced="0"/>
    <cacheHierarchy uniqueName="[Range].[VETC]" caption="VETC" attribute="1" defaultMemberUniqueName="[Range].[VETC].[All]" allUniqueName="[Range].[VETC].[All]" dimensionUniqueName="[Range]" displayFolder="" count="0" memberValueDatatype="130" unbalanced="0"/>
    <cacheHierarchy uniqueName="[Range].[TIỀN VÉ]" caption="TIỀN VÉ" attribute="1" defaultMemberUniqueName="[Range].[TIỀN VÉ].[All]" allUniqueName="[Range].[TIỀN VÉ].[All]" dimensionUniqueName="[Range]" displayFolder="" count="0" memberValueDatatype="130" unbalanced="0"/>
    <cacheHierarchy uniqueName="[Range].[CHI PHÍ  TIỀN ĐƯỜNG]" caption="CHI PHÍ  TIỀN ĐƯỜNG" attribute="1" defaultMemberUniqueName="[Range].[CHI PHÍ  TIỀN ĐƯỜNG].[All]" allUniqueName="[Range].[CHI PHÍ  TIỀN ĐƯỜNG].[All]" dimensionUniqueName="[Range]" displayFolder="" count="0" memberValueDatatype="20" unbalanced="0"/>
    <cacheHierarchy uniqueName="[Range].[TEST COVID]" caption="TEST COVID" attribute="1" defaultMemberUniqueName="[Range].[TEST COVID].[All]" allUniqueName="[Range].[TEST COVID].[All]" dimensionUniqueName="[Range]" displayFolder="" count="0" memberValueDatatype="130" unbalanced="0"/>
    <cacheHierarchy uniqueName="[Range].[DẦU]" caption="DẦU" attribute="1" defaultMemberUniqueName="[Range].[DẦU].[All]" allUniqueName="[Range].[DẦU].[All]" dimensionUniqueName="[Range]" displayFolder="" count="0" memberValueDatatype="20" unbalanced="0"/>
    <cacheHierarchy uniqueName="[Range].[TỔNG CHI PHÍ]" caption="TỔNG CHI PHÍ" attribute="1" defaultMemberUniqueName="[Range].[TỔNG CHI PHÍ].[All]" allUniqueName="[Range].[TỔNG CHI PHÍ].[All]" dimensionUniqueName="[Range]" displayFolder="" count="0" memberValueDatatype="20" unbalanced="0"/>
    <cacheHierarchy uniqueName="[Range].[LÃI GỘP]" caption="LÃI GỘP" attribute="1" defaultMemberUniqueName="[Range].[LÃI GỘP].[All]" allUniqueName="[Range].[LÃI GỘP].[All]" dimensionUniqueName="[Range]" displayFolder="" count="0" memberValueDatatype="130" unbalanced="0"/>
    <cacheHierarchy uniqueName="[Range].[GHI CHÚ]" caption="GHI CHÚ" attribute="1" defaultMemberUniqueName="[Range].[GHI CHÚ].[All]" allUniqueName="[Range].[GHI CHÚ].[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ỔNG DOANH THU]" caption="Sum of TỔNG DOANH THU" measure="1" displayFolder="" measureGroup="Range" count="0" oneField="1" hidden="1">
      <fieldsUsage count="1">
        <fieldUsage x="0"/>
      </fieldsUsage>
      <extLst>
        <ext xmlns:x15="http://schemas.microsoft.com/office/spreadsheetml/2010/11/main" uri="{B97F6D7D-B522-45F9-BDA1-12C45D357490}">
          <x15:cacheHierarchy aggregatedColumn="21"/>
        </ext>
      </extLst>
    </cacheHierarchy>
    <cacheHierarchy uniqueName="[Measures].[Count of SỐ CONT]" caption="Count of SỐ CONT" measure="1" displayFolder="" measureGroup="Range" count="0" hidden="1">
      <extLst>
        <ext xmlns:x15="http://schemas.microsoft.com/office/spreadsheetml/2010/11/main" uri="{B97F6D7D-B522-45F9-BDA1-12C45D357490}">
          <x15:cacheHierarchy aggregatedColumn="5"/>
        </ext>
      </extLst>
    </cacheHierarchy>
    <cacheHierarchy uniqueName="[Measures].[Sum of DT CƯỚC]" caption="Sum of DT CƯỚC" measure="1" displayFolder="" measureGroup="Range" count="0" hidden="1">
      <extLst>
        <ext xmlns:x15="http://schemas.microsoft.com/office/spreadsheetml/2010/11/main" uri="{B97F6D7D-B522-45F9-BDA1-12C45D357490}">
          <x15:cacheHierarchy aggregatedColumn="18"/>
        </ext>
      </extLst>
    </cacheHierarchy>
    <cacheHierarchy uniqueName="[Measures].[Sum of DT CA XE]" caption="Sum of DT CA XE" measure="1" displayFolder="" measureGroup="Range" count="0" hidden="1">
      <extLst>
        <ext xmlns:x15="http://schemas.microsoft.com/office/spreadsheetml/2010/11/main" uri="{B97F6D7D-B522-45F9-BDA1-12C45D357490}">
          <x15:cacheHierarchy aggregatedColumn="19"/>
        </ext>
      </extLst>
    </cacheHierarchy>
    <cacheHierarchy uniqueName="[Measures].[Sum of DT KHÁC]" caption="Sum of DT KHÁC" measure="1" displayFolder="" measureGroup="Range" count="0" hidden="1">
      <extLst>
        <ext xmlns:x15="http://schemas.microsoft.com/office/spreadsheetml/2010/11/main" uri="{B97F6D7D-B522-45F9-BDA1-12C45D357490}">
          <x15:cacheHierarchy aggregatedColumn="20"/>
        </ext>
      </extLst>
    </cacheHierarchy>
    <cacheHierarchy uniqueName="[Measures].[Count of TỔNG CHI PHÍ]" caption="Count of TỔNG CHI PHÍ" measure="1" displayFolder="" measureGroup="Range" count="0" hidden="1">
      <extLst>
        <ext xmlns:x15="http://schemas.microsoft.com/office/spreadsheetml/2010/11/main" uri="{B97F6D7D-B522-45F9-BDA1-12C45D357490}">
          <x15:cacheHierarchy aggregatedColumn="29"/>
        </ext>
      </extLst>
    </cacheHierarchy>
    <cacheHierarchy uniqueName="[Measures].[Sum of TỔNG CHI PHÍ]" caption="Sum of TỔNG CHI PHÍ" measure="1" displayFolder="" measureGroup="Range" count="0" hidden="1">
      <extLst>
        <ext xmlns:x15="http://schemas.microsoft.com/office/spreadsheetml/2010/11/main" uri="{B97F6D7D-B522-45F9-BDA1-12C45D357490}">
          <x15:cacheHierarchy aggregatedColumn="29"/>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saveData="0" refreshedBy="ADMIN" refreshedDate="44714.683958680558" backgroundQuery="1" createdVersion="6" refreshedVersion="6" minRefreshableVersion="3" recordCount="0" supportSubquery="1" supportAdvancedDrill="1">
  <cacheSource type="external" connectionId="1"/>
  <cacheFields count="4">
    <cacheField name="[Measures].[Count of SỐ CONT]" caption="Count of SỐ CONT" numFmtId="0" hierarchy="35" level="32767"/>
    <cacheField name="[Range].[ĐIỂM ĐẾN].[ĐIỂM ĐẾN]" caption="ĐIỂM ĐẾN" numFmtId="0" hierarchy="8" level="1">
      <sharedItems containsBlank="1" count="18">
        <m/>
        <s v="BẮC GIANG"/>
        <s v="BẮC NINH"/>
        <s v="BÌNH XUYÊN,VĨNH PHÚC"/>
        <s v="ĐÔNG ANH HÀ NỘI"/>
        <s v="HẢI DƯƠNG"/>
        <s v="HPS"/>
        <s v="KIỂM HÓA-NEO FLOOR,ĐÌNH VŨ"/>
        <s v="KNQ"/>
        <s v="LẬP THẠCH,VĨNH PHÚC"/>
        <s v="MÓNG CÁI"/>
        <s v="NEO FLOOR, ĐÌNH VŨ"/>
        <s v="QUÁN TOAN,HẢI PHÒNG"/>
        <s v="SOI-THƯỜNG TÍN"/>
        <s v="THƯỜNG TÍN"/>
        <s v="VĂN ĐIỂN.HÀ NỘI"/>
        <s v="XÂM ĐỘNG,THƯỜNG TÍN"/>
        <s v="YUSEN"/>
      </sharedItems>
    </cacheField>
    <cacheField name="[Measures].[Sum of TỔNG DOANH THU]" caption="Sum of TỔNG DOANH THU" numFmtId="0" hierarchy="34" level="32767"/>
    <cacheField name="[Measures].[Count of TỔNG CHI PHÍ]" caption="Count of TỔNG CHI PHÍ" numFmtId="0" hierarchy="39" level="32767"/>
  </cacheFields>
  <cacheHierarchies count="41">
    <cacheHierarchy uniqueName="[Range].[STT]" caption="STT" attribute="1" defaultMemberUniqueName="[Range].[STT].[All]" allUniqueName="[Range].[STT].[All]" dimensionUniqueName="[Range]" displayFolder="" count="0" memberValueDatatype="20" unbalanced="0"/>
    <cacheHierarchy uniqueName="[Range].[Ngày váo sổ]" caption="Ngày váo sổ" attribute="1" defaultMemberUniqueName="[Range].[Ngày váo sổ].[All]" allUniqueName="[Range].[Ngày váo sổ].[All]" dimensionUniqueName="[Range]" displayFolder="" count="0" memberValueDatatype="130" unbalanced="0"/>
    <cacheHierarchy uniqueName="[Range].[LÁI XE]" caption="LÁI XE" attribute="1" defaultMemberUniqueName="[Range].[LÁI XE].[All]" allUniqueName="[Range].[LÁI XE].[All]" dimensionUniqueName="[Range]" displayFolder="" count="0" memberValueDatatype="130" unbalanced="0"/>
    <cacheHierarchy uniqueName="[Range].[SỐ XE]" caption="SỐ XE" attribute="1" defaultMemberUniqueName="[Range].[SỐ XE].[All]" allUniqueName="[Range].[SỐ XE].[All]" dimensionUniqueName="[Range]" displayFolder="" count="0" memberValueDatatype="20" unbalanced="0"/>
    <cacheHierarchy uniqueName="[Range].[TẢI TRỌNG XE]" caption="TẢI TRỌNG XE" attribute="1" defaultMemberUniqueName="[Range].[TẢI TRỌNG XE].[All]" allUniqueName="[Range].[TẢI TRỌNG XE].[All]" dimensionUniqueName="[Range]" displayFolder="" count="0" memberValueDatatype="20" unbalanced="0"/>
    <cacheHierarchy uniqueName="[Range].[SỐ CONT]" caption="SỐ CONT" attribute="1" defaultMemberUniqueName="[Range].[SỐ CONT].[All]" allUniqueName="[Range].[SỐ CONT].[All]" dimensionUniqueName="[Range]" displayFolder="" count="0" memberValueDatatype="130" unbalanced="0"/>
    <cacheHierarchy uniqueName="[Range].[LOẠI CONT]" caption="LOẠI CONT" attribute="1" defaultMemberUniqueName="[Range].[LOẠI CONT].[All]" allUniqueName="[Range].[LOẠI CONT].[All]" dimensionUniqueName="[Range]" displayFolder="" count="0" memberValueDatatype="130" unbalanced="0"/>
    <cacheHierarchy uniqueName="[Range].[ĐIỂM ĐI]" caption="ĐIỂM ĐI" attribute="1" defaultMemberUniqueName="[Range].[ĐIỂM ĐI].[All]" allUniqueName="[Range].[ĐIỂM ĐI].[All]" dimensionUniqueName="[Range]" displayFolder="" count="0" memberValueDatatype="130" unbalanced="0"/>
    <cacheHierarchy uniqueName="[Range].[ĐIỂM ĐẾN]" caption="ĐIỂM ĐẾN" attribute="1" defaultMemberUniqueName="[Range].[ĐIỂM ĐẾN].[All]" allUniqueName="[Range].[ĐIỂM ĐẾN].[All]" dimensionUniqueName="[Range]" displayFolder="" count="2" memberValueDatatype="130" unbalanced="0">
      <fieldsUsage count="2">
        <fieldUsage x="-1"/>
        <fieldUsage x="1"/>
      </fieldsUsage>
    </cacheHierarchy>
    <cacheHierarchy uniqueName="[Range].[CHIỀU ĐI]" caption="CHIỀU ĐI" attribute="1" defaultMemberUniqueName="[Range].[CHIỀU ĐI].[All]" allUniqueName="[Range].[CHIỀU ĐI].[All]" dimensionUniqueName="[Range]" displayFolder="" count="0" memberValueDatatype="130" unbalanced="0"/>
    <cacheHierarchy uniqueName="[Range].[ĐM DẦU]" caption="ĐM DẦU" attribute="1" defaultMemberUniqueName="[Range].[ĐM DẦU].[All]" allUniqueName="[Range].[ĐM DẦU].[All]" dimensionUniqueName="[Range]" displayFolder="" count="0" memberValueDatatype="20" unbalanced="0"/>
    <cacheHierarchy uniqueName="[Range].[THỜI GIAN (GIỜ)]" caption="THỜI GIAN (GIỜ)" attribute="1" defaultMemberUniqueName="[Range].[THỜI GIAN (GIỜ)].[All]" allUniqueName="[Range].[THỜI GIAN (GIỜ)].[All]" dimensionUniqueName="[Range]" displayFolder="" count="0" memberValueDatatype="130" unbalanced="0"/>
    <cacheHierarchy uniqueName="[Range].[QUÃNG ĐƯỜNG (KM)]" caption="QUÃNG ĐƯỜNG (KM)" attribute="1" defaultMemberUniqueName="[Range].[QUÃNG ĐƯỜNG (KM)].[All]" allUniqueName="[Range].[QUÃNG ĐƯỜNG (KM)].[All]" dimensionUniqueName="[Range]" displayFolder="" count="0" memberValueDatatype="130" unbalanced="0"/>
    <cacheHierarchy uniqueName="[Range].[LOẠI HÀNG]" caption="LOẠI HÀNG" attribute="1" defaultMemberUniqueName="[Range].[LOẠI HÀNG].[All]" allUniqueName="[Range].[LOẠI HÀNG].[All]" dimensionUniqueName="[Range]" displayFolder="" count="0" memberValueDatatype="130" unbalanced="0"/>
    <cacheHierarchy uniqueName="[Range].[SỐ BILL/BOOK]" caption="SỐ BILL/BOOK" attribute="1" defaultMemberUniqueName="[Range].[SỐ BILL/BOOK].[All]" allUniqueName="[Range].[SỐ BILL/BOOK].[All]" dimensionUniqueName="[Range]" displayFolder="" count="0" memberValueDatatype="130" unbalanced="0"/>
    <cacheHierarchy uniqueName="[Range].[KHỐI LƯỢNG HÀNG]" caption="KHỐI LƯỢNG HÀNG" attribute="1" defaultMemberUniqueName="[Range].[KHỐI LƯỢNG HÀNG].[All]" allUniqueName="[Range].[KHỐI LƯỢNG HÀNG].[All]" dimensionUniqueName="[Range]" displayFolder="" count="0" memberValueDatatype="130" unbalanced="0"/>
    <cacheHierarchy uniqueName="[Range].[CHỦ HÀNG]" caption="CHỦ HÀNG" attribute="1" defaultMemberUniqueName="[Range].[CHỦ HÀNG].[All]" allUniqueName="[Range].[CHỦ HÀNG].[All]" dimensionUniqueName="[Range]" displayFolder="" count="0" memberValueDatatype="130" unbalanced="0"/>
    <cacheHierarchy uniqueName="[Range].[ĐƠN VỊ VT]" caption="ĐƠN VỊ VT" attribute="1" defaultMemberUniqueName="[Range].[ĐƠN VỊ VT].[All]" allUniqueName="[Range].[ĐƠN VỊ VT].[All]" dimensionUniqueName="[Range]" displayFolder="" count="0" memberValueDatatype="130" unbalanced="0"/>
    <cacheHierarchy uniqueName="[Range].[DT CƯỚC]" caption="DT CƯỚC" attribute="1" defaultMemberUniqueName="[Range].[DT CƯỚC].[All]" allUniqueName="[Range].[DT CƯỚC].[All]" dimensionUniqueName="[Range]" displayFolder="" count="0" memberValueDatatype="5" unbalanced="0"/>
    <cacheHierarchy uniqueName="[Range].[DT CA XE]" caption="DT CA XE" attribute="1" defaultMemberUniqueName="[Range].[DT CA XE].[All]" allUniqueName="[Range].[DT CA XE].[All]" dimensionUniqueName="[Range]" displayFolder="" count="0" memberValueDatatype="20" unbalanced="0"/>
    <cacheHierarchy uniqueName="[Range].[DT KHÁC]" caption="DT KHÁC" attribute="1" defaultMemberUniqueName="[Range].[DT KHÁC].[All]" allUniqueName="[Range].[DT KHÁC].[All]" dimensionUniqueName="[Range]" displayFolder="" count="0" memberValueDatatype="20" unbalanced="0"/>
    <cacheHierarchy uniqueName="[Range].[TỔNG DOANH THU]" caption="TỔNG DOANH THU" attribute="1" defaultMemberUniqueName="[Range].[TỔNG DOANH THU].[All]" allUniqueName="[Range].[TỔNG DOANH THU].[All]" dimensionUniqueName="[Range]" displayFolder="" count="0" memberValueDatatype="5" unbalanced="0"/>
    <cacheHierarchy uniqueName="[Range].[CP CƯỚC]" caption="CP CƯỚC" attribute="1" defaultMemberUniqueName="[Range].[CP CƯỚC].[All]" allUniqueName="[Range].[CP CƯỚC].[All]" dimensionUniqueName="[Range]" displayFolder="" count="0" memberValueDatatype="130" unbalanced="0"/>
    <cacheHierarchy uniqueName="[Range].[TIỀN LƯƠNG CHUYẾN]" caption="TIỀN LƯƠNG CHUYẾN" attribute="1" defaultMemberUniqueName="[Range].[TIỀN LƯƠNG CHUYẾN].[All]" allUniqueName="[Range].[TIỀN LƯƠNG CHUYẾN].[All]" dimensionUniqueName="[Range]" displayFolder="" count="0" memberValueDatatype="130" unbalanced="0"/>
    <cacheHierarchy uniqueName="[Range].[VETC]" caption="VETC" attribute="1" defaultMemberUniqueName="[Range].[VETC].[All]" allUniqueName="[Range].[VETC].[All]" dimensionUniqueName="[Range]" displayFolder="" count="0" memberValueDatatype="130" unbalanced="0"/>
    <cacheHierarchy uniqueName="[Range].[TIỀN VÉ]" caption="TIỀN VÉ" attribute="1" defaultMemberUniqueName="[Range].[TIỀN VÉ].[All]" allUniqueName="[Range].[TIỀN VÉ].[All]" dimensionUniqueName="[Range]" displayFolder="" count="0" memberValueDatatype="130" unbalanced="0"/>
    <cacheHierarchy uniqueName="[Range].[CHI PHÍ  TIỀN ĐƯỜNG]" caption="CHI PHÍ  TIỀN ĐƯỜNG" attribute="1" defaultMemberUniqueName="[Range].[CHI PHÍ  TIỀN ĐƯỜNG].[All]" allUniqueName="[Range].[CHI PHÍ  TIỀN ĐƯỜNG].[All]" dimensionUniqueName="[Range]" displayFolder="" count="0" memberValueDatatype="20" unbalanced="0"/>
    <cacheHierarchy uniqueName="[Range].[TEST COVID]" caption="TEST COVID" attribute="1" defaultMemberUniqueName="[Range].[TEST COVID].[All]" allUniqueName="[Range].[TEST COVID].[All]" dimensionUniqueName="[Range]" displayFolder="" count="0" memberValueDatatype="130" unbalanced="0"/>
    <cacheHierarchy uniqueName="[Range].[DẦU]" caption="DẦU" attribute="1" defaultMemberUniqueName="[Range].[DẦU].[All]" allUniqueName="[Range].[DẦU].[All]" dimensionUniqueName="[Range]" displayFolder="" count="0" memberValueDatatype="20" unbalanced="0"/>
    <cacheHierarchy uniqueName="[Range].[TỔNG CHI PHÍ]" caption="TỔNG CHI PHÍ" attribute="1" defaultMemberUniqueName="[Range].[TỔNG CHI PHÍ].[All]" allUniqueName="[Range].[TỔNG CHI PHÍ].[All]" dimensionUniqueName="[Range]" displayFolder="" count="0" memberValueDatatype="20" unbalanced="0"/>
    <cacheHierarchy uniqueName="[Range].[LÃI GỘP]" caption="LÃI GỘP" attribute="1" defaultMemberUniqueName="[Range].[LÃI GỘP].[All]" allUniqueName="[Range].[LÃI GỘP].[All]" dimensionUniqueName="[Range]" displayFolder="" count="0" memberValueDatatype="130" unbalanced="0"/>
    <cacheHierarchy uniqueName="[Range].[GHI CHÚ]" caption="GHI CHÚ" attribute="1" defaultMemberUniqueName="[Range].[GHI CHÚ].[All]" allUniqueName="[Range].[GHI CHÚ].[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ỔNG DOANH THU]" caption="Sum of TỔNG DOANH THU" measure="1" displayFolder="" measureGroup="Range" count="0" oneField="1" hidden="1">
      <fieldsUsage count="1">
        <fieldUsage x="2"/>
      </fieldsUsage>
      <extLst>
        <ext xmlns:x15="http://schemas.microsoft.com/office/spreadsheetml/2010/11/main" uri="{B97F6D7D-B522-45F9-BDA1-12C45D357490}">
          <x15:cacheHierarchy aggregatedColumn="21"/>
        </ext>
      </extLst>
    </cacheHierarchy>
    <cacheHierarchy uniqueName="[Measures].[Count of SỐ CONT]" caption="Count of SỐ CONT" measure="1" displayFolder="" measureGroup="Range"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DT CƯỚC]" caption="Sum of DT CƯỚC" measure="1" displayFolder="" measureGroup="Range" count="0" hidden="1">
      <extLst>
        <ext xmlns:x15="http://schemas.microsoft.com/office/spreadsheetml/2010/11/main" uri="{B97F6D7D-B522-45F9-BDA1-12C45D357490}">
          <x15:cacheHierarchy aggregatedColumn="18"/>
        </ext>
      </extLst>
    </cacheHierarchy>
    <cacheHierarchy uniqueName="[Measures].[Sum of DT CA XE]" caption="Sum of DT CA XE" measure="1" displayFolder="" measureGroup="Range" count="0" hidden="1">
      <extLst>
        <ext xmlns:x15="http://schemas.microsoft.com/office/spreadsheetml/2010/11/main" uri="{B97F6D7D-B522-45F9-BDA1-12C45D357490}">
          <x15:cacheHierarchy aggregatedColumn="19"/>
        </ext>
      </extLst>
    </cacheHierarchy>
    <cacheHierarchy uniqueName="[Measures].[Sum of DT KHÁC]" caption="Sum of DT KHÁC" measure="1" displayFolder="" measureGroup="Range" count="0" hidden="1">
      <extLst>
        <ext xmlns:x15="http://schemas.microsoft.com/office/spreadsheetml/2010/11/main" uri="{B97F6D7D-B522-45F9-BDA1-12C45D357490}">
          <x15:cacheHierarchy aggregatedColumn="20"/>
        </ext>
      </extLst>
    </cacheHierarchy>
    <cacheHierarchy uniqueName="[Measures].[Count of TỔNG CHI PHÍ]" caption="Count of TỔNG CHI PHÍ" measure="1" displayFolder="" measureGroup="Range" count="0" oneField="1" hidden="1">
      <fieldsUsage count="1">
        <fieldUsage x="3"/>
      </fieldsUsage>
      <extLst>
        <ext xmlns:x15="http://schemas.microsoft.com/office/spreadsheetml/2010/11/main" uri="{B97F6D7D-B522-45F9-BDA1-12C45D357490}">
          <x15:cacheHierarchy aggregatedColumn="29"/>
        </ext>
      </extLst>
    </cacheHierarchy>
    <cacheHierarchy uniqueName="[Measures].[Sum of TỔNG CHI PHÍ]" caption="Sum of TỔNG CHI PHÍ" measure="1" displayFolder="" measureGroup="Range" count="0" hidden="1">
      <extLst>
        <ext xmlns:x15="http://schemas.microsoft.com/office/spreadsheetml/2010/11/main" uri="{B97F6D7D-B522-45F9-BDA1-12C45D357490}">
          <x15:cacheHierarchy aggregatedColumn="29"/>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saveData="0" refreshedBy="ADMIN" refreshedDate="44714.683954166663" backgroundQuery="1" createdVersion="6" refreshedVersion="6" minRefreshableVersion="3" recordCount="0" supportSubquery="1" supportAdvancedDrill="1">
  <cacheSource type="external" connectionId="1"/>
  <cacheFields count="5">
    <cacheField name="[Range].[ĐƠN VỊ VT].[ĐƠN VỊ VT]" caption="ĐƠN VỊ VT" numFmtId="0" hierarchy="17" level="1">
      <sharedItems containsBlank="1" count="7">
        <m/>
        <s v="BÔNG SEN VÀNG"/>
        <s v="CNHP"/>
        <s v="HOÀNG QUÂN"/>
        <s v="KHÁNH HÀ"/>
        <s v="PACIFIC"/>
        <s v="VIỆT VŨ"/>
      </sharedItems>
    </cacheField>
    <cacheField name="[Measures].[Sum of TỔNG DOANH THU]" caption="Sum of TỔNG DOANH THU" numFmtId="0" hierarchy="34" level="32767"/>
    <cacheField name="[Measures].[Count of SỐ CONT]" caption="Count of SỐ CONT" numFmtId="0" hierarchy="35" level="32767"/>
    <cacheField name="Dummy0" numFmtId="0" hierarchy="41" level="32767">
      <extLst>
        <ext xmlns:x14="http://schemas.microsoft.com/office/spreadsheetml/2009/9/main" uri="{63CAB8AC-B538-458d-9737-405883B0398D}">
          <x14:cacheField ignore="1"/>
        </ext>
      </extLst>
    </cacheField>
    <cacheField name="Dummy1" numFmtId="0" hierarchy="42" level="32767">
      <extLst>
        <ext xmlns:x14="http://schemas.microsoft.com/office/spreadsheetml/2009/9/main" uri="{63CAB8AC-B538-458d-9737-405883B0398D}">
          <x14:cacheField ignore="1"/>
        </ext>
      </extLst>
    </cacheField>
  </cacheFields>
  <cacheHierarchies count="43">
    <cacheHierarchy uniqueName="[Range].[STT]" caption="STT" attribute="1" defaultMemberUniqueName="[Range].[STT].[All]" allUniqueName="[Range].[STT].[All]" dimensionUniqueName="[Range]" displayFolder="" count="0" memberValueDatatype="20" unbalanced="0"/>
    <cacheHierarchy uniqueName="[Range].[Ngày váo sổ]" caption="Ngày váo sổ" attribute="1" defaultMemberUniqueName="[Range].[Ngày váo sổ].[All]" allUniqueName="[Range].[Ngày váo sổ].[All]" dimensionUniqueName="[Range]" displayFolder="" count="0" memberValueDatatype="130" unbalanced="0"/>
    <cacheHierarchy uniqueName="[Range].[LÁI XE]" caption="LÁI XE" attribute="1" defaultMemberUniqueName="[Range].[LÁI XE].[All]" allUniqueName="[Range].[LÁI XE].[All]" dimensionUniqueName="[Range]" displayFolder="" count="0" memberValueDatatype="130" unbalanced="0"/>
    <cacheHierarchy uniqueName="[Range].[SỐ XE]" caption="SỐ XE" attribute="1" defaultMemberUniqueName="[Range].[SỐ XE].[All]" allUniqueName="[Range].[SỐ XE].[All]" dimensionUniqueName="[Range]" displayFolder="" count="0" memberValueDatatype="20" unbalanced="0"/>
    <cacheHierarchy uniqueName="[Range].[TẢI TRỌNG XE]" caption="TẢI TRỌNG XE" attribute="1" defaultMemberUniqueName="[Range].[TẢI TRỌNG XE].[All]" allUniqueName="[Range].[TẢI TRỌNG XE].[All]" dimensionUniqueName="[Range]" displayFolder="" count="0" memberValueDatatype="20" unbalanced="0"/>
    <cacheHierarchy uniqueName="[Range].[SỐ CONT]" caption="SỐ CONT" attribute="1" defaultMemberUniqueName="[Range].[SỐ CONT].[All]" allUniqueName="[Range].[SỐ CONT].[All]" dimensionUniqueName="[Range]" displayFolder="" count="0" memberValueDatatype="130" unbalanced="0"/>
    <cacheHierarchy uniqueName="[Range].[LOẠI CONT]" caption="LOẠI CONT" attribute="1" defaultMemberUniqueName="[Range].[LOẠI CONT].[All]" allUniqueName="[Range].[LOẠI CONT].[All]" dimensionUniqueName="[Range]" displayFolder="" count="0" memberValueDatatype="130" unbalanced="0"/>
    <cacheHierarchy uniqueName="[Range].[ĐIỂM ĐI]" caption="ĐIỂM ĐI" attribute="1" defaultMemberUniqueName="[Range].[ĐIỂM ĐI].[All]" allUniqueName="[Range].[ĐIỂM ĐI].[All]" dimensionUniqueName="[Range]" displayFolder="" count="0" memberValueDatatype="130" unbalanced="0"/>
    <cacheHierarchy uniqueName="[Range].[ĐIỂM ĐẾN]" caption="ĐIỂM ĐẾN" attribute="1" defaultMemberUniqueName="[Range].[ĐIỂM ĐẾN].[All]" allUniqueName="[Range].[ĐIỂM ĐẾN].[All]" dimensionUniqueName="[Range]" displayFolder="" count="0" memberValueDatatype="130" unbalanced="0"/>
    <cacheHierarchy uniqueName="[Range].[CHIỀU ĐI]" caption="CHIỀU ĐI" attribute="1" defaultMemberUniqueName="[Range].[CHIỀU ĐI].[All]" allUniqueName="[Range].[CHIỀU ĐI].[All]" dimensionUniqueName="[Range]" displayFolder="" count="0" memberValueDatatype="130" unbalanced="0"/>
    <cacheHierarchy uniqueName="[Range].[ĐM DẦU]" caption="ĐM DẦU" attribute="1" defaultMemberUniqueName="[Range].[ĐM DẦU].[All]" allUniqueName="[Range].[ĐM DẦU].[All]" dimensionUniqueName="[Range]" displayFolder="" count="0" memberValueDatatype="20" unbalanced="0"/>
    <cacheHierarchy uniqueName="[Range].[THỜI GIAN (GIỜ)]" caption="THỜI GIAN (GIỜ)" attribute="1" defaultMemberUniqueName="[Range].[THỜI GIAN (GIỜ)].[All]" allUniqueName="[Range].[THỜI GIAN (GIỜ)].[All]" dimensionUniqueName="[Range]" displayFolder="" count="0" memberValueDatatype="130" unbalanced="0"/>
    <cacheHierarchy uniqueName="[Range].[QUÃNG ĐƯỜNG (KM)]" caption="QUÃNG ĐƯỜNG (KM)" attribute="1" defaultMemberUniqueName="[Range].[QUÃNG ĐƯỜNG (KM)].[All]" allUniqueName="[Range].[QUÃNG ĐƯỜNG (KM)].[All]" dimensionUniqueName="[Range]" displayFolder="" count="0" memberValueDatatype="130" unbalanced="0"/>
    <cacheHierarchy uniqueName="[Range].[LOẠI HÀNG]" caption="LOẠI HÀNG" attribute="1" defaultMemberUniqueName="[Range].[LOẠI HÀNG].[All]" allUniqueName="[Range].[LOẠI HÀNG].[All]" dimensionUniqueName="[Range]" displayFolder="" count="0" memberValueDatatype="130" unbalanced="0"/>
    <cacheHierarchy uniqueName="[Range].[SỐ BILL/BOOK]" caption="SỐ BILL/BOOK" attribute="1" defaultMemberUniqueName="[Range].[SỐ BILL/BOOK].[All]" allUniqueName="[Range].[SỐ BILL/BOOK].[All]" dimensionUniqueName="[Range]" displayFolder="" count="0" memberValueDatatype="130" unbalanced="0"/>
    <cacheHierarchy uniqueName="[Range].[KHỐI LƯỢNG HÀNG]" caption="KHỐI LƯỢNG HÀNG" attribute="1" defaultMemberUniqueName="[Range].[KHỐI LƯỢNG HÀNG].[All]" allUniqueName="[Range].[KHỐI LƯỢNG HÀNG].[All]" dimensionUniqueName="[Range]" displayFolder="" count="0" memberValueDatatype="130" unbalanced="0"/>
    <cacheHierarchy uniqueName="[Range].[CHỦ HÀNG]" caption="CHỦ HÀNG" attribute="1" defaultMemberUniqueName="[Range].[CHỦ HÀNG].[All]" allUniqueName="[Range].[CHỦ HÀNG].[All]" dimensionUniqueName="[Range]" displayFolder="" count="0" memberValueDatatype="130" unbalanced="0"/>
    <cacheHierarchy uniqueName="[Range].[ĐƠN VỊ VT]" caption="ĐƠN VỊ VT" attribute="1" defaultMemberUniqueName="[Range].[ĐƠN VỊ VT].[All]" allUniqueName="[Range].[ĐƠN VỊ VT].[All]" dimensionUniqueName="[Range]" displayFolder="" count="2" memberValueDatatype="130" unbalanced="0">
      <fieldsUsage count="2">
        <fieldUsage x="-1"/>
        <fieldUsage x="0"/>
      </fieldsUsage>
    </cacheHierarchy>
    <cacheHierarchy uniqueName="[Range].[DT CƯỚC]" caption="DT CƯỚC" attribute="1" defaultMemberUniqueName="[Range].[DT CƯỚC].[All]" allUniqueName="[Range].[DT CƯỚC].[All]" dimensionUniqueName="[Range]" displayFolder="" count="0" memberValueDatatype="5" unbalanced="0"/>
    <cacheHierarchy uniqueName="[Range].[DT CA XE]" caption="DT CA XE" attribute="1" defaultMemberUniqueName="[Range].[DT CA XE].[All]" allUniqueName="[Range].[DT CA XE].[All]" dimensionUniqueName="[Range]" displayFolder="" count="0" memberValueDatatype="20" unbalanced="0"/>
    <cacheHierarchy uniqueName="[Range].[DT KHÁC]" caption="DT KHÁC" attribute="1" defaultMemberUniqueName="[Range].[DT KHÁC].[All]" allUniqueName="[Range].[DT KHÁC].[All]" dimensionUniqueName="[Range]" displayFolder="" count="0" memberValueDatatype="20" unbalanced="0"/>
    <cacheHierarchy uniqueName="[Range].[TỔNG DOANH THU]" caption="TỔNG DOANH THU" attribute="1" defaultMemberUniqueName="[Range].[TỔNG DOANH THU].[All]" allUniqueName="[Range].[TỔNG DOANH THU].[All]" dimensionUniqueName="[Range]" displayFolder="" count="0" memberValueDatatype="5" unbalanced="0"/>
    <cacheHierarchy uniqueName="[Range].[CP CƯỚC]" caption="CP CƯỚC" attribute="1" defaultMemberUniqueName="[Range].[CP CƯỚC].[All]" allUniqueName="[Range].[CP CƯỚC].[All]" dimensionUniqueName="[Range]" displayFolder="" count="0" memberValueDatatype="130" unbalanced="0"/>
    <cacheHierarchy uniqueName="[Range].[TIỀN LƯƠNG CHUYẾN]" caption="TIỀN LƯƠNG CHUYẾN" attribute="1" defaultMemberUniqueName="[Range].[TIỀN LƯƠNG CHUYẾN].[All]" allUniqueName="[Range].[TIỀN LƯƠNG CHUYẾN].[All]" dimensionUniqueName="[Range]" displayFolder="" count="0" memberValueDatatype="130" unbalanced="0"/>
    <cacheHierarchy uniqueName="[Range].[VETC]" caption="VETC" attribute="1" defaultMemberUniqueName="[Range].[VETC].[All]" allUniqueName="[Range].[VETC].[All]" dimensionUniqueName="[Range]" displayFolder="" count="0" memberValueDatatype="130" unbalanced="0"/>
    <cacheHierarchy uniqueName="[Range].[TIỀN VÉ]" caption="TIỀN VÉ" attribute="1" defaultMemberUniqueName="[Range].[TIỀN VÉ].[All]" allUniqueName="[Range].[TIỀN VÉ].[All]" dimensionUniqueName="[Range]" displayFolder="" count="0" memberValueDatatype="130" unbalanced="0"/>
    <cacheHierarchy uniqueName="[Range].[CHI PHÍ  TIỀN ĐƯỜNG]" caption="CHI PHÍ  TIỀN ĐƯỜNG" attribute="1" defaultMemberUniqueName="[Range].[CHI PHÍ  TIỀN ĐƯỜNG].[All]" allUniqueName="[Range].[CHI PHÍ  TIỀN ĐƯỜNG].[All]" dimensionUniqueName="[Range]" displayFolder="" count="0" memberValueDatatype="20" unbalanced="0"/>
    <cacheHierarchy uniqueName="[Range].[TEST COVID]" caption="TEST COVID" attribute="1" defaultMemberUniqueName="[Range].[TEST COVID].[All]" allUniqueName="[Range].[TEST COVID].[All]" dimensionUniqueName="[Range]" displayFolder="" count="0" memberValueDatatype="130" unbalanced="0"/>
    <cacheHierarchy uniqueName="[Range].[DẦU]" caption="DẦU" attribute="1" defaultMemberUniqueName="[Range].[DẦU].[All]" allUniqueName="[Range].[DẦU].[All]" dimensionUniqueName="[Range]" displayFolder="" count="0" memberValueDatatype="20" unbalanced="0"/>
    <cacheHierarchy uniqueName="[Range].[TỔNG CHI PHÍ]" caption="TỔNG CHI PHÍ" attribute="1" defaultMemberUniqueName="[Range].[TỔNG CHI PHÍ].[All]" allUniqueName="[Range].[TỔNG CHI PHÍ].[All]" dimensionUniqueName="[Range]" displayFolder="" count="0" memberValueDatatype="20" unbalanced="0"/>
    <cacheHierarchy uniqueName="[Range].[LÃI GỘP]" caption="LÃI GỘP" attribute="1" defaultMemberUniqueName="[Range].[LÃI GỘP].[All]" allUniqueName="[Range].[LÃI GỘP].[All]" dimensionUniqueName="[Range]" displayFolder="" count="0" memberValueDatatype="130" unbalanced="0"/>
    <cacheHierarchy uniqueName="[Range].[GHI CHÚ]" caption="GHI CHÚ" attribute="1" defaultMemberUniqueName="[Range].[GHI CHÚ].[All]" allUniqueName="[Range].[GHI CHÚ].[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ỔNG DOANH THU]" caption="Sum of TỔNG DOANH THU" measure="1" displayFolder="" measureGroup="Range" count="0" oneField="1" hidden="1">
      <fieldsUsage count="1">
        <fieldUsage x="1"/>
      </fieldsUsage>
      <extLst>
        <ext xmlns:x15="http://schemas.microsoft.com/office/spreadsheetml/2010/11/main" uri="{B97F6D7D-B522-45F9-BDA1-12C45D357490}">
          <x15:cacheHierarchy aggregatedColumn="21"/>
        </ext>
      </extLst>
    </cacheHierarchy>
    <cacheHierarchy uniqueName="[Measures].[Count of SỐ CONT]" caption="Count of SỐ CONT" measure="1" displayFolder="" measureGroup="Range"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DT CƯỚC]" caption="Sum of DT CƯỚC" measure="1" displayFolder="" measureGroup="Range" count="0" hidden="1">
      <extLst>
        <ext xmlns:x15="http://schemas.microsoft.com/office/spreadsheetml/2010/11/main" uri="{B97F6D7D-B522-45F9-BDA1-12C45D357490}">
          <x15:cacheHierarchy aggregatedColumn="18"/>
        </ext>
      </extLst>
    </cacheHierarchy>
    <cacheHierarchy uniqueName="[Measures].[Sum of DT CA XE]" caption="Sum of DT CA XE" measure="1" displayFolder="" measureGroup="Range" count="0" hidden="1">
      <extLst>
        <ext xmlns:x15="http://schemas.microsoft.com/office/spreadsheetml/2010/11/main" uri="{B97F6D7D-B522-45F9-BDA1-12C45D357490}">
          <x15:cacheHierarchy aggregatedColumn="19"/>
        </ext>
      </extLst>
    </cacheHierarchy>
    <cacheHierarchy uniqueName="[Measures].[Sum of DT KHÁC]" caption="Sum of DT KHÁC" measure="1" displayFolder="" measureGroup="Range" count="0" hidden="1">
      <extLst>
        <ext xmlns:x15="http://schemas.microsoft.com/office/spreadsheetml/2010/11/main" uri="{B97F6D7D-B522-45F9-BDA1-12C45D357490}">
          <x15:cacheHierarchy aggregatedColumn="20"/>
        </ext>
      </extLst>
    </cacheHierarchy>
    <cacheHierarchy uniqueName="[Measures].[Count of TỔNG CHI PHÍ]" caption="Count of TỔNG CHI PHÍ" measure="1" displayFolder="" measureGroup="Range" count="0" hidden="1">
      <extLst>
        <ext xmlns:x15="http://schemas.microsoft.com/office/spreadsheetml/2010/11/main" uri="{B97F6D7D-B522-45F9-BDA1-12C45D357490}">
          <x15:cacheHierarchy aggregatedColumn="29"/>
        </ext>
      </extLst>
    </cacheHierarchy>
    <cacheHierarchy uniqueName="[Measures].[Sum of TỔNG CHI PHÍ]" caption="Sum of TỔNG CHI PHÍ" measure="1" displayFolder="" measureGroup="Range" count="0" hidden="1">
      <extLst>
        <ext xmlns:x15="http://schemas.microsoft.com/office/spreadsheetml/2010/11/main" uri="{B97F6D7D-B522-45F9-BDA1-12C45D357490}">
          <x15:cacheHierarchy aggregatedColumn="29"/>
        </ext>
      </extLst>
    </cacheHierarchy>
    <cacheHierarchy uniqueName="Dummy0" caption="STT" measure="1" count="0">
      <extLst>
        <ext xmlns:x14="http://schemas.microsoft.com/office/spreadsheetml/2009/9/main" uri="{8CF416AD-EC4C-4aba-99F5-12A058AE0983}">
          <x14:cacheHierarchy ignore="1"/>
        </ext>
      </extLst>
    </cacheHierarchy>
    <cacheHierarchy uniqueName="Dummy1" caption="STT" measure="1" count="0">
      <extLst>
        <ext xmlns:x14="http://schemas.microsoft.com/office/spreadsheetml/2009/9/main" uri="{8CF416AD-EC4C-4aba-99F5-12A058AE0983}">
          <x14:cacheHierarchy ignore="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saveData="0" refreshedBy="ADMIN" refreshedDate="44714.683950810184" backgroundQuery="1" createdVersion="6" refreshedVersion="6" minRefreshableVersion="3" recordCount="0" supportSubquery="1" supportAdvancedDrill="1">
  <cacheSource type="external" connectionId="1"/>
  <cacheFields count="1">
    <cacheField name="[Measures].[Count of SỐ CONT]" caption="Count of SỐ CONT" numFmtId="0" hierarchy="35" level="32767"/>
  </cacheFields>
  <cacheHierarchies count="41">
    <cacheHierarchy uniqueName="[Range].[STT]" caption="STT" attribute="1" defaultMemberUniqueName="[Range].[STT].[All]" allUniqueName="[Range].[STT].[All]" dimensionUniqueName="[Range]" displayFolder="" count="0" memberValueDatatype="20" unbalanced="0"/>
    <cacheHierarchy uniqueName="[Range].[Ngày váo sổ]" caption="Ngày váo sổ" attribute="1" defaultMemberUniqueName="[Range].[Ngày váo sổ].[All]" allUniqueName="[Range].[Ngày váo sổ].[All]" dimensionUniqueName="[Range]" displayFolder="" count="0" memberValueDatatype="130" unbalanced="0"/>
    <cacheHierarchy uniqueName="[Range].[LÁI XE]" caption="LÁI XE" attribute="1" defaultMemberUniqueName="[Range].[LÁI XE].[All]" allUniqueName="[Range].[LÁI XE].[All]" dimensionUniqueName="[Range]" displayFolder="" count="0" memberValueDatatype="130" unbalanced="0"/>
    <cacheHierarchy uniqueName="[Range].[SỐ XE]" caption="SỐ XE" attribute="1" defaultMemberUniqueName="[Range].[SỐ XE].[All]" allUniqueName="[Range].[SỐ XE].[All]" dimensionUniqueName="[Range]" displayFolder="" count="0" memberValueDatatype="20" unbalanced="0"/>
    <cacheHierarchy uniqueName="[Range].[TẢI TRỌNG XE]" caption="TẢI TRỌNG XE" attribute="1" defaultMemberUniqueName="[Range].[TẢI TRỌNG XE].[All]" allUniqueName="[Range].[TẢI TRỌNG XE].[All]" dimensionUniqueName="[Range]" displayFolder="" count="0" memberValueDatatype="20" unbalanced="0"/>
    <cacheHierarchy uniqueName="[Range].[SỐ CONT]" caption="SỐ CONT" attribute="1" defaultMemberUniqueName="[Range].[SỐ CONT].[All]" allUniqueName="[Range].[SỐ CONT].[All]" dimensionUniqueName="[Range]" displayFolder="" count="0" memberValueDatatype="130" unbalanced="0"/>
    <cacheHierarchy uniqueName="[Range].[LOẠI CONT]" caption="LOẠI CONT" attribute="1" defaultMemberUniqueName="[Range].[LOẠI CONT].[All]" allUniqueName="[Range].[LOẠI CONT].[All]" dimensionUniqueName="[Range]" displayFolder="" count="0" memberValueDatatype="130" unbalanced="0"/>
    <cacheHierarchy uniqueName="[Range].[ĐIỂM ĐI]" caption="ĐIỂM ĐI" attribute="1" defaultMemberUniqueName="[Range].[ĐIỂM ĐI].[All]" allUniqueName="[Range].[ĐIỂM ĐI].[All]" dimensionUniqueName="[Range]" displayFolder="" count="0" memberValueDatatype="130" unbalanced="0"/>
    <cacheHierarchy uniqueName="[Range].[ĐIỂM ĐẾN]" caption="ĐIỂM ĐẾN" attribute="1" defaultMemberUniqueName="[Range].[ĐIỂM ĐẾN].[All]" allUniqueName="[Range].[ĐIỂM ĐẾN].[All]" dimensionUniqueName="[Range]" displayFolder="" count="0" memberValueDatatype="130" unbalanced="0"/>
    <cacheHierarchy uniqueName="[Range].[CHIỀU ĐI]" caption="CHIỀU ĐI" attribute="1" defaultMemberUniqueName="[Range].[CHIỀU ĐI].[All]" allUniqueName="[Range].[CHIỀU ĐI].[All]" dimensionUniqueName="[Range]" displayFolder="" count="0" memberValueDatatype="130" unbalanced="0"/>
    <cacheHierarchy uniqueName="[Range].[ĐM DẦU]" caption="ĐM DẦU" attribute="1" defaultMemberUniqueName="[Range].[ĐM DẦU].[All]" allUniqueName="[Range].[ĐM DẦU].[All]" dimensionUniqueName="[Range]" displayFolder="" count="0" memberValueDatatype="20" unbalanced="0"/>
    <cacheHierarchy uniqueName="[Range].[THỜI GIAN (GIỜ)]" caption="THỜI GIAN (GIỜ)" attribute="1" defaultMemberUniqueName="[Range].[THỜI GIAN (GIỜ)].[All]" allUniqueName="[Range].[THỜI GIAN (GIỜ)].[All]" dimensionUniqueName="[Range]" displayFolder="" count="0" memberValueDatatype="130" unbalanced="0"/>
    <cacheHierarchy uniqueName="[Range].[QUÃNG ĐƯỜNG (KM)]" caption="QUÃNG ĐƯỜNG (KM)" attribute="1" defaultMemberUniqueName="[Range].[QUÃNG ĐƯỜNG (KM)].[All]" allUniqueName="[Range].[QUÃNG ĐƯỜNG (KM)].[All]" dimensionUniqueName="[Range]" displayFolder="" count="0" memberValueDatatype="130" unbalanced="0"/>
    <cacheHierarchy uniqueName="[Range].[LOẠI HÀNG]" caption="LOẠI HÀNG" attribute="1" defaultMemberUniqueName="[Range].[LOẠI HÀNG].[All]" allUniqueName="[Range].[LOẠI HÀNG].[All]" dimensionUniqueName="[Range]" displayFolder="" count="0" memberValueDatatype="130" unbalanced="0"/>
    <cacheHierarchy uniqueName="[Range].[SỐ BILL/BOOK]" caption="SỐ BILL/BOOK" attribute="1" defaultMemberUniqueName="[Range].[SỐ BILL/BOOK].[All]" allUniqueName="[Range].[SỐ BILL/BOOK].[All]" dimensionUniqueName="[Range]" displayFolder="" count="0" memberValueDatatype="130" unbalanced="0"/>
    <cacheHierarchy uniqueName="[Range].[KHỐI LƯỢNG HÀNG]" caption="KHỐI LƯỢNG HÀNG" attribute="1" defaultMemberUniqueName="[Range].[KHỐI LƯỢNG HÀNG].[All]" allUniqueName="[Range].[KHỐI LƯỢNG HÀNG].[All]" dimensionUniqueName="[Range]" displayFolder="" count="0" memberValueDatatype="130" unbalanced="0"/>
    <cacheHierarchy uniqueName="[Range].[CHỦ HÀNG]" caption="CHỦ HÀNG" attribute="1" defaultMemberUniqueName="[Range].[CHỦ HÀNG].[All]" allUniqueName="[Range].[CHỦ HÀNG].[All]" dimensionUniqueName="[Range]" displayFolder="" count="0" memberValueDatatype="130" unbalanced="0"/>
    <cacheHierarchy uniqueName="[Range].[ĐƠN VỊ VT]" caption="ĐƠN VỊ VT" attribute="1" defaultMemberUniqueName="[Range].[ĐƠN VỊ VT].[All]" allUniqueName="[Range].[ĐƠN VỊ VT].[All]" dimensionUniqueName="[Range]" displayFolder="" count="0" memberValueDatatype="130" unbalanced="0"/>
    <cacheHierarchy uniqueName="[Range].[DT CƯỚC]" caption="DT CƯỚC" attribute="1" defaultMemberUniqueName="[Range].[DT CƯỚC].[All]" allUniqueName="[Range].[DT CƯỚC].[All]" dimensionUniqueName="[Range]" displayFolder="" count="0" memberValueDatatype="5" unbalanced="0"/>
    <cacheHierarchy uniqueName="[Range].[DT CA XE]" caption="DT CA XE" attribute="1" defaultMemberUniqueName="[Range].[DT CA XE].[All]" allUniqueName="[Range].[DT CA XE].[All]" dimensionUniqueName="[Range]" displayFolder="" count="0" memberValueDatatype="20" unbalanced="0"/>
    <cacheHierarchy uniqueName="[Range].[DT KHÁC]" caption="DT KHÁC" attribute="1" defaultMemberUniqueName="[Range].[DT KHÁC].[All]" allUniqueName="[Range].[DT KHÁC].[All]" dimensionUniqueName="[Range]" displayFolder="" count="0" memberValueDatatype="20" unbalanced="0"/>
    <cacheHierarchy uniqueName="[Range].[TỔNG DOANH THU]" caption="TỔNG DOANH THU" attribute="1" defaultMemberUniqueName="[Range].[TỔNG DOANH THU].[All]" allUniqueName="[Range].[TỔNG DOANH THU].[All]" dimensionUniqueName="[Range]" displayFolder="" count="0" memberValueDatatype="5" unbalanced="0"/>
    <cacheHierarchy uniqueName="[Range].[CP CƯỚC]" caption="CP CƯỚC" attribute="1" defaultMemberUniqueName="[Range].[CP CƯỚC].[All]" allUniqueName="[Range].[CP CƯỚC].[All]" dimensionUniqueName="[Range]" displayFolder="" count="0" memberValueDatatype="130" unbalanced="0"/>
    <cacheHierarchy uniqueName="[Range].[TIỀN LƯƠNG CHUYẾN]" caption="TIỀN LƯƠNG CHUYẾN" attribute="1" defaultMemberUniqueName="[Range].[TIỀN LƯƠNG CHUYẾN].[All]" allUniqueName="[Range].[TIỀN LƯƠNG CHUYẾN].[All]" dimensionUniqueName="[Range]" displayFolder="" count="0" memberValueDatatype="130" unbalanced="0"/>
    <cacheHierarchy uniqueName="[Range].[VETC]" caption="VETC" attribute="1" defaultMemberUniqueName="[Range].[VETC].[All]" allUniqueName="[Range].[VETC].[All]" dimensionUniqueName="[Range]" displayFolder="" count="0" memberValueDatatype="130" unbalanced="0"/>
    <cacheHierarchy uniqueName="[Range].[TIỀN VÉ]" caption="TIỀN VÉ" attribute="1" defaultMemberUniqueName="[Range].[TIỀN VÉ].[All]" allUniqueName="[Range].[TIỀN VÉ].[All]" dimensionUniqueName="[Range]" displayFolder="" count="0" memberValueDatatype="130" unbalanced="0"/>
    <cacheHierarchy uniqueName="[Range].[CHI PHÍ  TIỀN ĐƯỜNG]" caption="CHI PHÍ  TIỀN ĐƯỜNG" attribute="1" defaultMemberUniqueName="[Range].[CHI PHÍ  TIỀN ĐƯỜNG].[All]" allUniqueName="[Range].[CHI PHÍ  TIỀN ĐƯỜNG].[All]" dimensionUniqueName="[Range]" displayFolder="" count="0" memberValueDatatype="20" unbalanced="0"/>
    <cacheHierarchy uniqueName="[Range].[TEST COVID]" caption="TEST COVID" attribute="1" defaultMemberUniqueName="[Range].[TEST COVID].[All]" allUniqueName="[Range].[TEST COVID].[All]" dimensionUniqueName="[Range]" displayFolder="" count="0" memberValueDatatype="130" unbalanced="0"/>
    <cacheHierarchy uniqueName="[Range].[DẦU]" caption="DẦU" attribute="1" defaultMemberUniqueName="[Range].[DẦU].[All]" allUniqueName="[Range].[DẦU].[All]" dimensionUniqueName="[Range]" displayFolder="" count="0" memberValueDatatype="20" unbalanced="0"/>
    <cacheHierarchy uniqueName="[Range].[TỔNG CHI PHÍ]" caption="TỔNG CHI PHÍ" attribute="1" defaultMemberUniqueName="[Range].[TỔNG CHI PHÍ].[All]" allUniqueName="[Range].[TỔNG CHI PHÍ].[All]" dimensionUniqueName="[Range]" displayFolder="" count="0" memberValueDatatype="20" unbalanced="0"/>
    <cacheHierarchy uniqueName="[Range].[LÃI GỘP]" caption="LÃI GỘP" attribute="1" defaultMemberUniqueName="[Range].[LÃI GỘP].[All]" allUniqueName="[Range].[LÃI GỘP].[All]" dimensionUniqueName="[Range]" displayFolder="" count="0" memberValueDatatype="130" unbalanced="0"/>
    <cacheHierarchy uniqueName="[Range].[GHI CHÚ]" caption="GHI CHÚ" attribute="1" defaultMemberUniqueName="[Range].[GHI CHÚ].[All]" allUniqueName="[Range].[GHI CHÚ].[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ỔNG DOANH THU]" caption="Sum of TỔNG DOANH THU" measure="1" displayFolder="" measureGroup="Range" count="0" hidden="1">
      <extLst>
        <ext xmlns:x15="http://schemas.microsoft.com/office/spreadsheetml/2010/11/main" uri="{B97F6D7D-B522-45F9-BDA1-12C45D357490}">
          <x15:cacheHierarchy aggregatedColumn="21"/>
        </ext>
      </extLst>
    </cacheHierarchy>
    <cacheHierarchy uniqueName="[Measures].[Count of SỐ CONT]" caption="Count of SỐ CONT" measure="1" displayFolder="" measureGroup="Range"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DT CƯỚC]" caption="Sum of DT CƯỚC" measure="1" displayFolder="" measureGroup="Range" count="0" hidden="1">
      <extLst>
        <ext xmlns:x15="http://schemas.microsoft.com/office/spreadsheetml/2010/11/main" uri="{B97F6D7D-B522-45F9-BDA1-12C45D357490}">
          <x15:cacheHierarchy aggregatedColumn="18"/>
        </ext>
      </extLst>
    </cacheHierarchy>
    <cacheHierarchy uniqueName="[Measures].[Sum of DT CA XE]" caption="Sum of DT CA XE" measure="1" displayFolder="" measureGroup="Range" count="0" hidden="1">
      <extLst>
        <ext xmlns:x15="http://schemas.microsoft.com/office/spreadsheetml/2010/11/main" uri="{B97F6D7D-B522-45F9-BDA1-12C45D357490}">
          <x15:cacheHierarchy aggregatedColumn="19"/>
        </ext>
      </extLst>
    </cacheHierarchy>
    <cacheHierarchy uniqueName="[Measures].[Sum of DT KHÁC]" caption="Sum of DT KHÁC" measure="1" displayFolder="" measureGroup="Range" count="0" hidden="1">
      <extLst>
        <ext xmlns:x15="http://schemas.microsoft.com/office/spreadsheetml/2010/11/main" uri="{B97F6D7D-B522-45F9-BDA1-12C45D357490}">
          <x15:cacheHierarchy aggregatedColumn="20"/>
        </ext>
      </extLst>
    </cacheHierarchy>
    <cacheHierarchy uniqueName="[Measures].[Count of TỔNG CHI PHÍ]" caption="Count of TỔNG CHI PHÍ" measure="1" displayFolder="" measureGroup="Range" count="0" hidden="1">
      <extLst>
        <ext xmlns:x15="http://schemas.microsoft.com/office/spreadsheetml/2010/11/main" uri="{B97F6D7D-B522-45F9-BDA1-12C45D357490}">
          <x15:cacheHierarchy aggregatedColumn="29"/>
        </ext>
      </extLst>
    </cacheHierarchy>
    <cacheHierarchy uniqueName="[Measures].[Sum of TỔNG CHI PHÍ]" caption="Sum of TỔNG CHI PHÍ" measure="1" displayFolder="" measureGroup="Range" count="0" hidden="1">
      <extLst>
        <ext xmlns:x15="http://schemas.microsoft.com/office/spreadsheetml/2010/11/main" uri="{B97F6D7D-B522-45F9-BDA1-12C45D357490}">
          <x15:cacheHierarchy aggregatedColumn="29"/>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saveData="0" refreshedBy="ADMIN" refreshedDate="44714.683952083331" backgroundQuery="1" createdVersion="6" refreshedVersion="6" minRefreshableVersion="3" recordCount="0" supportSubquery="1" supportAdvancedDrill="1">
  <cacheSource type="external" connectionId="1"/>
  <cacheFields count="3">
    <cacheField name="[Measures].[Sum of DT CƯỚC]" caption="Sum of DT CƯỚC" numFmtId="0" hierarchy="36" level="32767"/>
    <cacheField name="[Measures].[Sum of DT CA XE]" caption="Sum of DT CA XE" numFmtId="0" hierarchy="37" level="32767"/>
    <cacheField name="[Measures].[Sum of DT KHÁC]" caption="Sum of DT KHÁC" numFmtId="0" hierarchy="38" level="32767"/>
  </cacheFields>
  <cacheHierarchies count="41">
    <cacheHierarchy uniqueName="[Range].[STT]" caption="STT" attribute="1" defaultMemberUniqueName="[Range].[STT].[All]" allUniqueName="[Range].[STT].[All]" dimensionUniqueName="[Range]" displayFolder="" count="0" memberValueDatatype="20" unbalanced="0"/>
    <cacheHierarchy uniqueName="[Range].[Ngày váo sổ]" caption="Ngày váo sổ" attribute="1" defaultMemberUniqueName="[Range].[Ngày váo sổ].[All]" allUniqueName="[Range].[Ngày váo sổ].[All]" dimensionUniqueName="[Range]" displayFolder="" count="0" memberValueDatatype="130" unbalanced="0"/>
    <cacheHierarchy uniqueName="[Range].[LÁI XE]" caption="LÁI XE" attribute="1" defaultMemberUniqueName="[Range].[LÁI XE].[All]" allUniqueName="[Range].[LÁI XE].[All]" dimensionUniqueName="[Range]" displayFolder="" count="0" memberValueDatatype="130" unbalanced="0"/>
    <cacheHierarchy uniqueName="[Range].[SỐ XE]" caption="SỐ XE" attribute="1" defaultMemberUniqueName="[Range].[SỐ XE].[All]" allUniqueName="[Range].[SỐ XE].[All]" dimensionUniqueName="[Range]" displayFolder="" count="0" memberValueDatatype="20" unbalanced="0"/>
    <cacheHierarchy uniqueName="[Range].[TẢI TRỌNG XE]" caption="TẢI TRỌNG XE" attribute="1" defaultMemberUniqueName="[Range].[TẢI TRỌNG XE].[All]" allUniqueName="[Range].[TẢI TRỌNG XE].[All]" dimensionUniqueName="[Range]" displayFolder="" count="0" memberValueDatatype="20" unbalanced="0"/>
    <cacheHierarchy uniqueName="[Range].[SỐ CONT]" caption="SỐ CONT" attribute="1" defaultMemberUniqueName="[Range].[SỐ CONT].[All]" allUniqueName="[Range].[SỐ CONT].[All]" dimensionUniqueName="[Range]" displayFolder="" count="0" memberValueDatatype="130" unbalanced="0"/>
    <cacheHierarchy uniqueName="[Range].[LOẠI CONT]" caption="LOẠI CONT" attribute="1" defaultMemberUniqueName="[Range].[LOẠI CONT].[All]" allUniqueName="[Range].[LOẠI CONT].[All]" dimensionUniqueName="[Range]" displayFolder="" count="0" memberValueDatatype="130" unbalanced="0"/>
    <cacheHierarchy uniqueName="[Range].[ĐIỂM ĐI]" caption="ĐIỂM ĐI" attribute="1" defaultMemberUniqueName="[Range].[ĐIỂM ĐI].[All]" allUniqueName="[Range].[ĐIỂM ĐI].[All]" dimensionUniqueName="[Range]" displayFolder="" count="0" memberValueDatatype="130" unbalanced="0"/>
    <cacheHierarchy uniqueName="[Range].[ĐIỂM ĐẾN]" caption="ĐIỂM ĐẾN" attribute="1" defaultMemberUniqueName="[Range].[ĐIỂM ĐẾN].[All]" allUniqueName="[Range].[ĐIỂM ĐẾN].[All]" dimensionUniqueName="[Range]" displayFolder="" count="0" memberValueDatatype="130" unbalanced="0"/>
    <cacheHierarchy uniqueName="[Range].[CHIỀU ĐI]" caption="CHIỀU ĐI" attribute="1" defaultMemberUniqueName="[Range].[CHIỀU ĐI].[All]" allUniqueName="[Range].[CHIỀU ĐI].[All]" dimensionUniqueName="[Range]" displayFolder="" count="0" memberValueDatatype="130" unbalanced="0"/>
    <cacheHierarchy uniqueName="[Range].[ĐM DẦU]" caption="ĐM DẦU" attribute="1" defaultMemberUniqueName="[Range].[ĐM DẦU].[All]" allUniqueName="[Range].[ĐM DẦU].[All]" dimensionUniqueName="[Range]" displayFolder="" count="0" memberValueDatatype="20" unbalanced="0"/>
    <cacheHierarchy uniqueName="[Range].[THỜI GIAN (GIỜ)]" caption="THỜI GIAN (GIỜ)" attribute="1" defaultMemberUniqueName="[Range].[THỜI GIAN (GIỜ)].[All]" allUniqueName="[Range].[THỜI GIAN (GIỜ)].[All]" dimensionUniqueName="[Range]" displayFolder="" count="0" memberValueDatatype="130" unbalanced="0"/>
    <cacheHierarchy uniqueName="[Range].[QUÃNG ĐƯỜNG (KM)]" caption="QUÃNG ĐƯỜNG (KM)" attribute="1" defaultMemberUniqueName="[Range].[QUÃNG ĐƯỜNG (KM)].[All]" allUniqueName="[Range].[QUÃNG ĐƯỜNG (KM)].[All]" dimensionUniqueName="[Range]" displayFolder="" count="0" memberValueDatatype="130" unbalanced="0"/>
    <cacheHierarchy uniqueName="[Range].[LOẠI HÀNG]" caption="LOẠI HÀNG" attribute="1" defaultMemberUniqueName="[Range].[LOẠI HÀNG].[All]" allUniqueName="[Range].[LOẠI HÀNG].[All]" dimensionUniqueName="[Range]" displayFolder="" count="0" memberValueDatatype="130" unbalanced="0"/>
    <cacheHierarchy uniqueName="[Range].[SỐ BILL/BOOK]" caption="SỐ BILL/BOOK" attribute="1" defaultMemberUniqueName="[Range].[SỐ BILL/BOOK].[All]" allUniqueName="[Range].[SỐ BILL/BOOK].[All]" dimensionUniqueName="[Range]" displayFolder="" count="0" memberValueDatatype="130" unbalanced="0"/>
    <cacheHierarchy uniqueName="[Range].[KHỐI LƯỢNG HÀNG]" caption="KHỐI LƯỢNG HÀNG" attribute="1" defaultMemberUniqueName="[Range].[KHỐI LƯỢNG HÀNG].[All]" allUniqueName="[Range].[KHỐI LƯỢNG HÀNG].[All]" dimensionUniqueName="[Range]" displayFolder="" count="0" memberValueDatatype="130" unbalanced="0"/>
    <cacheHierarchy uniqueName="[Range].[CHỦ HÀNG]" caption="CHỦ HÀNG" attribute="1" defaultMemberUniqueName="[Range].[CHỦ HÀNG].[All]" allUniqueName="[Range].[CHỦ HÀNG].[All]" dimensionUniqueName="[Range]" displayFolder="" count="0" memberValueDatatype="130" unbalanced="0"/>
    <cacheHierarchy uniqueName="[Range].[ĐƠN VỊ VT]" caption="ĐƠN VỊ VT" attribute="1" defaultMemberUniqueName="[Range].[ĐƠN VỊ VT].[All]" allUniqueName="[Range].[ĐƠN VỊ VT].[All]" dimensionUniqueName="[Range]" displayFolder="" count="0" memberValueDatatype="130" unbalanced="0"/>
    <cacheHierarchy uniqueName="[Range].[DT CƯỚC]" caption="DT CƯỚC" attribute="1" defaultMemberUniqueName="[Range].[DT CƯỚC].[All]" allUniqueName="[Range].[DT CƯỚC].[All]" dimensionUniqueName="[Range]" displayFolder="" count="0" memberValueDatatype="5" unbalanced="0"/>
    <cacheHierarchy uniqueName="[Range].[DT CA XE]" caption="DT CA XE" attribute="1" defaultMemberUniqueName="[Range].[DT CA XE].[All]" allUniqueName="[Range].[DT CA XE].[All]" dimensionUniqueName="[Range]" displayFolder="" count="0" memberValueDatatype="20" unbalanced="0"/>
    <cacheHierarchy uniqueName="[Range].[DT KHÁC]" caption="DT KHÁC" attribute="1" defaultMemberUniqueName="[Range].[DT KHÁC].[All]" allUniqueName="[Range].[DT KHÁC].[All]" dimensionUniqueName="[Range]" displayFolder="" count="0" memberValueDatatype="20" unbalanced="0"/>
    <cacheHierarchy uniqueName="[Range].[TỔNG DOANH THU]" caption="TỔNG DOANH THU" attribute="1" defaultMemberUniqueName="[Range].[TỔNG DOANH THU].[All]" allUniqueName="[Range].[TỔNG DOANH THU].[All]" dimensionUniqueName="[Range]" displayFolder="" count="0" memberValueDatatype="5" unbalanced="0"/>
    <cacheHierarchy uniqueName="[Range].[CP CƯỚC]" caption="CP CƯỚC" attribute="1" defaultMemberUniqueName="[Range].[CP CƯỚC].[All]" allUniqueName="[Range].[CP CƯỚC].[All]" dimensionUniqueName="[Range]" displayFolder="" count="0" memberValueDatatype="130" unbalanced="0"/>
    <cacheHierarchy uniqueName="[Range].[TIỀN LƯƠNG CHUYẾN]" caption="TIỀN LƯƠNG CHUYẾN" attribute="1" defaultMemberUniqueName="[Range].[TIỀN LƯƠNG CHUYẾN].[All]" allUniqueName="[Range].[TIỀN LƯƠNG CHUYẾN].[All]" dimensionUniqueName="[Range]" displayFolder="" count="0" memberValueDatatype="130" unbalanced="0"/>
    <cacheHierarchy uniqueName="[Range].[VETC]" caption="VETC" attribute="1" defaultMemberUniqueName="[Range].[VETC].[All]" allUniqueName="[Range].[VETC].[All]" dimensionUniqueName="[Range]" displayFolder="" count="0" memberValueDatatype="130" unbalanced="0"/>
    <cacheHierarchy uniqueName="[Range].[TIỀN VÉ]" caption="TIỀN VÉ" attribute="1" defaultMemberUniqueName="[Range].[TIỀN VÉ].[All]" allUniqueName="[Range].[TIỀN VÉ].[All]" dimensionUniqueName="[Range]" displayFolder="" count="0" memberValueDatatype="130" unbalanced="0"/>
    <cacheHierarchy uniqueName="[Range].[CHI PHÍ  TIỀN ĐƯỜNG]" caption="CHI PHÍ  TIỀN ĐƯỜNG" attribute="1" defaultMemberUniqueName="[Range].[CHI PHÍ  TIỀN ĐƯỜNG].[All]" allUniqueName="[Range].[CHI PHÍ  TIỀN ĐƯỜNG].[All]" dimensionUniqueName="[Range]" displayFolder="" count="0" memberValueDatatype="20" unbalanced="0"/>
    <cacheHierarchy uniqueName="[Range].[TEST COVID]" caption="TEST COVID" attribute="1" defaultMemberUniqueName="[Range].[TEST COVID].[All]" allUniqueName="[Range].[TEST COVID].[All]" dimensionUniqueName="[Range]" displayFolder="" count="0" memberValueDatatype="130" unbalanced="0"/>
    <cacheHierarchy uniqueName="[Range].[DẦU]" caption="DẦU" attribute="1" defaultMemberUniqueName="[Range].[DẦU].[All]" allUniqueName="[Range].[DẦU].[All]" dimensionUniqueName="[Range]" displayFolder="" count="0" memberValueDatatype="20" unbalanced="0"/>
    <cacheHierarchy uniqueName="[Range].[TỔNG CHI PHÍ]" caption="TỔNG CHI PHÍ" attribute="1" defaultMemberUniqueName="[Range].[TỔNG CHI PHÍ].[All]" allUniqueName="[Range].[TỔNG CHI PHÍ].[All]" dimensionUniqueName="[Range]" displayFolder="" count="0" memberValueDatatype="20" unbalanced="0"/>
    <cacheHierarchy uniqueName="[Range].[LÃI GỘP]" caption="LÃI GỘP" attribute="1" defaultMemberUniqueName="[Range].[LÃI GỘP].[All]" allUniqueName="[Range].[LÃI GỘP].[All]" dimensionUniqueName="[Range]" displayFolder="" count="0" memberValueDatatype="130" unbalanced="0"/>
    <cacheHierarchy uniqueName="[Range].[GHI CHÚ]" caption="GHI CHÚ" attribute="1" defaultMemberUniqueName="[Range].[GHI CHÚ].[All]" allUniqueName="[Range].[GHI CHÚ].[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ỔNG DOANH THU]" caption="Sum of TỔNG DOANH THU" measure="1" displayFolder="" measureGroup="Range" count="0" hidden="1">
      <extLst>
        <ext xmlns:x15="http://schemas.microsoft.com/office/spreadsheetml/2010/11/main" uri="{B97F6D7D-B522-45F9-BDA1-12C45D357490}">
          <x15:cacheHierarchy aggregatedColumn="21"/>
        </ext>
      </extLst>
    </cacheHierarchy>
    <cacheHierarchy uniqueName="[Measures].[Count of SỐ CONT]" caption="Count of SỐ CONT" measure="1" displayFolder="" measureGroup="Range" count="0" hidden="1">
      <extLst>
        <ext xmlns:x15="http://schemas.microsoft.com/office/spreadsheetml/2010/11/main" uri="{B97F6D7D-B522-45F9-BDA1-12C45D357490}">
          <x15:cacheHierarchy aggregatedColumn="5"/>
        </ext>
      </extLst>
    </cacheHierarchy>
    <cacheHierarchy uniqueName="[Measures].[Sum of DT CƯỚC]" caption="Sum of DT CƯỚC" measure="1" displayFolder="" measureGroup="Range" count="0" oneField="1" hidden="1">
      <fieldsUsage count="1">
        <fieldUsage x="0"/>
      </fieldsUsage>
      <extLst>
        <ext xmlns:x15="http://schemas.microsoft.com/office/spreadsheetml/2010/11/main" uri="{B97F6D7D-B522-45F9-BDA1-12C45D357490}">
          <x15:cacheHierarchy aggregatedColumn="18"/>
        </ext>
      </extLst>
    </cacheHierarchy>
    <cacheHierarchy uniqueName="[Measures].[Sum of DT CA XE]" caption="Sum of DT CA XE" measure="1" displayFolder="" measureGroup="Range" count="0" oneField="1" hidden="1">
      <fieldsUsage count="1">
        <fieldUsage x="1"/>
      </fieldsUsage>
      <extLst>
        <ext xmlns:x15="http://schemas.microsoft.com/office/spreadsheetml/2010/11/main" uri="{B97F6D7D-B522-45F9-BDA1-12C45D357490}">
          <x15:cacheHierarchy aggregatedColumn="19"/>
        </ext>
      </extLst>
    </cacheHierarchy>
    <cacheHierarchy uniqueName="[Measures].[Sum of DT KHÁC]" caption="Sum of DT KHÁC" measure="1" displayFolder="" measureGroup="Range" count="0" oneField="1" hidden="1">
      <fieldsUsage count="1">
        <fieldUsage x="2"/>
      </fieldsUsage>
      <extLst>
        <ext xmlns:x15="http://schemas.microsoft.com/office/spreadsheetml/2010/11/main" uri="{B97F6D7D-B522-45F9-BDA1-12C45D357490}">
          <x15:cacheHierarchy aggregatedColumn="20"/>
        </ext>
      </extLst>
    </cacheHierarchy>
    <cacheHierarchy uniqueName="[Measures].[Count of TỔNG CHI PHÍ]" caption="Count of TỔNG CHI PHÍ" measure="1" displayFolder="" measureGroup="Range" count="0" hidden="1">
      <extLst>
        <ext xmlns:x15="http://schemas.microsoft.com/office/spreadsheetml/2010/11/main" uri="{B97F6D7D-B522-45F9-BDA1-12C45D357490}">
          <x15:cacheHierarchy aggregatedColumn="29"/>
        </ext>
      </extLst>
    </cacheHierarchy>
    <cacheHierarchy uniqueName="[Measures].[Sum of TỔNG CHI PHÍ]" caption="Sum of TỔNG CHI PHÍ" measure="1" displayFolder="" measureGroup="Range" count="0" hidden="1">
      <extLst>
        <ext xmlns:x15="http://schemas.microsoft.com/office/spreadsheetml/2010/11/main" uri="{B97F6D7D-B522-45F9-BDA1-12C45D357490}">
          <x15:cacheHierarchy aggregatedColumn="29"/>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saveData="0" refreshedBy="Windows User" refreshedDate="44708.243388773146" backgroundQuery="1" createdVersion="6" refreshedVersion="6" minRefreshableVersion="3" recordCount="0" supportSubquery="1" supportAdvancedDrill="1">
  <cacheSource type="external" connectionId="1"/>
  <cacheFields count="0"/>
  <cacheHierarchies count="41">
    <cacheHierarchy uniqueName="[Range].[STT]" caption="STT" attribute="1" defaultMemberUniqueName="[Range].[STT].[All]" allUniqueName="[Range].[STT].[All]" dimensionUniqueName="[Range]" displayFolder="" count="0" memberValueDatatype="20" unbalanced="0"/>
    <cacheHierarchy uniqueName="[Range].[Ngày váo sổ]" caption="Ngày váo sổ" attribute="1" defaultMemberUniqueName="[Range].[Ngày váo sổ].[All]" allUniqueName="[Range].[Ngày váo sổ].[All]" dimensionUniqueName="[Range]" displayFolder="" count="0" memberValueDatatype="130" unbalanced="0"/>
    <cacheHierarchy uniqueName="[Range].[LÁI XE]" caption="LÁI XE" attribute="1" defaultMemberUniqueName="[Range].[LÁI XE].[All]" allUniqueName="[Range].[LÁI XE].[All]" dimensionUniqueName="[Range]" displayFolder="" count="0" memberValueDatatype="130" unbalanced="0"/>
    <cacheHierarchy uniqueName="[Range].[SỐ XE]" caption="SỐ XE" attribute="1" defaultMemberUniqueName="[Range].[SỐ XE].[All]" allUniqueName="[Range].[SỐ XE].[All]" dimensionUniqueName="[Range]" displayFolder="" count="0" memberValueDatatype="20" unbalanced="0"/>
    <cacheHierarchy uniqueName="[Range].[TẢI TRỌNG XE]" caption="TẢI TRỌNG XE" attribute="1" defaultMemberUniqueName="[Range].[TẢI TRỌNG XE].[All]" allUniqueName="[Range].[TẢI TRỌNG XE].[All]" dimensionUniqueName="[Range]" displayFolder="" count="0" memberValueDatatype="20" unbalanced="0"/>
    <cacheHierarchy uniqueName="[Range].[SỐ CONT]" caption="SỐ CONT" attribute="1" defaultMemberUniqueName="[Range].[SỐ CONT].[All]" allUniqueName="[Range].[SỐ CONT].[All]" dimensionUniqueName="[Range]" displayFolder="" count="0" memberValueDatatype="130" unbalanced="0"/>
    <cacheHierarchy uniqueName="[Range].[LOẠI CONT]" caption="LOẠI CONT" attribute="1" defaultMemberUniqueName="[Range].[LOẠI CONT].[All]" allUniqueName="[Range].[LOẠI CONT].[All]" dimensionUniqueName="[Range]" displayFolder="" count="0" memberValueDatatype="130" unbalanced="0"/>
    <cacheHierarchy uniqueName="[Range].[ĐIỂM ĐI]" caption="ĐIỂM ĐI" attribute="1" defaultMemberUniqueName="[Range].[ĐIỂM ĐI].[All]" allUniqueName="[Range].[ĐIỂM ĐI].[All]" dimensionUniqueName="[Range]" displayFolder="" count="0" memberValueDatatype="130" unbalanced="0"/>
    <cacheHierarchy uniqueName="[Range].[ĐIỂM ĐẾN]" caption="ĐIỂM ĐẾN" attribute="1" defaultMemberUniqueName="[Range].[ĐIỂM ĐẾN].[All]" allUniqueName="[Range].[ĐIỂM ĐẾN].[All]" dimensionUniqueName="[Range]" displayFolder="" count="0" memberValueDatatype="130" unbalanced="0"/>
    <cacheHierarchy uniqueName="[Range].[CHIỀU ĐI]" caption="CHIỀU ĐI" attribute="1" defaultMemberUniqueName="[Range].[CHIỀU ĐI].[All]" allUniqueName="[Range].[CHIỀU ĐI].[All]" dimensionUniqueName="[Range]" displayFolder="" count="0" memberValueDatatype="130" unbalanced="0"/>
    <cacheHierarchy uniqueName="[Range].[ĐM DẦU]" caption="ĐM DẦU" attribute="1" defaultMemberUniqueName="[Range].[ĐM DẦU].[All]" allUniqueName="[Range].[ĐM DẦU].[All]" dimensionUniqueName="[Range]" displayFolder="" count="0" memberValueDatatype="20" unbalanced="0"/>
    <cacheHierarchy uniqueName="[Range].[THỜI GIAN (GIỜ)]" caption="THỜI GIAN (GIỜ)" attribute="1" defaultMemberUniqueName="[Range].[THỜI GIAN (GIỜ)].[All]" allUniqueName="[Range].[THỜI GIAN (GIỜ)].[All]" dimensionUniqueName="[Range]" displayFolder="" count="0" memberValueDatatype="130" unbalanced="0"/>
    <cacheHierarchy uniqueName="[Range].[QUÃNG ĐƯỜNG (KM)]" caption="QUÃNG ĐƯỜNG (KM)" attribute="1" defaultMemberUniqueName="[Range].[QUÃNG ĐƯỜNG (KM)].[All]" allUniqueName="[Range].[QUÃNG ĐƯỜNG (KM)].[All]" dimensionUniqueName="[Range]" displayFolder="" count="0" memberValueDatatype="130" unbalanced="0"/>
    <cacheHierarchy uniqueName="[Range].[LOẠI HÀNG]" caption="LOẠI HÀNG" attribute="1" defaultMemberUniqueName="[Range].[LOẠI HÀNG].[All]" allUniqueName="[Range].[LOẠI HÀNG].[All]" dimensionUniqueName="[Range]" displayFolder="" count="0" memberValueDatatype="130" unbalanced="0"/>
    <cacheHierarchy uniqueName="[Range].[SỐ BILL/BOOK]" caption="SỐ BILL/BOOK" attribute="1" defaultMemberUniqueName="[Range].[SỐ BILL/BOOK].[All]" allUniqueName="[Range].[SỐ BILL/BOOK].[All]" dimensionUniqueName="[Range]" displayFolder="" count="0" memberValueDatatype="130" unbalanced="0"/>
    <cacheHierarchy uniqueName="[Range].[KHỐI LƯỢNG HÀNG]" caption="KHỐI LƯỢNG HÀNG" attribute="1" defaultMemberUniqueName="[Range].[KHỐI LƯỢNG HÀNG].[All]" allUniqueName="[Range].[KHỐI LƯỢNG HÀNG].[All]" dimensionUniqueName="[Range]" displayFolder="" count="0" memberValueDatatype="130" unbalanced="0"/>
    <cacheHierarchy uniqueName="[Range].[CHỦ HÀNG]" caption="CHỦ HÀNG" attribute="1" defaultMemberUniqueName="[Range].[CHỦ HÀNG].[All]" allUniqueName="[Range].[CHỦ HÀNG].[All]" dimensionUniqueName="[Range]" displayFolder="" count="0" memberValueDatatype="130" unbalanced="0"/>
    <cacheHierarchy uniqueName="[Range].[ĐƠN VỊ VT]" caption="ĐƠN VỊ VT" attribute="1" defaultMemberUniqueName="[Range].[ĐƠN VỊ VT].[All]" allUniqueName="[Range].[ĐƠN VỊ VT].[All]" dimensionUniqueName="[Range]" displayFolder="" count="0" memberValueDatatype="130" unbalanced="0"/>
    <cacheHierarchy uniqueName="[Range].[DT CƯỚC]" caption="DT CƯỚC" attribute="1" defaultMemberUniqueName="[Range].[DT CƯỚC].[All]" allUniqueName="[Range].[DT CƯỚC].[All]" dimensionUniqueName="[Range]" displayFolder="" count="0" memberValueDatatype="5" unbalanced="0"/>
    <cacheHierarchy uniqueName="[Range].[DT CA XE]" caption="DT CA XE" attribute="1" defaultMemberUniqueName="[Range].[DT CA XE].[All]" allUniqueName="[Range].[DT CA XE].[All]" dimensionUniqueName="[Range]" displayFolder="" count="0" memberValueDatatype="20" unbalanced="0"/>
    <cacheHierarchy uniqueName="[Range].[DT KHÁC]" caption="DT KHÁC" attribute="1" defaultMemberUniqueName="[Range].[DT KHÁC].[All]" allUniqueName="[Range].[DT KHÁC].[All]" dimensionUniqueName="[Range]" displayFolder="" count="0" memberValueDatatype="20" unbalanced="0"/>
    <cacheHierarchy uniqueName="[Range].[TỔNG DOANH THU]" caption="TỔNG DOANH THU" attribute="1" defaultMemberUniqueName="[Range].[TỔNG DOANH THU].[All]" allUniqueName="[Range].[TỔNG DOANH THU].[All]" dimensionUniqueName="[Range]" displayFolder="" count="0" memberValueDatatype="5" unbalanced="0"/>
    <cacheHierarchy uniqueName="[Range].[CP CƯỚC]" caption="CP CƯỚC" attribute="1" defaultMemberUniqueName="[Range].[CP CƯỚC].[All]" allUniqueName="[Range].[CP CƯỚC].[All]" dimensionUniqueName="[Range]" displayFolder="" count="0" memberValueDatatype="130" unbalanced="0"/>
    <cacheHierarchy uniqueName="[Range].[TIỀN LƯƠNG CHUYẾN]" caption="TIỀN LƯƠNG CHUYẾN" attribute="1" defaultMemberUniqueName="[Range].[TIỀN LƯƠNG CHUYẾN].[All]" allUniqueName="[Range].[TIỀN LƯƠNG CHUYẾN].[All]" dimensionUniqueName="[Range]" displayFolder="" count="0" memberValueDatatype="130" unbalanced="0"/>
    <cacheHierarchy uniqueName="[Range].[VETC]" caption="VETC" attribute="1" defaultMemberUniqueName="[Range].[VETC].[All]" allUniqueName="[Range].[VETC].[All]" dimensionUniqueName="[Range]" displayFolder="" count="0" memberValueDatatype="130" unbalanced="0"/>
    <cacheHierarchy uniqueName="[Range].[TIỀN VÉ]" caption="TIỀN VÉ" attribute="1" defaultMemberUniqueName="[Range].[TIỀN VÉ].[All]" allUniqueName="[Range].[TIỀN VÉ].[All]" dimensionUniqueName="[Range]" displayFolder="" count="0" memberValueDatatype="130" unbalanced="0"/>
    <cacheHierarchy uniqueName="[Range].[CHI PHÍ  TIỀN ĐƯỜNG]" caption="CHI PHÍ  TIỀN ĐƯỜNG" attribute="1" defaultMemberUniqueName="[Range].[CHI PHÍ  TIỀN ĐƯỜNG].[All]" allUniqueName="[Range].[CHI PHÍ  TIỀN ĐƯỜNG].[All]" dimensionUniqueName="[Range]" displayFolder="" count="0" memberValueDatatype="20" unbalanced="0"/>
    <cacheHierarchy uniqueName="[Range].[TEST COVID]" caption="TEST COVID" attribute="1" defaultMemberUniqueName="[Range].[TEST COVID].[All]" allUniqueName="[Range].[TEST COVID].[All]" dimensionUniqueName="[Range]" displayFolder="" count="0" memberValueDatatype="130" unbalanced="0"/>
    <cacheHierarchy uniqueName="[Range].[DẦU]" caption="DẦU" attribute="1" defaultMemberUniqueName="[Range].[DẦU].[All]" allUniqueName="[Range].[DẦU].[All]" dimensionUniqueName="[Range]" displayFolder="" count="0" memberValueDatatype="20" unbalanced="0"/>
    <cacheHierarchy uniqueName="[Range].[TỔNG CHI PHÍ]" caption="TỔNG CHI PHÍ" attribute="1" defaultMemberUniqueName="[Range].[TỔNG CHI PHÍ].[All]" allUniqueName="[Range].[TỔNG CHI PHÍ].[All]" dimensionUniqueName="[Range]" displayFolder="" count="0" memberValueDatatype="20" unbalanced="0"/>
    <cacheHierarchy uniqueName="[Range].[LÃI GỘP]" caption="LÃI GỘP" attribute="1" defaultMemberUniqueName="[Range].[LÃI GỘP].[All]" allUniqueName="[Range].[LÃI GỘP].[All]" dimensionUniqueName="[Range]" displayFolder="" count="0" memberValueDatatype="130" unbalanced="0"/>
    <cacheHierarchy uniqueName="[Range].[GHI CHÚ]" caption="GHI CHÚ" attribute="1" defaultMemberUniqueName="[Range].[GHI CHÚ].[All]" allUniqueName="[Range].[GHI CHÚ].[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ỔNG DOANH THU]" caption="Sum of TỔNG DOANH THU" measure="1" displayFolder="" measureGroup="Range" count="0" hidden="1">
      <extLst>
        <ext xmlns:x15="http://schemas.microsoft.com/office/spreadsheetml/2010/11/main" uri="{B97F6D7D-B522-45F9-BDA1-12C45D357490}">
          <x15:cacheHierarchy aggregatedColumn="21"/>
        </ext>
      </extLst>
    </cacheHierarchy>
    <cacheHierarchy uniqueName="[Measures].[Count of SỐ CONT]" caption="Count of SỐ CONT" measure="1" displayFolder="" measureGroup="Range" count="0" hidden="1">
      <extLst>
        <ext xmlns:x15="http://schemas.microsoft.com/office/spreadsheetml/2010/11/main" uri="{B97F6D7D-B522-45F9-BDA1-12C45D357490}">
          <x15:cacheHierarchy aggregatedColumn="5"/>
        </ext>
      </extLst>
    </cacheHierarchy>
    <cacheHierarchy uniqueName="[Measures].[Sum of DT CƯỚC]" caption="Sum of DT CƯỚC" measure="1" displayFolder="" measureGroup="Range" count="0" hidden="1">
      <extLst>
        <ext xmlns:x15="http://schemas.microsoft.com/office/spreadsheetml/2010/11/main" uri="{B97F6D7D-B522-45F9-BDA1-12C45D357490}">
          <x15:cacheHierarchy aggregatedColumn="18"/>
        </ext>
      </extLst>
    </cacheHierarchy>
    <cacheHierarchy uniqueName="[Measures].[Sum of DT CA XE]" caption="Sum of DT CA XE" measure="1" displayFolder="" measureGroup="Range" count="0" hidden="1">
      <extLst>
        <ext xmlns:x15="http://schemas.microsoft.com/office/spreadsheetml/2010/11/main" uri="{B97F6D7D-B522-45F9-BDA1-12C45D357490}">
          <x15:cacheHierarchy aggregatedColumn="19"/>
        </ext>
      </extLst>
    </cacheHierarchy>
    <cacheHierarchy uniqueName="[Measures].[Sum of DT KHÁC]" caption="Sum of DT KHÁC" measure="1" displayFolder="" measureGroup="Range" count="0" hidden="1">
      <extLst>
        <ext xmlns:x15="http://schemas.microsoft.com/office/spreadsheetml/2010/11/main" uri="{B97F6D7D-B522-45F9-BDA1-12C45D357490}">
          <x15:cacheHierarchy aggregatedColumn="20"/>
        </ext>
      </extLst>
    </cacheHierarchy>
    <cacheHierarchy uniqueName="[Measures].[Count of TỔNG CHI PHÍ]" caption="Count of TỔNG CHI PHÍ" measure="1" displayFolder="" measureGroup="Range" count="0" hidden="1">
      <extLst>
        <ext xmlns:x15="http://schemas.microsoft.com/office/spreadsheetml/2010/11/main" uri="{B97F6D7D-B522-45F9-BDA1-12C45D357490}">
          <x15:cacheHierarchy aggregatedColumn="29"/>
        </ext>
      </extLst>
    </cacheHierarchy>
    <cacheHierarchy uniqueName="[Measures].[Sum of TỔNG CHI PHÍ]" caption="Sum of TỔNG CHI PHÍ" measure="1" displayFolder="" measureGroup="Range" count="0" hidden="1">
      <extLst>
        <ext xmlns:x15="http://schemas.microsoft.com/office/spreadsheetml/2010/11/main" uri="{B97F6D7D-B522-45F9-BDA1-12C45D357490}">
          <x15:cacheHierarchy aggregatedColumn="29"/>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count="646">
  <r>
    <n v="1"/>
    <s v="26/03"/>
    <x v="0"/>
    <s v="29H-15805"/>
    <n v="0"/>
    <m/>
    <m/>
    <m/>
    <m/>
    <m/>
    <m/>
    <m/>
    <m/>
    <m/>
    <m/>
    <m/>
    <s v="THUẬN HƯNG"/>
    <x v="0"/>
    <x v="0"/>
    <m/>
    <x v="0"/>
    <m/>
    <m/>
    <m/>
    <n v="500000"/>
    <m/>
    <m/>
    <n v="500000"/>
    <m/>
    <m/>
    <m/>
    <m/>
    <m/>
    <m/>
    <m/>
    <m/>
    <m/>
    <m/>
    <m/>
    <m/>
    <n v="0"/>
    <m/>
    <n v="0"/>
    <n v="0"/>
    <n v="0"/>
    <m/>
    <n v="0"/>
    <m/>
    <n v="175000"/>
    <n v="0"/>
    <n v="0"/>
    <m/>
    <n v="175000"/>
    <n v="175000"/>
    <s v="BÙI VĂN HẬU"/>
    <m/>
    <m/>
    <m/>
    <n v="9"/>
    <n v="175000"/>
    <n v="19444.444444444445"/>
  </r>
  <r>
    <n v="2"/>
    <s v="28/03"/>
    <x v="1"/>
    <s v="29H-15201"/>
    <n v="9"/>
    <s v="ok"/>
    <s v="SB2203280002"/>
    <m/>
    <m/>
    <m/>
    <m/>
    <m/>
    <m/>
    <n v="9"/>
    <m/>
    <m/>
    <s v="THANH HÓA"/>
    <x v="1"/>
    <x v="0"/>
    <m/>
    <x v="0"/>
    <n v="3820000"/>
    <n v="500000"/>
    <n v="200000"/>
    <m/>
    <m/>
    <m/>
    <n v="4520000"/>
    <m/>
    <m/>
    <m/>
    <m/>
    <n v="148000"/>
    <m/>
    <n v="200000"/>
    <m/>
    <m/>
    <m/>
    <n v="3565000"/>
    <m/>
    <n v="534750"/>
    <n v="105000"/>
    <n v="0"/>
    <n v="0"/>
    <n v="0"/>
    <m/>
    <n v="639750"/>
    <m/>
    <n v="205000"/>
    <n v="0"/>
    <n v="0"/>
    <m/>
    <n v="205000"/>
    <n v="1192750"/>
    <s v="Bùi Đức Thành"/>
    <m/>
    <m/>
    <m/>
    <n v="9"/>
    <n v="175000"/>
    <n v="19444.444444444445"/>
  </r>
  <r>
    <n v="3"/>
    <s v="28/03"/>
    <x v="0"/>
    <s v="29H-15805"/>
    <n v="9"/>
    <s v="ok"/>
    <s v="SB2203280007"/>
    <m/>
    <m/>
    <m/>
    <m/>
    <m/>
    <m/>
    <n v="9"/>
    <m/>
    <m/>
    <s v="ĐIỆN LẠNH"/>
    <x v="2"/>
    <x v="0"/>
    <m/>
    <x v="0"/>
    <n v="2250000"/>
    <n v="500000"/>
    <m/>
    <m/>
    <m/>
    <m/>
    <n v="2750000"/>
    <m/>
    <m/>
    <m/>
    <m/>
    <n v="158000"/>
    <m/>
    <m/>
    <m/>
    <m/>
    <m/>
    <n v="2095000"/>
    <m/>
    <n v="314250"/>
    <n v="105000"/>
    <n v="0"/>
    <n v="0"/>
    <n v="0"/>
    <m/>
    <n v="419250"/>
    <m/>
    <n v="205000"/>
    <n v="0"/>
    <n v="0"/>
    <m/>
    <n v="205000"/>
    <n v="782250"/>
    <s v="NGUYỄN VĂN BẢO"/>
    <m/>
    <m/>
    <m/>
    <n v="9"/>
    <n v="175000"/>
    <n v="19444.444444444445"/>
  </r>
  <r>
    <n v="4"/>
    <s v="28/03"/>
    <x v="2"/>
    <s v="29H-15247"/>
    <n v="9"/>
    <s v="ok"/>
    <s v="SB2203280012"/>
    <m/>
    <m/>
    <m/>
    <m/>
    <m/>
    <m/>
    <n v="9"/>
    <m/>
    <m/>
    <s v="ORION"/>
    <x v="3"/>
    <x v="0"/>
    <m/>
    <x v="0"/>
    <n v="2530000"/>
    <n v="500000"/>
    <m/>
    <m/>
    <m/>
    <m/>
    <n v="3030000"/>
    <m/>
    <m/>
    <m/>
    <m/>
    <n v="306000"/>
    <m/>
    <m/>
    <m/>
    <m/>
    <m/>
    <n v="2360000"/>
    <m/>
    <n v="354000"/>
    <n v="105000"/>
    <n v="0"/>
    <n v="0"/>
    <n v="0"/>
    <m/>
    <n v="459000"/>
    <m/>
    <n v="205000"/>
    <n v="0"/>
    <n v="35000"/>
    <m/>
    <n v="240000"/>
    <n v="1005000"/>
    <s v="NGUYỄN VĂN MINH"/>
    <m/>
    <m/>
    <m/>
    <n v="9"/>
    <n v="175000"/>
    <n v="19444.444444444445"/>
  </r>
  <r>
    <n v="5"/>
    <s v="28/03"/>
    <x v="3"/>
    <s v="29H-15145"/>
    <n v="9"/>
    <s v="ok"/>
    <s v="SB2203280001"/>
    <m/>
    <m/>
    <m/>
    <m/>
    <m/>
    <m/>
    <n v="9"/>
    <m/>
    <m/>
    <s v="ORION"/>
    <x v="3"/>
    <x v="0"/>
    <m/>
    <x v="0"/>
    <n v="2530000"/>
    <n v="500000"/>
    <m/>
    <m/>
    <m/>
    <m/>
    <n v="3030000"/>
    <m/>
    <m/>
    <m/>
    <m/>
    <n v="306000"/>
    <m/>
    <m/>
    <m/>
    <m/>
    <m/>
    <n v="2360000"/>
    <m/>
    <n v="354000"/>
    <n v="105000"/>
    <n v="0"/>
    <n v="0"/>
    <n v="0"/>
    <m/>
    <n v="459000"/>
    <m/>
    <n v="205000"/>
    <n v="0"/>
    <n v="35000"/>
    <m/>
    <n v="240000"/>
    <n v="1005000"/>
    <s v="PHẠM VĂN QUÂN"/>
    <m/>
    <m/>
    <m/>
    <n v="9"/>
    <n v="175000"/>
    <n v="19444.444444444445"/>
  </r>
  <r>
    <n v="6"/>
    <s v="28/03"/>
    <x v="4"/>
    <s v="29H-70119"/>
    <n v="8"/>
    <s v="ok"/>
    <s v="SB2203280015"/>
    <m/>
    <m/>
    <m/>
    <m/>
    <m/>
    <n v="8"/>
    <m/>
    <m/>
    <m/>
    <s v="VSV"/>
    <x v="4"/>
    <x v="0"/>
    <m/>
    <x v="0"/>
    <n v="950000"/>
    <n v="500000"/>
    <m/>
    <m/>
    <m/>
    <m/>
    <n v="1450000"/>
    <m/>
    <m/>
    <m/>
    <m/>
    <n v="148000"/>
    <m/>
    <m/>
    <m/>
    <m/>
    <m/>
    <n v="890000"/>
    <m/>
    <n v="133500"/>
    <n v="105000"/>
    <n v="0"/>
    <n v="0"/>
    <n v="0"/>
    <m/>
    <n v="238500"/>
    <m/>
    <n v="205000"/>
    <n v="0"/>
    <n v="0"/>
    <m/>
    <n v="205000"/>
    <n v="591500"/>
    <s v="BÙI VĂN HẬU"/>
    <m/>
    <m/>
    <m/>
    <n v="8"/>
    <n v="175000"/>
    <n v="19444.444444444445"/>
  </r>
  <r>
    <n v="7"/>
    <s v="28/03"/>
    <x v="5"/>
    <s v="29H-73785"/>
    <n v="13"/>
    <s v="ok"/>
    <s v="SB2203280013"/>
    <m/>
    <m/>
    <m/>
    <m/>
    <m/>
    <m/>
    <m/>
    <n v="13"/>
    <m/>
    <s v="BUMJIN"/>
    <x v="5"/>
    <x v="0"/>
    <m/>
    <x v="0"/>
    <n v="2680000"/>
    <m/>
    <m/>
    <m/>
    <m/>
    <m/>
    <n v="2680000"/>
    <m/>
    <m/>
    <m/>
    <m/>
    <m/>
    <m/>
    <m/>
    <m/>
    <m/>
    <m/>
    <n v="2500000"/>
    <m/>
    <n v="375000"/>
    <m/>
    <n v="0"/>
    <n v="60000"/>
    <n v="0"/>
    <m/>
    <n v="435000"/>
    <m/>
    <m/>
    <n v="0"/>
    <n v="0"/>
    <m/>
    <n v="0"/>
    <n v="435000"/>
    <m/>
    <s v="PL"/>
    <m/>
    <m/>
    <m/>
    <m/>
    <m/>
  </r>
  <r>
    <n v="8"/>
    <s v="28/03"/>
    <x v="6"/>
    <s v="29H-73917"/>
    <n v="13"/>
    <s v="ok"/>
    <s v="SB2203280009"/>
    <m/>
    <m/>
    <m/>
    <m/>
    <m/>
    <m/>
    <m/>
    <n v="13"/>
    <m/>
    <s v="Z76"/>
    <x v="6"/>
    <x v="0"/>
    <m/>
    <x v="0"/>
    <n v="3170000"/>
    <n v="750000"/>
    <m/>
    <m/>
    <m/>
    <m/>
    <n v="3920000"/>
    <m/>
    <m/>
    <m/>
    <m/>
    <n v="306000"/>
    <m/>
    <m/>
    <m/>
    <m/>
    <m/>
    <n v="2960000"/>
    <m/>
    <n v="444000"/>
    <n v="150000"/>
    <n v="0"/>
    <n v="0"/>
    <n v="0"/>
    <m/>
    <n v="594000"/>
    <m/>
    <n v="250000"/>
    <n v="0"/>
    <n v="0"/>
    <m/>
    <n v="250000"/>
    <n v="1150000"/>
    <s v="NGUYỄN HỒNG THANH"/>
    <m/>
    <m/>
    <m/>
    <n v="13"/>
    <n v="300000"/>
    <n v="33333.333333333336"/>
  </r>
  <r>
    <n v="9"/>
    <s v="28/03"/>
    <x v="7"/>
    <s v="29H-80640"/>
    <n v="13"/>
    <s v="ok"/>
    <s v="SB2203280015"/>
    <m/>
    <m/>
    <m/>
    <m/>
    <m/>
    <m/>
    <m/>
    <n v="13"/>
    <m/>
    <s v="SAMSUNG"/>
    <x v="3"/>
    <x v="0"/>
    <m/>
    <x v="0"/>
    <n v="3170000"/>
    <m/>
    <m/>
    <n v="319000"/>
    <m/>
    <m/>
    <n v="3489000"/>
    <m/>
    <m/>
    <m/>
    <m/>
    <n v="472000"/>
    <m/>
    <m/>
    <m/>
    <m/>
    <m/>
    <n v="2960000"/>
    <m/>
    <n v="444000"/>
    <m/>
    <n v="0"/>
    <n v="60000"/>
    <n v="0"/>
    <m/>
    <n v="504000"/>
    <m/>
    <m/>
    <n v="0"/>
    <n v="0"/>
    <m/>
    <n v="0"/>
    <n v="976000"/>
    <m/>
    <s v="PL"/>
    <m/>
    <m/>
    <m/>
    <m/>
    <m/>
  </r>
  <r>
    <n v="10"/>
    <s v="28/03"/>
    <x v="8"/>
    <s v="29H-80545"/>
    <n v="13"/>
    <s v="ok"/>
    <s v="SB2203280013"/>
    <m/>
    <m/>
    <m/>
    <m/>
    <m/>
    <m/>
    <m/>
    <n v="13"/>
    <m/>
    <s v="ĐẠT GIA"/>
    <x v="7"/>
    <x v="0"/>
    <m/>
    <x v="0"/>
    <n v="2840000"/>
    <n v="750000"/>
    <m/>
    <m/>
    <m/>
    <m/>
    <n v="3590000"/>
    <m/>
    <m/>
    <m/>
    <m/>
    <n v="148000"/>
    <m/>
    <m/>
    <m/>
    <m/>
    <m/>
    <n v="2650000"/>
    <m/>
    <n v="397500"/>
    <n v="150000"/>
    <n v="0"/>
    <n v="0"/>
    <n v="0"/>
    <m/>
    <n v="547500"/>
    <m/>
    <n v="250000"/>
    <n v="0"/>
    <n v="0"/>
    <m/>
    <n v="250000"/>
    <n v="945500"/>
    <s v="LƯU QUANG ĐỨC"/>
    <m/>
    <m/>
    <m/>
    <n v="13"/>
    <n v="300000"/>
    <n v="33333.333333333336"/>
  </r>
  <r>
    <n v="11"/>
    <s v="28/03"/>
    <x v="9"/>
    <s v="15C-26715"/>
    <n v="3.5"/>
    <s v="ok"/>
    <s v="SB2203280017"/>
    <m/>
    <m/>
    <n v="3.5"/>
    <m/>
    <m/>
    <m/>
    <m/>
    <m/>
    <m/>
    <s v="VICHTORY"/>
    <x v="7"/>
    <x v="0"/>
    <m/>
    <x v="0"/>
    <n v="1410000"/>
    <n v="350000"/>
    <m/>
    <m/>
    <m/>
    <m/>
    <n v="1760000"/>
    <m/>
    <m/>
    <m/>
    <m/>
    <n v="148000"/>
    <m/>
    <m/>
    <m/>
    <m/>
    <m/>
    <n v="1310000"/>
    <m/>
    <n v="196500"/>
    <n v="75000"/>
    <n v="0"/>
    <n v="0"/>
    <n v="0"/>
    <m/>
    <n v="271500"/>
    <m/>
    <n v="175000"/>
    <n v="0"/>
    <n v="0"/>
    <m/>
    <n v="175000"/>
    <n v="594500"/>
    <s v="Bùi Chí Hải"/>
    <m/>
    <m/>
    <m/>
    <n v="3.5"/>
    <n v="100000"/>
    <n v="11111.111111111111"/>
  </r>
  <r>
    <n v="12"/>
    <s v="28/03"/>
    <x v="10"/>
    <s v="15H 00478"/>
    <n v="13"/>
    <m/>
    <s v="SB2203280005"/>
    <m/>
    <m/>
    <m/>
    <m/>
    <m/>
    <m/>
    <m/>
    <n v="13"/>
    <m/>
    <s v="SAAMWANG"/>
    <x v="8"/>
    <x v="0"/>
    <m/>
    <x v="1"/>
    <n v="3360000"/>
    <n v="750000"/>
    <m/>
    <m/>
    <m/>
    <m/>
    <n v="4110000"/>
    <n v="2850000"/>
    <n v="300000"/>
    <m/>
    <m/>
    <m/>
    <m/>
    <m/>
    <m/>
    <m/>
    <m/>
    <m/>
    <m/>
    <n v="0"/>
    <m/>
    <n v="0"/>
    <n v="0"/>
    <n v="0"/>
    <m/>
    <n v="0"/>
    <m/>
    <m/>
    <n v="0"/>
    <n v="0"/>
    <m/>
    <n v="0"/>
    <n v="3150000"/>
    <m/>
    <m/>
    <m/>
    <m/>
    <n v="13"/>
    <n v="300000"/>
    <n v="33333.333333333336"/>
  </r>
  <r>
    <n v="13"/>
    <s v="28/03"/>
    <x v="10"/>
    <s v="15C-30182"/>
    <n v="5"/>
    <s v="ok"/>
    <s v="SB2203280020"/>
    <m/>
    <m/>
    <m/>
    <n v="5"/>
    <m/>
    <m/>
    <m/>
    <m/>
    <m/>
    <s v="LG"/>
    <x v="9"/>
    <x v="0"/>
    <m/>
    <x v="2"/>
    <n v="630000"/>
    <n v="350000"/>
    <m/>
    <m/>
    <m/>
    <m/>
    <n v="980000"/>
    <n v="570000"/>
    <n v="250000"/>
    <m/>
    <m/>
    <m/>
    <m/>
    <m/>
    <m/>
    <m/>
    <m/>
    <m/>
    <m/>
    <n v="0"/>
    <m/>
    <n v="0"/>
    <n v="0"/>
    <n v="0"/>
    <m/>
    <n v="0"/>
    <m/>
    <m/>
    <n v="0"/>
    <n v="0"/>
    <m/>
    <n v="0"/>
    <n v="820000"/>
    <m/>
    <m/>
    <m/>
    <m/>
    <m/>
    <m/>
    <m/>
  </r>
  <r>
    <n v="14"/>
    <s v="28/03"/>
    <x v="10"/>
    <s v="43S 3384"/>
    <n v="13"/>
    <s v="ok"/>
    <s v="SB2203280019"/>
    <m/>
    <m/>
    <m/>
    <m/>
    <m/>
    <m/>
    <m/>
    <n v="13"/>
    <m/>
    <s v="BUMJIN"/>
    <x v="5"/>
    <x v="0"/>
    <m/>
    <x v="2"/>
    <n v="2680000"/>
    <m/>
    <m/>
    <m/>
    <m/>
    <m/>
    <n v="2680000"/>
    <n v="2300000"/>
    <n v="300000"/>
    <m/>
    <m/>
    <m/>
    <m/>
    <m/>
    <m/>
    <m/>
    <m/>
    <m/>
    <m/>
    <n v="0"/>
    <m/>
    <n v="0"/>
    <n v="0"/>
    <n v="0"/>
    <m/>
    <n v="0"/>
    <m/>
    <m/>
    <n v="0"/>
    <n v="0"/>
    <m/>
    <n v="0"/>
    <n v="2600000"/>
    <m/>
    <m/>
    <m/>
    <m/>
    <m/>
    <m/>
    <m/>
  </r>
  <r>
    <n v="15"/>
    <s v="28/03"/>
    <x v="10"/>
    <s v="43S 3384"/>
    <n v="13"/>
    <s v="ok"/>
    <s v="SB2203280003"/>
    <m/>
    <m/>
    <m/>
    <m/>
    <m/>
    <m/>
    <m/>
    <n v="13"/>
    <n v="5"/>
    <s v="CHUYỀN TẢI"/>
    <x v="10"/>
    <x v="0"/>
    <m/>
    <x v="2"/>
    <n v="1510000"/>
    <m/>
    <m/>
    <m/>
    <n v="385000"/>
    <m/>
    <n v="1895000"/>
    <n v="1290000"/>
    <n v="300000"/>
    <n v="350000"/>
    <m/>
    <m/>
    <m/>
    <m/>
    <m/>
    <m/>
    <m/>
    <m/>
    <m/>
    <n v="0"/>
    <m/>
    <m/>
    <m/>
    <n v="0"/>
    <m/>
    <n v="0"/>
    <m/>
    <m/>
    <n v="0"/>
    <n v="0"/>
    <m/>
    <m/>
    <n v="1940000"/>
    <m/>
    <m/>
    <m/>
    <m/>
    <m/>
    <m/>
    <m/>
  </r>
  <r>
    <n v="16"/>
    <s v="28/03"/>
    <x v="10"/>
    <s v="89C-12886"/>
    <n v="13"/>
    <s v="ok"/>
    <s v="SB2203280006"/>
    <m/>
    <m/>
    <m/>
    <m/>
    <m/>
    <m/>
    <m/>
    <n v="13"/>
    <m/>
    <s v="CHUYỀN TẢI"/>
    <x v="10"/>
    <x v="0"/>
    <m/>
    <x v="2"/>
    <n v="1510000"/>
    <m/>
    <m/>
    <m/>
    <m/>
    <m/>
    <n v="1510000"/>
    <n v="1290000"/>
    <n v="300000"/>
    <m/>
    <m/>
    <m/>
    <m/>
    <m/>
    <m/>
    <m/>
    <m/>
    <m/>
    <m/>
    <n v="0"/>
    <m/>
    <n v="0"/>
    <n v="0"/>
    <n v="0"/>
    <m/>
    <n v="0"/>
    <m/>
    <m/>
    <n v="0"/>
    <n v="0"/>
    <m/>
    <n v="0"/>
    <n v="1590000"/>
    <m/>
    <m/>
    <m/>
    <m/>
    <m/>
    <m/>
    <m/>
  </r>
  <r>
    <n v="17"/>
    <s v="28/03"/>
    <x v="10"/>
    <s v="89C-12886"/>
    <n v="13"/>
    <s v="ok"/>
    <s v="SB2203280016"/>
    <m/>
    <m/>
    <m/>
    <m/>
    <m/>
    <m/>
    <m/>
    <n v="13"/>
    <m/>
    <s v="CHUYỀN TẢI"/>
    <x v="10"/>
    <x v="0"/>
    <m/>
    <x v="2"/>
    <n v="1510000"/>
    <m/>
    <m/>
    <m/>
    <m/>
    <m/>
    <n v="1510000"/>
    <n v="1290000"/>
    <n v="300000"/>
    <m/>
    <m/>
    <m/>
    <m/>
    <m/>
    <m/>
    <m/>
    <m/>
    <m/>
    <m/>
    <n v="0"/>
    <m/>
    <m/>
    <m/>
    <n v="0"/>
    <m/>
    <n v="0"/>
    <m/>
    <m/>
    <n v="0"/>
    <n v="0"/>
    <m/>
    <m/>
    <n v="1590000"/>
    <m/>
    <m/>
    <m/>
    <m/>
    <m/>
    <m/>
    <m/>
  </r>
  <r>
    <n v="18"/>
    <s v="28/03"/>
    <x v="10"/>
    <s v="99C 01580"/>
    <n v="13"/>
    <s v="ok"/>
    <s v="SB2203280011"/>
    <m/>
    <m/>
    <m/>
    <m/>
    <m/>
    <m/>
    <m/>
    <n v="13"/>
    <m/>
    <s v="CHUYỀN TẢI"/>
    <x v="10"/>
    <x v="0"/>
    <m/>
    <x v="2"/>
    <n v="1510000"/>
    <m/>
    <m/>
    <m/>
    <m/>
    <m/>
    <n v="1510000"/>
    <n v="1290000"/>
    <n v="300000"/>
    <m/>
    <m/>
    <m/>
    <m/>
    <m/>
    <m/>
    <m/>
    <m/>
    <m/>
    <m/>
    <n v="0"/>
    <m/>
    <n v="0"/>
    <n v="0"/>
    <n v="0"/>
    <m/>
    <n v="0"/>
    <m/>
    <m/>
    <n v="0"/>
    <n v="0"/>
    <m/>
    <n v="0"/>
    <n v="1590000"/>
    <m/>
    <m/>
    <m/>
    <m/>
    <m/>
    <m/>
    <m/>
  </r>
  <r>
    <n v="19"/>
    <s v="28/03"/>
    <x v="10"/>
    <s v="36C 18231"/>
    <n v="13"/>
    <s v="ok"/>
    <s v="SB2203280010"/>
    <m/>
    <m/>
    <m/>
    <m/>
    <m/>
    <m/>
    <m/>
    <n v="13"/>
    <m/>
    <s v="CHUYỀN TẢI"/>
    <x v="10"/>
    <x v="0"/>
    <m/>
    <x v="2"/>
    <n v="1510000"/>
    <m/>
    <m/>
    <m/>
    <m/>
    <m/>
    <n v="1510000"/>
    <n v="1290000"/>
    <n v="300000"/>
    <m/>
    <m/>
    <m/>
    <m/>
    <m/>
    <m/>
    <m/>
    <m/>
    <m/>
    <m/>
    <n v="0"/>
    <m/>
    <n v="0"/>
    <n v="0"/>
    <n v="0"/>
    <m/>
    <n v="0"/>
    <m/>
    <m/>
    <n v="0"/>
    <n v="0"/>
    <m/>
    <n v="0"/>
    <n v="1590000"/>
    <m/>
    <m/>
    <m/>
    <m/>
    <m/>
    <m/>
    <n v="0"/>
  </r>
  <r>
    <n v="20"/>
    <s v="28/03"/>
    <x v="10"/>
    <s v="36C 18231"/>
    <n v="13"/>
    <s v="ok"/>
    <s v="SB2203280022"/>
    <m/>
    <m/>
    <m/>
    <m/>
    <m/>
    <m/>
    <m/>
    <n v="13"/>
    <m/>
    <s v="CHUYỀN TẢI"/>
    <x v="10"/>
    <x v="0"/>
    <m/>
    <x v="2"/>
    <n v="1510000"/>
    <m/>
    <m/>
    <m/>
    <m/>
    <m/>
    <n v="1510000"/>
    <n v="1290000"/>
    <n v="300000"/>
    <m/>
    <m/>
    <m/>
    <m/>
    <m/>
    <m/>
    <m/>
    <m/>
    <m/>
    <m/>
    <m/>
    <m/>
    <m/>
    <m/>
    <n v="0"/>
    <m/>
    <n v="0"/>
    <m/>
    <m/>
    <n v="0"/>
    <n v="0"/>
    <m/>
    <m/>
    <n v="1590000"/>
    <m/>
    <m/>
    <m/>
    <m/>
    <m/>
    <m/>
    <m/>
  </r>
  <r>
    <n v="21"/>
    <s v="28/03"/>
    <x v="10"/>
    <s v="15H 02771"/>
    <n v="13"/>
    <s v="ok"/>
    <s v="SB2203280004"/>
    <m/>
    <m/>
    <m/>
    <m/>
    <m/>
    <m/>
    <m/>
    <n v="13"/>
    <m/>
    <s v="THANH HÓA"/>
    <x v="1"/>
    <x v="0"/>
    <m/>
    <x v="2"/>
    <n v="5335000"/>
    <n v="750000"/>
    <n v="200000"/>
    <m/>
    <m/>
    <m/>
    <n v="6285000"/>
    <n v="4770000"/>
    <n v="600000"/>
    <m/>
    <n v="200000"/>
    <m/>
    <m/>
    <m/>
    <m/>
    <m/>
    <m/>
    <m/>
    <m/>
    <n v="0"/>
    <m/>
    <n v="0"/>
    <n v="0"/>
    <n v="0"/>
    <m/>
    <n v="0"/>
    <m/>
    <m/>
    <n v="0"/>
    <n v="0"/>
    <m/>
    <n v="0"/>
    <n v="5570000"/>
    <m/>
    <m/>
    <m/>
    <m/>
    <m/>
    <n v="0"/>
    <n v="0"/>
  </r>
  <r>
    <n v="22"/>
    <s v="28/03"/>
    <x v="10"/>
    <s v="15H 02771"/>
    <n v="3.5"/>
    <s v="ok"/>
    <s v="PXKG021/03"/>
    <m/>
    <m/>
    <n v="3.5"/>
    <m/>
    <m/>
    <m/>
    <m/>
    <m/>
    <m/>
    <s v="GIẤY CUỘN"/>
    <x v="9"/>
    <x v="0"/>
    <m/>
    <x v="2"/>
    <n v="510000"/>
    <m/>
    <m/>
    <m/>
    <m/>
    <m/>
    <n v="510000"/>
    <n v="470000"/>
    <m/>
    <m/>
    <m/>
    <m/>
    <m/>
    <m/>
    <m/>
    <m/>
    <m/>
    <m/>
    <m/>
    <n v="0"/>
    <m/>
    <m/>
    <m/>
    <n v="0"/>
    <m/>
    <n v="0"/>
    <m/>
    <m/>
    <n v="0"/>
    <n v="0"/>
    <m/>
    <m/>
    <n v="470000"/>
    <m/>
    <m/>
    <m/>
    <m/>
    <m/>
    <m/>
    <m/>
  </r>
  <r>
    <n v="23"/>
    <s v="28/03"/>
    <x v="10"/>
    <s v="15C-35774"/>
    <n v="7"/>
    <s v="ok"/>
    <s v="SB2203280008"/>
    <m/>
    <m/>
    <m/>
    <m/>
    <n v="7"/>
    <m/>
    <m/>
    <m/>
    <m/>
    <s v="NAFUCO"/>
    <x v="11"/>
    <x v="0"/>
    <m/>
    <x v="2"/>
    <n v="2270000"/>
    <n v="400000"/>
    <m/>
    <m/>
    <m/>
    <m/>
    <n v="2670000"/>
    <n v="2170000"/>
    <n v="150000"/>
    <m/>
    <m/>
    <m/>
    <m/>
    <m/>
    <m/>
    <m/>
    <m/>
    <m/>
    <m/>
    <n v="0"/>
    <m/>
    <n v="0"/>
    <n v="0"/>
    <n v="0"/>
    <m/>
    <n v="0"/>
    <m/>
    <m/>
    <n v="0"/>
    <n v="0"/>
    <m/>
    <n v="0"/>
    <n v="2320000"/>
    <m/>
    <m/>
    <m/>
    <m/>
    <n v="7"/>
    <n v="150000"/>
    <n v="16666.666666666668"/>
  </r>
  <r>
    <n v="24"/>
    <s v="28/03"/>
    <x v="10"/>
    <s v="15H 03161"/>
    <n v="13"/>
    <m/>
    <m/>
    <m/>
    <m/>
    <m/>
    <m/>
    <m/>
    <m/>
    <m/>
    <n v="13"/>
    <m/>
    <s v="XEN-LU-LO"/>
    <x v="12"/>
    <x v="1"/>
    <m/>
    <x v="3"/>
    <n v="3500000"/>
    <m/>
    <m/>
    <m/>
    <m/>
    <m/>
    <n v="3500000"/>
    <n v="3500000"/>
    <m/>
    <m/>
    <m/>
    <m/>
    <m/>
    <m/>
    <m/>
    <m/>
    <m/>
    <m/>
    <m/>
    <n v="0"/>
    <m/>
    <n v="0"/>
    <n v="0"/>
    <n v="0"/>
    <m/>
    <n v="0"/>
    <m/>
    <m/>
    <n v="0"/>
    <n v="0"/>
    <m/>
    <n v="0"/>
    <n v="3500000"/>
    <m/>
    <m/>
    <m/>
    <m/>
    <m/>
    <n v="0"/>
    <n v="0"/>
  </r>
  <r>
    <n v="25"/>
    <s v="28/03"/>
    <x v="10"/>
    <s v="15H 03161"/>
    <n v="13"/>
    <s v="ok"/>
    <s v="bbbg"/>
    <m/>
    <m/>
    <m/>
    <m/>
    <m/>
    <m/>
    <m/>
    <n v="13"/>
    <m/>
    <s v="XNK-HOÀNG HẢI"/>
    <x v="13"/>
    <x v="2"/>
    <m/>
    <x v="3"/>
    <n v="1527777.7777777778"/>
    <m/>
    <m/>
    <m/>
    <m/>
    <m/>
    <n v="1527777.7777777778"/>
    <n v="1400000"/>
    <m/>
    <m/>
    <m/>
    <m/>
    <m/>
    <m/>
    <m/>
    <m/>
    <m/>
    <m/>
    <m/>
    <n v="0"/>
    <m/>
    <m/>
    <m/>
    <n v="0"/>
    <m/>
    <n v="0"/>
    <m/>
    <m/>
    <n v="0"/>
    <n v="0"/>
    <m/>
    <m/>
    <n v="1400000"/>
    <m/>
    <m/>
    <m/>
    <m/>
    <m/>
    <m/>
    <m/>
  </r>
  <r>
    <n v="26"/>
    <s v="28/03"/>
    <x v="10"/>
    <s v="15H 02657"/>
    <n v="13"/>
    <s v="ok"/>
    <s v="SB2203260028"/>
    <m/>
    <m/>
    <m/>
    <m/>
    <m/>
    <m/>
    <m/>
    <n v="13"/>
    <m/>
    <s v="SAMSUNG"/>
    <x v="3"/>
    <x v="0"/>
    <m/>
    <x v="3"/>
    <n v="3170000"/>
    <m/>
    <m/>
    <m/>
    <m/>
    <m/>
    <n v="3170000"/>
    <n v="3040000"/>
    <n v="300000"/>
    <m/>
    <m/>
    <m/>
    <m/>
    <m/>
    <m/>
    <m/>
    <m/>
    <m/>
    <m/>
    <n v="0"/>
    <m/>
    <n v="0"/>
    <n v="0"/>
    <n v="0"/>
    <m/>
    <n v="0"/>
    <m/>
    <m/>
    <n v="0"/>
    <n v="0"/>
    <m/>
    <n v="0"/>
    <n v="3340000"/>
    <m/>
    <m/>
    <m/>
    <m/>
    <m/>
    <n v="0"/>
    <n v="0"/>
  </r>
  <r>
    <n v="27"/>
    <s v="28/03"/>
    <x v="10"/>
    <s v="15H 02657"/>
    <n v="5"/>
    <m/>
    <m/>
    <m/>
    <m/>
    <m/>
    <n v="5"/>
    <m/>
    <m/>
    <m/>
    <m/>
    <m/>
    <s v="SỸ ĐẠT"/>
    <x v="14"/>
    <x v="3"/>
    <m/>
    <x v="3"/>
    <n v="2850000"/>
    <m/>
    <m/>
    <n v="300000"/>
    <m/>
    <m/>
    <n v="3150000"/>
    <n v="2000000"/>
    <m/>
    <m/>
    <m/>
    <m/>
    <m/>
    <m/>
    <m/>
    <m/>
    <m/>
    <m/>
    <m/>
    <n v="0"/>
    <m/>
    <n v="0"/>
    <n v="0"/>
    <n v="0"/>
    <m/>
    <n v="0"/>
    <m/>
    <m/>
    <n v="0"/>
    <n v="0"/>
    <m/>
    <n v="0"/>
    <n v="2000000"/>
    <m/>
    <m/>
    <m/>
    <m/>
    <m/>
    <n v="0"/>
    <n v="0"/>
  </r>
  <r>
    <n v="28"/>
    <s v="28/03"/>
    <x v="10"/>
    <s v="15C-21530"/>
    <n v="3.5"/>
    <s v="ok"/>
    <s v="SB2203280018"/>
    <m/>
    <m/>
    <n v="3.5"/>
    <m/>
    <m/>
    <m/>
    <m/>
    <m/>
    <m/>
    <s v="Công ty CP vận tải và bao bì Traco"/>
    <x v="6"/>
    <x v="0"/>
    <m/>
    <x v="3"/>
    <n v="1630000"/>
    <n v="350000"/>
    <m/>
    <m/>
    <m/>
    <m/>
    <n v="1980000"/>
    <n v="1500000"/>
    <n v="200000"/>
    <m/>
    <m/>
    <m/>
    <m/>
    <m/>
    <m/>
    <m/>
    <m/>
    <m/>
    <m/>
    <n v="0"/>
    <m/>
    <n v="0"/>
    <n v="0"/>
    <n v="0"/>
    <m/>
    <n v="0"/>
    <m/>
    <m/>
    <n v="0"/>
    <n v="0"/>
    <m/>
    <n v="0"/>
    <n v="1700000"/>
    <m/>
    <m/>
    <m/>
    <m/>
    <m/>
    <n v="0"/>
    <n v="0"/>
  </r>
  <r>
    <n v="29"/>
    <s v="28/03"/>
    <x v="10"/>
    <s v="15H 02241"/>
    <n v="13"/>
    <s v="ok"/>
    <s v="SB2203260027"/>
    <m/>
    <m/>
    <m/>
    <m/>
    <m/>
    <m/>
    <m/>
    <n v="13"/>
    <m/>
    <s v="ORION"/>
    <x v="3"/>
    <x v="0"/>
    <m/>
    <x v="3"/>
    <n v="3170000"/>
    <n v="750000"/>
    <m/>
    <m/>
    <m/>
    <m/>
    <n v="3920000"/>
    <n v="3040000"/>
    <n v="325000"/>
    <m/>
    <m/>
    <m/>
    <m/>
    <m/>
    <m/>
    <m/>
    <m/>
    <m/>
    <m/>
    <n v="0"/>
    <m/>
    <n v="0"/>
    <n v="0"/>
    <n v="0"/>
    <m/>
    <n v="0"/>
    <m/>
    <m/>
    <n v="0"/>
    <n v="0"/>
    <m/>
    <n v="0"/>
    <n v="3365000"/>
    <m/>
    <m/>
    <m/>
    <m/>
    <n v="13"/>
    <n v="300000"/>
    <n v="33333.333333333336"/>
  </r>
  <r>
    <n v="30"/>
    <s v="29/03"/>
    <x v="7"/>
    <s v="29H-15619"/>
    <n v="9"/>
    <s v="ok"/>
    <s v="SB2203290004"/>
    <m/>
    <m/>
    <m/>
    <m/>
    <m/>
    <m/>
    <n v="9"/>
    <m/>
    <m/>
    <s v="ORION"/>
    <x v="3"/>
    <x v="0"/>
    <m/>
    <x v="0"/>
    <n v="2530000"/>
    <n v="500000"/>
    <m/>
    <m/>
    <m/>
    <m/>
    <n v="3030000"/>
    <m/>
    <m/>
    <m/>
    <m/>
    <n v="306000"/>
    <m/>
    <m/>
    <m/>
    <m/>
    <m/>
    <n v="2360000"/>
    <m/>
    <n v="354000"/>
    <n v="105000"/>
    <n v="0"/>
    <n v="0"/>
    <n v="0"/>
    <m/>
    <n v="459000"/>
    <m/>
    <n v="205000"/>
    <n v="0"/>
    <n v="35000"/>
    <m/>
    <n v="240000"/>
    <n v="1005000"/>
    <s v="LƯU QUANG ĐỨC"/>
    <m/>
    <m/>
    <m/>
    <n v="9"/>
    <n v="175000"/>
    <n v="21875"/>
  </r>
  <r>
    <n v="31"/>
    <s v="29/03"/>
    <x v="1"/>
    <s v="29H-15201"/>
    <n v="9"/>
    <s v="ok"/>
    <s v="SB2203290006"/>
    <m/>
    <m/>
    <m/>
    <m/>
    <m/>
    <m/>
    <n v="9"/>
    <m/>
    <m/>
    <s v="THUẬN HƯNG"/>
    <x v="0"/>
    <x v="0"/>
    <m/>
    <x v="0"/>
    <n v="2640000"/>
    <n v="250000"/>
    <m/>
    <m/>
    <m/>
    <m/>
    <n v="2890000"/>
    <m/>
    <m/>
    <m/>
    <m/>
    <n v="306000"/>
    <m/>
    <m/>
    <m/>
    <m/>
    <m/>
    <n v="2465000"/>
    <m/>
    <n v="369750"/>
    <m/>
    <n v="0"/>
    <n v="0"/>
    <n v="0"/>
    <m/>
    <n v="369750"/>
    <m/>
    <m/>
    <n v="0"/>
    <n v="0"/>
    <m/>
    <n v="0"/>
    <n v="675750"/>
    <m/>
    <m/>
    <m/>
    <m/>
    <n v="9"/>
    <n v="175000"/>
    <n v="21875"/>
  </r>
  <r>
    <n v="32"/>
    <s v="29/03"/>
    <x v="0"/>
    <s v="29H-15805"/>
    <n v="7"/>
    <s v="ok"/>
    <s v="SB2203290011"/>
    <m/>
    <m/>
    <m/>
    <m/>
    <n v="7"/>
    <m/>
    <m/>
    <m/>
    <m/>
    <s v="CANFUCO"/>
    <x v="15"/>
    <x v="0"/>
    <m/>
    <x v="0"/>
    <n v="790000"/>
    <n v="200000"/>
    <m/>
    <m/>
    <m/>
    <m/>
    <n v="990000"/>
    <m/>
    <m/>
    <m/>
    <m/>
    <n v="296000"/>
    <m/>
    <m/>
    <m/>
    <m/>
    <m/>
    <n v="735000"/>
    <m/>
    <n v="110250"/>
    <m/>
    <n v="0"/>
    <n v="0"/>
    <n v="0"/>
    <m/>
    <n v="110250"/>
    <m/>
    <m/>
    <n v="0"/>
    <n v="0"/>
    <m/>
    <n v="0"/>
    <n v="406250"/>
    <m/>
    <m/>
    <m/>
    <m/>
    <n v="7"/>
    <n v="150000"/>
    <n v="18750"/>
  </r>
  <r>
    <n v="33"/>
    <s v="29/03"/>
    <x v="2"/>
    <s v="29H-15247"/>
    <n v="7"/>
    <s v="ok"/>
    <s v="SB2203290008"/>
    <m/>
    <m/>
    <m/>
    <m/>
    <n v="7"/>
    <m/>
    <m/>
    <m/>
    <m/>
    <s v="THUẬN HƯNG"/>
    <x v="0"/>
    <x v="0"/>
    <m/>
    <x v="0"/>
    <n v="2360000"/>
    <n v="200000"/>
    <m/>
    <m/>
    <m/>
    <m/>
    <n v="2560000"/>
    <m/>
    <m/>
    <m/>
    <m/>
    <n v="306000"/>
    <m/>
    <m/>
    <m/>
    <m/>
    <m/>
    <n v="2200000"/>
    <m/>
    <n v="330000"/>
    <m/>
    <n v="0"/>
    <n v="0"/>
    <n v="0"/>
    <m/>
    <n v="330000"/>
    <m/>
    <m/>
    <n v="0"/>
    <n v="0"/>
    <m/>
    <n v="0"/>
    <n v="636000"/>
    <m/>
    <m/>
    <m/>
    <m/>
    <n v="7"/>
    <n v="150000"/>
    <n v="18750"/>
  </r>
  <r>
    <n v="34"/>
    <s v="29/03"/>
    <x v="3"/>
    <s v="29H-15145"/>
    <n v="8"/>
    <s v="ok"/>
    <s v="SB2203290012"/>
    <m/>
    <m/>
    <m/>
    <m/>
    <m/>
    <n v="8"/>
    <m/>
    <m/>
    <m/>
    <s v="VSV"/>
    <x v="4"/>
    <x v="0"/>
    <m/>
    <x v="0"/>
    <n v="950000"/>
    <n v="500000"/>
    <m/>
    <m/>
    <m/>
    <m/>
    <n v="1450000"/>
    <m/>
    <m/>
    <m/>
    <m/>
    <n v="148000"/>
    <m/>
    <m/>
    <m/>
    <m/>
    <m/>
    <n v="890000"/>
    <m/>
    <n v="133500"/>
    <n v="105000"/>
    <n v="0"/>
    <n v="0"/>
    <n v="0"/>
    <m/>
    <n v="238500"/>
    <m/>
    <n v="205000"/>
    <n v="0"/>
    <n v="0"/>
    <m/>
    <n v="205000"/>
    <n v="591500"/>
    <s v="PHẠM VĂN QUÂN"/>
    <m/>
    <m/>
    <m/>
    <n v="8"/>
    <n v="175000"/>
    <n v="21875"/>
  </r>
  <r>
    <n v="35"/>
    <s v="29/03"/>
    <x v="4"/>
    <s v="29H-70119"/>
    <n v="9"/>
    <s v="ok"/>
    <s v="SB2203290010"/>
    <m/>
    <m/>
    <m/>
    <m/>
    <m/>
    <m/>
    <n v="9"/>
    <m/>
    <m/>
    <s v="ORION"/>
    <x v="3"/>
    <x v="0"/>
    <m/>
    <x v="0"/>
    <n v="2530000"/>
    <n v="500000"/>
    <m/>
    <m/>
    <m/>
    <m/>
    <n v="3030000"/>
    <m/>
    <m/>
    <m/>
    <m/>
    <n v="306000"/>
    <m/>
    <m/>
    <m/>
    <m/>
    <m/>
    <n v="2360000"/>
    <m/>
    <n v="354000"/>
    <n v="105000"/>
    <n v="0"/>
    <n v="0"/>
    <n v="0"/>
    <m/>
    <n v="459000"/>
    <m/>
    <n v="205000"/>
    <n v="0"/>
    <n v="35000"/>
    <m/>
    <n v="240000"/>
    <n v="1005000"/>
    <s v="NGUYỄN HỒNG THANH"/>
    <m/>
    <m/>
    <m/>
    <n v="9"/>
    <n v="175000"/>
    <n v="21875"/>
  </r>
  <r>
    <n v="36"/>
    <s v="29/03"/>
    <x v="11"/>
    <s v="29H-70138"/>
    <n v="9"/>
    <s v="ok"/>
    <s v="SB2203290003"/>
    <m/>
    <m/>
    <m/>
    <m/>
    <m/>
    <m/>
    <n v="9"/>
    <m/>
    <m/>
    <s v="THANH HÓA"/>
    <x v="1"/>
    <x v="0"/>
    <m/>
    <x v="0"/>
    <n v="3820000"/>
    <n v="500000"/>
    <n v="200000"/>
    <m/>
    <m/>
    <m/>
    <n v="4520000"/>
    <m/>
    <m/>
    <m/>
    <m/>
    <n v="148000"/>
    <m/>
    <n v="200000"/>
    <m/>
    <m/>
    <m/>
    <n v="3565000"/>
    <m/>
    <n v="534750"/>
    <n v="105000"/>
    <n v="0"/>
    <n v="0"/>
    <n v="0"/>
    <m/>
    <n v="639750"/>
    <m/>
    <n v="205000"/>
    <n v="0"/>
    <n v="0"/>
    <m/>
    <n v="205000"/>
    <n v="1192750"/>
    <s v="Nguyễn Văn Bì"/>
    <m/>
    <m/>
    <m/>
    <n v="9"/>
    <n v="175000"/>
    <n v="21875"/>
  </r>
  <r>
    <n v="37"/>
    <s v="29/03"/>
    <x v="5"/>
    <s v="29H-73785"/>
    <n v="13"/>
    <s v="ok"/>
    <s v="SB2203290013"/>
    <m/>
    <m/>
    <m/>
    <m/>
    <m/>
    <m/>
    <m/>
    <n v="13"/>
    <m/>
    <s v="BUMJIN"/>
    <x v="5"/>
    <x v="0"/>
    <m/>
    <x v="0"/>
    <n v="2680000"/>
    <m/>
    <m/>
    <m/>
    <m/>
    <m/>
    <n v="2680000"/>
    <m/>
    <m/>
    <m/>
    <m/>
    <m/>
    <m/>
    <m/>
    <m/>
    <m/>
    <m/>
    <n v="2500000"/>
    <m/>
    <n v="375000"/>
    <m/>
    <n v="0"/>
    <n v="60000"/>
    <n v="0"/>
    <m/>
    <n v="435000"/>
    <m/>
    <m/>
    <n v="0"/>
    <n v="0"/>
    <m/>
    <n v="0"/>
    <n v="435000"/>
    <m/>
    <s v="PL"/>
    <m/>
    <m/>
    <m/>
    <n v="0"/>
    <n v="0"/>
  </r>
  <r>
    <n v="38"/>
    <s v="29/03"/>
    <x v="6"/>
    <s v="29H-73917"/>
    <n v="13"/>
    <s v="ok"/>
    <s v="SB2203300004"/>
    <m/>
    <m/>
    <m/>
    <m/>
    <m/>
    <m/>
    <m/>
    <n v="13"/>
    <m/>
    <s v="TRACO"/>
    <x v="6"/>
    <x v="0"/>
    <m/>
    <x v="0"/>
    <n v="3170000"/>
    <n v="750000"/>
    <m/>
    <m/>
    <m/>
    <m/>
    <n v="3920000"/>
    <m/>
    <m/>
    <m/>
    <m/>
    <n v="158000"/>
    <m/>
    <m/>
    <m/>
    <m/>
    <m/>
    <n v="2960000"/>
    <m/>
    <n v="444000"/>
    <n v="150000"/>
    <n v="0"/>
    <n v="0"/>
    <n v="0"/>
    <m/>
    <n v="594000"/>
    <m/>
    <n v="250000"/>
    <n v="0"/>
    <n v="0"/>
    <m/>
    <n v="250000"/>
    <n v="1002000"/>
    <s v="NGUYỄN ĐÌNH HIỆP"/>
    <m/>
    <m/>
    <m/>
    <n v="13"/>
    <n v="300000"/>
    <n v="37500"/>
  </r>
  <r>
    <n v="39"/>
    <s v="29/03"/>
    <x v="8"/>
    <s v="29H-80545"/>
    <n v="13"/>
    <m/>
    <s v="SB2203290009"/>
    <m/>
    <m/>
    <m/>
    <m/>
    <m/>
    <m/>
    <m/>
    <n v="13"/>
    <n v="5"/>
    <s v="SAMSUNG"/>
    <x v="3"/>
    <x v="0"/>
    <m/>
    <x v="0"/>
    <n v="3170000"/>
    <m/>
    <m/>
    <m/>
    <n v="932500"/>
    <m/>
    <n v="4102500"/>
    <m/>
    <m/>
    <m/>
    <m/>
    <n v="306000"/>
    <m/>
    <m/>
    <m/>
    <m/>
    <m/>
    <n v="2960000"/>
    <n v="932500"/>
    <n v="583875"/>
    <m/>
    <n v="0"/>
    <n v="60000"/>
    <n v="0"/>
    <m/>
    <n v="643875"/>
    <m/>
    <m/>
    <n v="0"/>
    <n v="0"/>
    <m/>
    <n v="0"/>
    <n v="949875"/>
    <m/>
    <s v="PL"/>
    <m/>
    <m/>
    <m/>
    <n v="0"/>
    <n v="0"/>
  </r>
  <r>
    <n v="40"/>
    <s v="29/03"/>
    <x v="10"/>
    <s v="15H 02746"/>
    <n v="13"/>
    <m/>
    <s v="SB2203290001"/>
    <m/>
    <m/>
    <m/>
    <m/>
    <m/>
    <m/>
    <m/>
    <n v="13"/>
    <m/>
    <s v="SAMSUNG"/>
    <x v="3"/>
    <x v="0"/>
    <m/>
    <x v="4"/>
    <n v="3170000"/>
    <m/>
    <m/>
    <m/>
    <m/>
    <m/>
    <n v="3170000"/>
    <n v="2860000"/>
    <n v="300000"/>
    <m/>
    <m/>
    <m/>
    <m/>
    <m/>
    <m/>
    <m/>
    <m/>
    <m/>
    <m/>
    <n v="0"/>
    <m/>
    <n v="0"/>
    <n v="0"/>
    <n v="0"/>
    <m/>
    <n v="0"/>
    <m/>
    <m/>
    <n v="0"/>
    <n v="0"/>
    <m/>
    <n v="0"/>
    <n v="3160000"/>
    <m/>
    <m/>
    <m/>
    <m/>
    <m/>
    <n v="0"/>
    <n v="0"/>
  </r>
  <r>
    <n v="41"/>
    <s v="29/03"/>
    <x v="10"/>
    <s v="15H 02746"/>
    <n v="10"/>
    <s v="ok"/>
    <s v="bbbg"/>
    <m/>
    <m/>
    <m/>
    <m/>
    <m/>
    <m/>
    <n v="10"/>
    <m/>
    <m/>
    <s v="XNK-HOÀNG HẢI"/>
    <x v="16"/>
    <x v="2"/>
    <m/>
    <x v="4"/>
    <n v="1527777.7777777778"/>
    <m/>
    <m/>
    <m/>
    <m/>
    <m/>
    <n v="1527777.7777777778"/>
    <n v="1400000"/>
    <m/>
    <m/>
    <m/>
    <m/>
    <m/>
    <m/>
    <m/>
    <m/>
    <m/>
    <m/>
    <m/>
    <n v="0"/>
    <m/>
    <m/>
    <m/>
    <n v="0"/>
    <m/>
    <n v="0"/>
    <m/>
    <m/>
    <n v="0"/>
    <n v="0"/>
    <m/>
    <m/>
    <n v="1400000"/>
    <m/>
    <m/>
    <m/>
    <m/>
    <m/>
    <n v="0"/>
    <n v="0"/>
  </r>
  <r>
    <n v="42"/>
    <s v="29/03"/>
    <x v="10"/>
    <s v="15C-30182"/>
    <n v="5"/>
    <s v="ok"/>
    <s v="SB2203290016"/>
    <m/>
    <m/>
    <m/>
    <n v="5"/>
    <m/>
    <m/>
    <m/>
    <m/>
    <m/>
    <s v="LG"/>
    <x v="9"/>
    <x v="0"/>
    <m/>
    <x v="2"/>
    <n v="630000"/>
    <n v="350000"/>
    <m/>
    <m/>
    <m/>
    <m/>
    <n v="980000"/>
    <n v="570000"/>
    <n v="250000"/>
    <m/>
    <m/>
    <m/>
    <m/>
    <m/>
    <m/>
    <m/>
    <m/>
    <m/>
    <m/>
    <n v="0"/>
    <m/>
    <n v="0"/>
    <n v="0"/>
    <n v="0"/>
    <m/>
    <n v="0"/>
    <m/>
    <m/>
    <n v="0"/>
    <n v="0"/>
    <m/>
    <n v="0"/>
    <n v="820000"/>
    <m/>
    <m/>
    <m/>
    <m/>
    <m/>
    <n v="0"/>
    <n v="0"/>
  </r>
  <r>
    <n v="43"/>
    <s v="29/03"/>
    <x v="10"/>
    <s v="15C-32175"/>
    <n v="9"/>
    <m/>
    <s v="SB2203290002"/>
    <m/>
    <m/>
    <m/>
    <m/>
    <m/>
    <m/>
    <n v="9"/>
    <m/>
    <m/>
    <s v="KOTES"/>
    <x v="17"/>
    <x v="0"/>
    <m/>
    <x v="2"/>
    <n v="2530000"/>
    <n v="500000"/>
    <m/>
    <m/>
    <m/>
    <m/>
    <n v="3030000"/>
    <n v="2330000"/>
    <n v="200000"/>
    <m/>
    <n v="447500"/>
    <m/>
    <m/>
    <m/>
    <m/>
    <m/>
    <m/>
    <m/>
    <m/>
    <n v="0"/>
    <m/>
    <n v="0"/>
    <n v="0"/>
    <n v="0"/>
    <m/>
    <n v="0"/>
    <m/>
    <m/>
    <n v="0"/>
    <n v="0"/>
    <m/>
    <n v="0"/>
    <n v="2977500"/>
    <m/>
    <m/>
    <m/>
    <m/>
    <n v="9"/>
    <n v="175000"/>
    <n v="21875"/>
  </r>
  <r>
    <n v="44"/>
    <s v="29/03"/>
    <x v="10"/>
    <s v="15H 02771"/>
    <n v="13"/>
    <s v="ok"/>
    <s v="SB2203290005"/>
    <m/>
    <m/>
    <m/>
    <m/>
    <m/>
    <m/>
    <m/>
    <n v="13"/>
    <m/>
    <s v="ORION"/>
    <x v="3"/>
    <x v="0"/>
    <m/>
    <x v="2"/>
    <n v="3170000"/>
    <n v="750000"/>
    <m/>
    <m/>
    <m/>
    <m/>
    <n v="3920000"/>
    <n v="2860000"/>
    <n v="600000"/>
    <m/>
    <m/>
    <m/>
    <m/>
    <m/>
    <m/>
    <m/>
    <m/>
    <m/>
    <m/>
    <n v="0"/>
    <m/>
    <n v="0"/>
    <n v="0"/>
    <n v="0"/>
    <m/>
    <n v="0"/>
    <m/>
    <m/>
    <n v="0"/>
    <n v="0"/>
    <m/>
    <n v="0"/>
    <n v="3460000"/>
    <m/>
    <m/>
    <m/>
    <m/>
    <m/>
    <n v="0"/>
    <n v="0"/>
  </r>
  <r>
    <n v="45"/>
    <s v="29/03"/>
    <x v="10"/>
    <s v="15C-35774"/>
    <n v="3.5"/>
    <s v="ok"/>
    <s v="SB2203290004"/>
    <m/>
    <m/>
    <n v="3.5"/>
    <m/>
    <m/>
    <m/>
    <m/>
    <m/>
    <m/>
    <s v="TUYÊN QUANG"/>
    <x v="18"/>
    <x v="0"/>
    <m/>
    <x v="2"/>
    <n v="4490000"/>
    <n v="175000"/>
    <m/>
    <m/>
    <m/>
    <m/>
    <n v="4665000"/>
    <n v="4140000"/>
    <n v="100000"/>
    <m/>
    <m/>
    <m/>
    <m/>
    <m/>
    <m/>
    <m/>
    <m/>
    <m/>
    <m/>
    <n v="0"/>
    <m/>
    <n v="0"/>
    <n v="0"/>
    <n v="0"/>
    <m/>
    <n v="0"/>
    <m/>
    <m/>
    <n v="0"/>
    <n v="0"/>
    <m/>
    <n v="0"/>
    <n v="4240000"/>
    <m/>
    <m/>
    <m/>
    <m/>
    <m/>
    <n v="0"/>
    <n v="0"/>
  </r>
  <r>
    <n v="46"/>
    <s v="29/03"/>
    <x v="10"/>
    <s v="15H 03142"/>
    <n v="13"/>
    <s v="ok"/>
    <s v="SB2203290001"/>
    <m/>
    <m/>
    <m/>
    <m/>
    <m/>
    <m/>
    <m/>
    <n v="13"/>
    <m/>
    <s v="SAMWANG"/>
    <x v="8"/>
    <x v="0"/>
    <m/>
    <x v="3"/>
    <n v="3360000"/>
    <n v="750000"/>
    <m/>
    <m/>
    <m/>
    <m/>
    <n v="4110000"/>
    <n v="3230000"/>
    <n v="325000"/>
    <m/>
    <m/>
    <m/>
    <m/>
    <m/>
    <m/>
    <m/>
    <m/>
    <m/>
    <m/>
    <n v="0"/>
    <m/>
    <n v="0"/>
    <n v="0"/>
    <n v="0"/>
    <m/>
    <n v="0"/>
    <m/>
    <m/>
    <n v="0"/>
    <n v="0"/>
    <m/>
    <n v="0"/>
    <n v="3555000"/>
    <m/>
    <m/>
    <m/>
    <m/>
    <n v="13"/>
    <n v="300000"/>
    <n v="37500"/>
  </r>
  <r>
    <n v="47"/>
    <s v="29/03"/>
    <x v="10"/>
    <s v="15C-21530"/>
    <n v="3.5"/>
    <s v="ok"/>
    <s v="SB2203290014"/>
    <m/>
    <m/>
    <n v="3.5"/>
    <m/>
    <m/>
    <m/>
    <m/>
    <m/>
    <m/>
    <s v="Công ty Cổ phần PAISHING Việt Nam"/>
    <x v="9"/>
    <x v="0"/>
    <m/>
    <x v="3"/>
    <n v="510000"/>
    <n v="350000"/>
    <m/>
    <m/>
    <m/>
    <m/>
    <n v="860000"/>
    <n v="470000"/>
    <n v="200000"/>
    <m/>
    <m/>
    <m/>
    <m/>
    <m/>
    <m/>
    <m/>
    <m/>
    <m/>
    <m/>
    <n v="0"/>
    <m/>
    <n v="0"/>
    <n v="0"/>
    <n v="0"/>
    <m/>
    <n v="0"/>
    <m/>
    <m/>
    <n v="0"/>
    <n v="0"/>
    <m/>
    <n v="0"/>
    <n v="670000"/>
    <m/>
    <m/>
    <m/>
    <m/>
    <m/>
    <n v="0"/>
    <n v="0"/>
  </r>
  <r>
    <n v="48"/>
    <s v="29/03"/>
    <x v="10"/>
    <s v="15H 02241"/>
    <n v="13"/>
    <s v="ok"/>
    <s v="SB2203290007"/>
    <m/>
    <m/>
    <m/>
    <m/>
    <m/>
    <m/>
    <m/>
    <n v="13"/>
    <m/>
    <s v="THANH HÓA"/>
    <x v="1"/>
    <x v="0"/>
    <m/>
    <x v="3"/>
    <n v="5335000"/>
    <n v="750000"/>
    <n v="200000"/>
    <m/>
    <m/>
    <m/>
    <n v="6285000"/>
    <n v="4960000"/>
    <n v="650000"/>
    <m/>
    <n v="200000"/>
    <m/>
    <m/>
    <m/>
    <m/>
    <m/>
    <m/>
    <m/>
    <m/>
    <n v="0"/>
    <m/>
    <n v="0"/>
    <n v="0"/>
    <n v="0"/>
    <m/>
    <n v="0"/>
    <m/>
    <m/>
    <n v="0"/>
    <n v="0"/>
    <m/>
    <n v="0"/>
    <n v="5810000"/>
    <m/>
    <m/>
    <m/>
    <m/>
    <m/>
    <n v="0"/>
    <n v="0"/>
  </r>
  <r>
    <n v="49"/>
    <s v="29/03"/>
    <x v="10"/>
    <s v="15H 02657"/>
    <n v="13"/>
    <s v="ok"/>
    <s v="SB2203290003"/>
    <m/>
    <m/>
    <m/>
    <m/>
    <m/>
    <m/>
    <m/>
    <n v="13"/>
    <m/>
    <s v="BUMJIN"/>
    <x v="5"/>
    <x v="0"/>
    <m/>
    <x v="3"/>
    <n v="2680000"/>
    <m/>
    <m/>
    <m/>
    <m/>
    <m/>
    <n v="2680000"/>
    <n v="2400000"/>
    <n v="300000"/>
    <m/>
    <m/>
    <m/>
    <m/>
    <m/>
    <m/>
    <m/>
    <m/>
    <m/>
    <m/>
    <n v="0"/>
    <m/>
    <n v="0"/>
    <n v="0"/>
    <n v="0"/>
    <m/>
    <n v="0"/>
    <m/>
    <m/>
    <n v="0"/>
    <n v="0"/>
    <m/>
    <n v="0"/>
    <n v="2700000"/>
    <m/>
    <m/>
    <m/>
    <m/>
    <m/>
    <n v="0"/>
    <n v="0"/>
  </r>
  <r>
    <n v="50"/>
    <s v="30/03"/>
    <x v="12"/>
    <s v="29H-15619"/>
    <n v="9"/>
    <s v="ok"/>
    <s v="SB2203300003"/>
    <m/>
    <m/>
    <m/>
    <m/>
    <m/>
    <m/>
    <n v="9"/>
    <m/>
    <m/>
    <s v="THANH HÓA"/>
    <x v="1"/>
    <x v="0"/>
    <m/>
    <x v="0"/>
    <n v="3820000"/>
    <n v="500000"/>
    <n v="200000"/>
    <m/>
    <m/>
    <m/>
    <n v="4520000"/>
    <m/>
    <m/>
    <m/>
    <m/>
    <n v="192000"/>
    <m/>
    <n v="200000"/>
    <m/>
    <m/>
    <m/>
    <n v="3565000"/>
    <m/>
    <n v="534750"/>
    <n v="105000"/>
    <n v="0"/>
    <n v="0"/>
    <n v="0"/>
    <m/>
    <n v="639750"/>
    <m/>
    <n v="205000"/>
    <n v="0"/>
    <n v="0"/>
    <m/>
    <n v="205000"/>
    <n v="1236750"/>
    <s v="Nguyễn Văn Xô"/>
    <m/>
    <m/>
    <m/>
    <n v="9"/>
    <n v="175000"/>
    <n v="25000"/>
  </r>
  <r>
    <n v="51"/>
    <s v="30/03"/>
    <x v="1"/>
    <s v="29H-15201"/>
    <n v="9"/>
    <s v="ok"/>
    <s v="SB2203300009"/>
    <m/>
    <m/>
    <m/>
    <m/>
    <m/>
    <m/>
    <n v="9"/>
    <m/>
    <m/>
    <s v="TUYÊN QUANG"/>
    <x v="18"/>
    <x v="0"/>
    <m/>
    <x v="0"/>
    <n v="6840000"/>
    <n v="250000"/>
    <m/>
    <m/>
    <m/>
    <m/>
    <n v="7090000"/>
    <m/>
    <m/>
    <m/>
    <m/>
    <n v="306000"/>
    <n v="79000"/>
    <m/>
    <m/>
    <m/>
    <m/>
    <n v="6390000"/>
    <m/>
    <n v="958500"/>
    <m/>
    <n v="0"/>
    <n v="0"/>
    <n v="100000"/>
    <m/>
    <n v="1058500"/>
    <m/>
    <m/>
    <n v="0"/>
    <n v="0"/>
    <m/>
    <n v="0"/>
    <n v="1443500"/>
    <m/>
    <m/>
    <m/>
    <m/>
    <n v="9"/>
    <n v="175000"/>
    <n v="25000"/>
  </r>
  <r>
    <n v="52"/>
    <s v="30/03"/>
    <x v="2"/>
    <s v="29H-15247"/>
    <n v="9"/>
    <s v="ok"/>
    <s v="SB2203300014"/>
    <m/>
    <m/>
    <m/>
    <m/>
    <m/>
    <m/>
    <n v="9"/>
    <m/>
    <m/>
    <s v="ORION"/>
    <x v="3"/>
    <x v="0"/>
    <m/>
    <x v="0"/>
    <n v="2530000"/>
    <n v="500000"/>
    <m/>
    <m/>
    <m/>
    <m/>
    <n v="3030000"/>
    <m/>
    <m/>
    <m/>
    <m/>
    <n v="306000"/>
    <m/>
    <m/>
    <m/>
    <m/>
    <m/>
    <n v="2360000"/>
    <m/>
    <n v="354000"/>
    <n v="105000"/>
    <n v="0"/>
    <n v="0"/>
    <n v="0"/>
    <m/>
    <n v="459000"/>
    <m/>
    <n v="205000"/>
    <n v="0"/>
    <n v="35000"/>
    <m/>
    <n v="240000"/>
    <n v="1005000"/>
    <s v="NGUYỄN VĂN MINH"/>
    <m/>
    <m/>
    <m/>
    <n v="9"/>
    <n v="175000"/>
    <n v="25000"/>
  </r>
  <r>
    <n v="53"/>
    <s v="30/03"/>
    <x v="3"/>
    <s v="29H-15145"/>
    <n v="5"/>
    <s v="ok"/>
    <s v="SB2203300016"/>
    <m/>
    <m/>
    <m/>
    <n v="5"/>
    <m/>
    <m/>
    <m/>
    <m/>
    <m/>
    <s v="A NAM+KOTES"/>
    <x v="17"/>
    <x v="0"/>
    <m/>
    <x v="0"/>
    <n v="2060000"/>
    <n v="350000"/>
    <m/>
    <n v="60000"/>
    <m/>
    <m/>
    <n v="2470000"/>
    <m/>
    <m/>
    <m/>
    <m/>
    <n v="286000"/>
    <m/>
    <m/>
    <m/>
    <m/>
    <m/>
    <n v="1920000"/>
    <m/>
    <n v="288000"/>
    <n v="75000"/>
    <n v="0"/>
    <n v="60000"/>
    <n v="0"/>
    <m/>
    <n v="423000"/>
    <m/>
    <m/>
    <n v="0"/>
    <n v="0"/>
    <m/>
    <n v="0"/>
    <n v="709000"/>
    <m/>
    <m/>
    <m/>
    <m/>
    <m/>
    <n v="0"/>
    <n v="0"/>
  </r>
  <r>
    <n v="54"/>
    <s v="30/03"/>
    <x v="11"/>
    <s v="29H-70138"/>
    <n v="7"/>
    <s v="ok"/>
    <s v="SB2203300008"/>
    <m/>
    <m/>
    <m/>
    <m/>
    <n v="7"/>
    <m/>
    <m/>
    <m/>
    <m/>
    <s v="THUẬN HƯNG"/>
    <x v="0"/>
    <x v="0"/>
    <m/>
    <x v="0"/>
    <n v="2360000"/>
    <n v="200000"/>
    <m/>
    <m/>
    <m/>
    <m/>
    <n v="2560000"/>
    <m/>
    <m/>
    <m/>
    <m/>
    <n v="306000"/>
    <m/>
    <m/>
    <m/>
    <m/>
    <m/>
    <n v="2200000"/>
    <m/>
    <n v="330000"/>
    <m/>
    <n v="0"/>
    <n v="0"/>
    <n v="0"/>
    <m/>
    <n v="330000"/>
    <m/>
    <m/>
    <n v="0"/>
    <n v="0"/>
    <m/>
    <n v="0"/>
    <n v="636000"/>
    <m/>
    <m/>
    <m/>
    <m/>
    <n v="7"/>
    <n v="150000"/>
    <n v="21428.571428571428"/>
  </r>
  <r>
    <n v="55"/>
    <s v="30/03"/>
    <x v="5"/>
    <s v="29H-73785"/>
    <n v="13"/>
    <s v="ok"/>
    <s v="SB2203300013"/>
    <m/>
    <m/>
    <m/>
    <m/>
    <m/>
    <m/>
    <m/>
    <n v="13"/>
    <n v="5"/>
    <s v="BUMJIN"/>
    <x v="5"/>
    <x v="0"/>
    <m/>
    <x v="0"/>
    <n v="2680000"/>
    <m/>
    <m/>
    <m/>
    <n v="810000"/>
    <m/>
    <n v="3490000"/>
    <m/>
    <m/>
    <m/>
    <m/>
    <m/>
    <m/>
    <m/>
    <m/>
    <m/>
    <m/>
    <n v="2500000"/>
    <n v="752500"/>
    <n v="487875"/>
    <m/>
    <n v="0"/>
    <n v="60000"/>
    <n v="0"/>
    <m/>
    <n v="547875"/>
    <m/>
    <m/>
    <n v="0"/>
    <n v="0"/>
    <m/>
    <n v="0"/>
    <n v="547875"/>
    <m/>
    <s v="PL"/>
    <m/>
    <m/>
    <m/>
    <n v="0"/>
    <n v="0"/>
  </r>
  <r>
    <n v="56"/>
    <s v="30/03"/>
    <x v="6"/>
    <s v="29H-73917"/>
    <n v="13"/>
    <s v="ok"/>
    <s v="SB2203300012"/>
    <m/>
    <m/>
    <m/>
    <m/>
    <m/>
    <m/>
    <m/>
    <n v="13"/>
    <m/>
    <s v="Z76"/>
    <x v="6"/>
    <x v="0"/>
    <m/>
    <x v="0"/>
    <n v="3170000"/>
    <n v="750000"/>
    <m/>
    <m/>
    <m/>
    <m/>
    <n v="3920000"/>
    <m/>
    <m/>
    <m/>
    <m/>
    <n v="306000"/>
    <m/>
    <m/>
    <m/>
    <m/>
    <m/>
    <n v="2960000"/>
    <m/>
    <n v="444000"/>
    <n v="150000"/>
    <n v="0"/>
    <n v="0"/>
    <n v="0"/>
    <m/>
    <n v="594000"/>
    <m/>
    <n v="250000"/>
    <n v="0"/>
    <n v="0"/>
    <m/>
    <n v="250000"/>
    <n v="1150000"/>
    <s v="LƯU MẠNH CƯỜNG"/>
    <m/>
    <m/>
    <m/>
    <n v="13"/>
    <n v="300000"/>
    <n v="42857.142857142855"/>
  </r>
  <r>
    <n v="57"/>
    <s v="30/03"/>
    <x v="7"/>
    <s v="29H-80640"/>
    <n v="13"/>
    <s v="ok"/>
    <s v="SB2203300005"/>
    <m/>
    <m/>
    <m/>
    <m/>
    <m/>
    <m/>
    <m/>
    <n v="13"/>
    <m/>
    <s v="BUMJIN"/>
    <x v="5"/>
    <x v="0"/>
    <m/>
    <x v="0"/>
    <n v="2680000"/>
    <m/>
    <m/>
    <m/>
    <m/>
    <m/>
    <n v="2680000"/>
    <m/>
    <m/>
    <m/>
    <m/>
    <m/>
    <m/>
    <m/>
    <m/>
    <m/>
    <m/>
    <n v="2500000"/>
    <m/>
    <n v="375000"/>
    <m/>
    <n v="0"/>
    <n v="60000"/>
    <n v="0"/>
    <m/>
    <n v="435000"/>
    <m/>
    <m/>
    <n v="0"/>
    <n v="0"/>
    <m/>
    <n v="0"/>
    <n v="435000"/>
    <m/>
    <s v="PL"/>
    <m/>
    <m/>
    <m/>
    <n v="0"/>
    <n v="0"/>
  </r>
  <r>
    <n v="58"/>
    <s v="30/03"/>
    <x v="8"/>
    <s v="29H-80545"/>
    <n v="13"/>
    <s v="ok"/>
    <s v="SB2203300011"/>
    <m/>
    <m/>
    <m/>
    <m/>
    <m/>
    <m/>
    <m/>
    <n v="13"/>
    <m/>
    <s v="SAMSUNG"/>
    <x v="3"/>
    <x v="0"/>
    <m/>
    <x v="0"/>
    <n v="3170000"/>
    <m/>
    <m/>
    <m/>
    <m/>
    <m/>
    <n v="3170000"/>
    <m/>
    <m/>
    <m/>
    <m/>
    <n v="306000"/>
    <m/>
    <m/>
    <m/>
    <m/>
    <m/>
    <n v="2960000"/>
    <m/>
    <n v="444000"/>
    <m/>
    <n v="0"/>
    <n v="60000"/>
    <n v="0"/>
    <m/>
    <n v="504000"/>
    <m/>
    <m/>
    <n v="0"/>
    <n v="0"/>
    <m/>
    <n v="0"/>
    <n v="810000"/>
    <m/>
    <s v="PL"/>
    <m/>
    <m/>
    <m/>
    <n v="0"/>
    <n v="0"/>
  </r>
  <r>
    <n v="59"/>
    <s v="30/03"/>
    <x v="8"/>
    <s v="29H-80545"/>
    <n v="13"/>
    <s v="ok"/>
    <s v="bbbg"/>
    <m/>
    <m/>
    <m/>
    <m/>
    <m/>
    <m/>
    <m/>
    <n v="13"/>
    <m/>
    <s v="XNK-HOÀNG HẢI"/>
    <x v="19"/>
    <x v="2"/>
    <m/>
    <x v="0"/>
    <n v="1527777.7777777778"/>
    <m/>
    <m/>
    <m/>
    <m/>
    <m/>
    <n v="1527777.7777777778"/>
    <m/>
    <m/>
    <m/>
    <m/>
    <m/>
    <m/>
    <m/>
    <m/>
    <m/>
    <m/>
    <m/>
    <m/>
    <n v="230000"/>
    <m/>
    <m/>
    <n v="30000"/>
    <n v="0"/>
    <m/>
    <n v="260000"/>
    <m/>
    <m/>
    <n v="0"/>
    <n v="0"/>
    <m/>
    <m/>
    <n v="260000"/>
    <m/>
    <m/>
    <m/>
    <m/>
    <m/>
    <m/>
    <m/>
  </r>
  <r>
    <n v="60"/>
    <s v="30/03"/>
    <x v="10"/>
    <s v="15C-30182"/>
    <n v="5"/>
    <s v="ok"/>
    <s v="SB2203300019"/>
    <m/>
    <m/>
    <m/>
    <n v="5"/>
    <m/>
    <m/>
    <m/>
    <m/>
    <m/>
    <s v="LG"/>
    <x v="9"/>
    <x v="0"/>
    <m/>
    <x v="2"/>
    <n v="630000"/>
    <n v="350000"/>
    <m/>
    <m/>
    <m/>
    <m/>
    <n v="980000"/>
    <n v="570000"/>
    <n v="250000"/>
    <m/>
    <m/>
    <m/>
    <m/>
    <m/>
    <m/>
    <m/>
    <m/>
    <m/>
    <m/>
    <n v="0"/>
    <m/>
    <n v="0"/>
    <n v="0"/>
    <n v="0"/>
    <m/>
    <n v="0"/>
    <m/>
    <m/>
    <n v="0"/>
    <n v="0"/>
    <m/>
    <n v="0"/>
    <n v="820000"/>
    <m/>
    <m/>
    <m/>
    <m/>
    <m/>
    <m/>
    <n v="0"/>
  </r>
  <r>
    <n v="61"/>
    <s v="30/03"/>
    <x v="10"/>
    <s v="15C-32175"/>
    <n v="9"/>
    <m/>
    <s v="SB2203300001"/>
    <m/>
    <m/>
    <m/>
    <m/>
    <m/>
    <m/>
    <n v="9"/>
    <m/>
    <m/>
    <s v="A NAM"/>
    <x v="17"/>
    <x v="0"/>
    <m/>
    <x v="2"/>
    <n v="2530000"/>
    <m/>
    <m/>
    <m/>
    <m/>
    <m/>
    <n v="2530000"/>
    <n v="2330000"/>
    <n v="200000"/>
    <m/>
    <m/>
    <m/>
    <m/>
    <m/>
    <m/>
    <m/>
    <m/>
    <m/>
    <m/>
    <n v="0"/>
    <m/>
    <n v="0"/>
    <n v="0"/>
    <n v="0"/>
    <m/>
    <n v="0"/>
    <m/>
    <m/>
    <n v="0"/>
    <n v="0"/>
    <m/>
    <n v="0"/>
    <n v="2530000"/>
    <m/>
    <m/>
    <m/>
    <m/>
    <m/>
    <n v="0"/>
    <n v="0"/>
  </r>
  <r>
    <n v="62"/>
    <s v="30/03"/>
    <x v="10"/>
    <s v="15C-32175"/>
    <n v="7"/>
    <m/>
    <s v="SB2203300022"/>
    <m/>
    <m/>
    <m/>
    <m/>
    <n v="7"/>
    <m/>
    <m/>
    <m/>
    <m/>
    <s v="TIẾN MẠNH"/>
    <x v="9"/>
    <x v="0"/>
    <m/>
    <x v="2"/>
    <n v="650000"/>
    <n v="400000"/>
    <m/>
    <m/>
    <m/>
    <m/>
    <n v="1050000"/>
    <n v="605000"/>
    <n v="150000"/>
    <m/>
    <m/>
    <m/>
    <m/>
    <m/>
    <m/>
    <m/>
    <m/>
    <m/>
    <m/>
    <n v="0"/>
    <m/>
    <m/>
    <m/>
    <n v="0"/>
    <m/>
    <n v="0"/>
    <m/>
    <m/>
    <n v="0"/>
    <n v="0"/>
    <m/>
    <m/>
    <n v="755000"/>
    <m/>
    <m/>
    <m/>
    <m/>
    <m/>
    <m/>
    <m/>
  </r>
  <r>
    <n v="63"/>
    <s v="30/03"/>
    <x v="10"/>
    <s v="43S 3384"/>
    <n v="13"/>
    <s v="ok"/>
    <s v="SB2203300007"/>
    <m/>
    <m/>
    <m/>
    <m/>
    <m/>
    <m/>
    <m/>
    <n v="13"/>
    <m/>
    <s v="CHUYỀN TẢI"/>
    <x v="10"/>
    <x v="0"/>
    <m/>
    <x v="2"/>
    <n v="1510000"/>
    <m/>
    <m/>
    <m/>
    <m/>
    <m/>
    <n v="1510000"/>
    <n v="1290000"/>
    <n v="300000"/>
    <m/>
    <m/>
    <m/>
    <m/>
    <m/>
    <m/>
    <m/>
    <m/>
    <m/>
    <m/>
    <n v="0"/>
    <m/>
    <n v="0"/>
    <n v="0"/>
    <n v="0"/>
    <m/>
    <n v="0"/>
    <m/>
    <m/>
    <n v="0"/>
    <n v="0"/>
    <m/>
    <n v="0"/>
    <n v="1590000"/>
    <m/>
    <m/>
    <m/>
    <m/>
    <m/>
    <m/>
    <n v="0"/>
  </r>
  <r>
    <n v="64"/>
    <s v="30/03"/>
    <x v="10"/>
    <s v="43S 3384"/>
    <n v="13"/>
    <s v="ok"/>
    <s v="SB2203300023"/>
    <m/>
    <m/>
    <m/>
    <m/>
    <m/>
    <m/>
    <m/>
    <n v="13"/>
    <m/>
    <s v="BUMJIN"/>
    <x v="5"/>
    <x v="0"/>
    <m/>
    <x v="2"/>
    <n v="2680000"/>
    <m/>
    <m/>
    <m/>
    <m/>
    <m/>
    <n v="2680000"/>
    <n v="2300000"/>
    <n v="300000"/>
    <m/>
    <m/>
    <m/>
    <m/>
    <m/>
    <m/>
    <m/>
    <m/>
    <m/>
    <m/>
    <n v="0"/>
    <m/>
    <m/>
    <m/>
    <n v="0"/>
    <m/>
    <n v="0"/>
    <m/>
    <m/>
    <n v="0"/>
    <n v="0"/>
    <m/>
    <m/>
    <n v="2600000"/>
    <m/>
    <m/>
    <m/>
    <m/>
    <m/>
    <m/>
    <m/>
  </r>
  <r>
    <n v="65"/>
    <s v="30/03"/>
    <x v="10"/>
    <s v="89C-12886"/>
    <n v="13"/>
    <s v="ok"/>
    <s v="SB2203300024"/>
    <m/>
    <m/>
    <m/>
    <m/>
    <m/>
    <m/>
    <m/>
    <n v="13"/>
    <m/>
    <s v="CHUYỀN TẢI"/>
    <x v="10"/>
    <x v="0"/>
    <m/>
    <x v="2"/>
    <n v="1510000"/>
    <m/>
    <m/>
    <m/>
    <m/>
    <m/>
    <n v="1510000"/>
    <n v="1290000"/>
    <n v="300000"/>
    <m/>
    <m/>
    <m/>
    <m/>
    <m/>
    <m/>
    <m/>
    <m/>
    <m/>
    <m/>
    <n v="0"/>
    <m/>
    <n v="0"/>
    <n v="0"/>
    <n v="0"/>
    <m/>
    <n v="0"/>
    <m/>
    <m/>
    <n v="0"/>
    <n v="0"/>
    <m/>
    <n v="0"/>
    <n v="1590000"/>
    <m/>
    <m/>
    <m/>
    <m/>
    <m/>
    <m/>
    <n v="0"/>
  </r>
  <r>
    <n v="66"/>
    <s v="30/03"/>
    <x v="10"/>
    <s v="36C 18231"/>
    <n v="13"/>
    <s v="ok"/>
    <s v="SB2203300006"/>
    <m/>
    <m/>
    <m/>
    <m/>
    <m/>
    <m/>
    <m/>
    <n v="13"/>
    <m/>
    <s v="CHUYỀN TẢI"/>
    <x v="10"/>
    <x v="0"/>
    <m/>
    <x v="2"/>
    <n v="1510000"/>
    <m/>
    <m/>
    <m/>
    <m/>
    <m/>
    <n v="1510000"/>
    <n v="1290000"/>
    <n v="300000"/>
    <m/>
    <m/>
    <m/>
    <m/>
    <m/>
    <m/>
    <m/>
    <m/>
    <m/>
    <m/>
    <n v="0"/>
    <m/>
    <n v="0"/>
    <n v="0"/>
    <n v="0"/>
    <m/>
    <n v="0"/>
    <m/>
    <m/>
    <n v="0"/>
    <n v="0"/>
    <m/>
    <n v="0"/>
    <n v="1590000"/>
    <m/>
    <m/>
    <m/>
    <m/>
    <m/>
    <m/>
    <n v="0"/>
  </r>
  <r>
    <n v="67"/>
    <s v="30/03"/>
    <x v="10"/>
    <s v="36C 18231"/>
    <n v="13"/>
    <s v="ok"/>
    <s v="SB2203300020"/>
    <m/>
    <m/>
    <m/>
    <m/>
    <m/>
    <m/>
    <m/>
    <n v="13"/>
    <n v="5"/>
    <s v="CHUYỀN TẢI"/>
    <x v="10"/>
    <x v="0"/>
    <m/>
    <x v="2"/>
    <n v="1510000"/>
    <m/>
    <m/>
    <m/>
    <n v="385000"/>
    <m/>
    <n v="1895000"/>
    <n v="1290000"/>
    <n v="300000"/>
    <n v="350000"/>
    <m/>
    <m/>
    <m/>
    <m/>
    <m/>
    <m/>
    <m/>
    <m/>
    <m/>
    <n v="0"/>
    <m/>
    <n v="0"/>
    <n v="0"/>
    <n v="0"/>
    <m/>
    <n v="0"/>
    <m/>
    <m/>
    <n v="0"/>
    <n v="0"/>
    <m/>
    <n v="0"/>
    <n v="1940000"/>
    <m/>
    <m/>
    <m/>
    <m/>
    <m/>
    <n v="0"/>
    <n v="0"/>
  </r>
  <r>
    <n v="68"/>
    <s v="30/03"/>
    <x v="10"/>
    <s v="15H 02771"/>
    <n v="13"/>
    <s v="ok"/>
    <s v="SB2203300004"/>
    <m/>
    <m/>
    <m/>
    <m/>
    <m/>
    <m/>
    <m/>
    <n v="13"/>
    <m/>
    <s v="ORION"/>
    <x v="3"/>
    <x v="0"/>
    <m/>
    <x v="2"/>
    <n v="3170000"/>
    <n v="750000"/>
    <m/>
    <m/>
    <m/>
    <m/>
    <n v="3920000"/>
    <n v="2860000"/>
    <n v="600000"/>
    <m/>
    <m/>
    <m/>
    <m/>
    <m/>
    <m/>
    <m/>
    <m/>
    <m/>
    <m/>
    <n v="0"/>
    <m/>
    <n v="0"/>
    <n v="0"/>
    <n v="0"/>
    <m/>
    <n v="0"/>
    <m/>
    <m/>
    <n v="0"/>
    <n v="0"/>
    <m/>
    <n v="0"/>
    <n v="3460000"/>
    <m/>
    <m/>
    <m/>
    <m/>
    <m/>
    <n v="0"/>
    <n v="0"/>
  </r>
  <r>
    <n v="69"/>
    <s v="30/03"/>
    <x v="10"/>
    <s v="15H 02771"/>
    <n v="7"/>
    <s v="ok"/>
    <s v="phiếu xuất hàng"/>
    <m/>
    <m/>
    <m/>
    <m/>
    <n v="7"/>
    <m/>
    <m/>
    <m/>
    <m/>
    <s v="MẠNH HƯNG"/>
    <x v="20"/>
    <x v="4"/>
    <m/>
    <x v="2"/>
    <n v="1300000"/>
    <m/>
    <m/>
    <m/>
    <m/>
    <m/>
    <n v="1300000"/>
    <n v="1200000"/>
    <m/>
    <m/>
    <m/>
    <m/>
    <m/>
    <m/>
    <m/>
    <m/>
    <m/>
    <m/>
    <m/>
    <n v="0"/>
    <m/>
    <m/>
    <m/>
    <n v="0"/>
    <m/>
    <n v="0"/>
    <m/>
    <m/>
    <n v="0"/>
    <n v="0"/>
    <m/>
    <m/>
    <n v="1200000"/>
    <m/>
    <m/>
    <m/>
    <m/>
    <m/>
    <m/>
    <m/>
  </r>
  <r>
    <n v="70"/>
    <s v="30/03"/>
    <x v="10"/>
    <s v="15C-35774"/>
    <n v="7"/>
    <s v="ok"/>
    <s v="SB2203300021"/>
    <m/>
    <m/>
    <m/>
    <m/>
    <n v="7"/>
    <m/>
    <m/>
    <m/>
    <m/>
    <s v="VSV"/>
    <x v="4"/>
    <x v="0"/>
    <m/>
    <x v="2"/>
    <n v="850000"/>
    <n v="400000"/>
    <m/>
    <m/>
    <m/>
    <m/>
    <n v="1250000"/>
    <n v="825000"/>
    <n v="300000"/>
    <m/>
    <m/>
    <m/>
    <m/>
    <m/>
    <m/>
    <m/>
    <m/>
    <m/>
    <m/>
    <n v="0"/>
    <m/>
    <n v="0"/>
    <n v="0"/>
    <n v="0"/>
    <m/>
    <n v="0"/>
    <m/>
    <m/>
    <n v="0"/>
    <n v="0"/>
    <m/>
    <n v="0"/>
    <n v="1125000"/>
    <m/>
    <m/>
    <m/>
    <m/>
    <m/>
    <n v="0"/>
    <n v="0"/>
  </r>
  <r>
    <n v="71"/>
    <s v="30/03"/>
    <x v="10"/>
    <s v="15H 03142"/>
    <n v="13"/>
    <s v="ok"/>
    <s v="SB2203300012"/>
    <m/>
    <m/>
    <m/>
    <m/>
    <m/>
    <m/>
    <m/>
    <n v="13"/>
    <m/>
    <s v="SAMWANG"/>
    <x v="8"/>
    <x v="0"/>
    <m/>
    <x v="3"/>
    <n v="3360000"/>
    <n v="750000"/>
    <m/>
    <m/>
    <m/>
    <m/>
    <n v="4110000"/>
    <n v="3230000"/>
    <n v="325000"/>
    <m/>
    <m/>
    <m/>
    <m/>
    <m/>
    <m/>
    <m/>
    <m/>
    <m/>
    <m/>
    <n v="0"/>
    <m/>
    <n v="0"/>
    <n v="0"/>
    <n v="0"/>
    <m/>
    <n v="0"/>
    <m/>
    <m/>
    <n v="0"/>
    <n v="0"/>
    <m/>
    <n v="0"/>
    <n v="3555000"/>
    <m/>
    <m/>
    <m/>
    <m/>
    <n v="13"/>
    <n v="300000"/>
    <n v="42857.142857142855"/>
  </r>
  <r>
    <n v="72"/>
    <s v="30/03"/>
    <x v="10"/>
    <s v="15H 03161"/>
    <n v="13"/>
    <s v="ok"/>
    <s v="SB2203300006"/>
    <m/>
    <m/>
    <m/>
    <m/>
    <m/>
    <m/>
    <m/>
    <n v="13"/>
    <m/>
    <s v="THANH HÓA"/>
    <x v="1"/>
    <x v="0"/>
    <m/>
    <x v="3"/>
    <n v="5335000"/>
    <n v="750000"/>
    <n v="200000"/>
    <m/>
    <m/>
    <m/>
    <n v="6285000"/>
    <n v="4960000"/>
    <n v="650000"/>
    <m/>
    <n v="200000"/>
    <m/>
    <m/>
    <m/>
    <m/>
    <m/>
    <m/>
    <m/>
    <m/>
    <n v="0"/>
    <m/>
    <n v="0"/>
    <n v="0"/>
    <n v="0"/>
    <m/>
    <n v="0"/>
    <m/>
    <m/>
    <n v="0"/>
    <n v="0"/>
    <m/>
    <n v="0"/>
    <n v="5810000"/>
    <m/>
    <m/>
    <m/>
    <m/>
    <m/>
    <n v="0"/>
    <n v="0"/>
  </r>
  <r>
    <n v="73"/>
    <s v="30/03"/>
    <x v="10"/>
    <s v="15C-21530"/>
    <n v="3.5"/>
    <s v="ok"/>
    <s v="SB2203300015"/>
    <m/>
    <m/>
    <n v="3.5"/>
    <m/>
    <m/>
    <m/>
    <m/>
    <m/>
    <m/>
    <s v="Công ty TNHH sản xuất và thương mại Đạt Gia chi nhánh Thái Bình"/>
    <x v="7"/>
    <x v="0"/>
    <m/>
    <x v="3"/>
    <n v="1410000"/>
    <n v="350000"/>
    <m/>
    <m/>
    <m/>
    <m/>
    <n v="1760000"/>
    <n v="1300000"/>
    <n v="200000"/>
    <m/>
    <m/>
    <m/>
    <m/>
    <m/>
    <m/>
    <m/>
    <m/>
    <m/>
    <m/>
    <n v="0"/>
    <m/>
    <n v="0"/>
    <n v="0"/>
    <n v="0"/>
    <m/>
    <n v="0"/>
    <m/>
    <m/>
    <n v="0"/>
    <n v="0"/>
    <m/>
    <n v="0"/>
    <n v="1500000"/>
    <m/>
    <m/>
    <m/>
    <m/>
    <m/>
    <n v="0"/>
    <n v="0"/>
  </r>
  <r>
    <n v="74"/>
    <s v="30/03"/>
    <x v="10"/>
    <s v="15H 02241"/>
    <n v="13"/>
    <s v="ok"/>
    <s v="SB2203300001"/>
    <m/>
    <m/>
    <m/>
    <m/>
    <m/>
    <m/>
    <m/>
    <n v="13"/>
    <m/>
    <s v="ORION"/>
    <x v="3"/>
    <x v="0"/>
    <m/>
    <x v="3"/>
    <n v="3170000"/>
    <n v="750000"/>
    <m/>
    <m/>
    <m/>
    <m/>
    <n v="3920000"/>
    <n v="3040000"/>
    <n v="325000"/>
    <m/>
    <m/>
    <m/>
    <m/>
    <m/>
    <m/>
    <m/>
    <m/>
    <m/>
    <m/>
    <n v="0"/>
    <m/>
    <n v="0"/>
    <n v="0"/>
    <n v="0"/>
    <m/>
    <n v="0"/>
    <m/>
    <m/>
    <n v="0"/>
    <n v="0"/>
    <m/>
    <n v="0"/>
    <n v="3365000"/>
    <m/>
    <m/>
    <m/>
    <m/>
    <n v="13"/>
    <n v="300000"/>
    <n v="42857.142857142855"/>
  </r>
  <r>
    <n v="75"/>
    <s v="30/03"/>
    <x v="10"/>
    <s v="15H 02657"/>
    <n v="13"/>
    <s v="ok"/>
    <s v="SB2203300002"/>
    <m/>
    <m/>
    <m/>
    <m/>
    <m/>
    <m/>
    <m/>
    <n v="13"/>
    <m/>
    <s v="SAMSUNG"/>
    <x v="3"/>
    <x v="0"/>
    <m/>
    <x v="3"/>
    <n v="3170000"/>
    <m/>
    <m/>
    <m/>
    <m/>
    <m/>
    <n v="3170000"/>
    <n v="3040000"/>
    <n v="300000"/>
    <m/>
    <m/>
    <m/>
    <m/>
    <m/>
    <m/>
    <m/>
    <m/>
    <m/>
    <m/>
    <n v="0"/>
    <m/>
    <m/>
    <m/>
    <n v="0"/>
    <m/>
    <n v="0"/>
    <m/>
    <m/>
    <n v="0"/>
    <n v="0"/>
    <m/>
    <m/>
    <n v="3340000"/>
    <m/>
    <m/>
    <m/>
    <m/>
    <m/>
    <m/>
    <m/>
  </r>
  <r>
    <n v="76"/>
    <s v="30/03"/>
    <x v="10"/>
    <s v="15H 02657"/>
    <n v="8"/>
    <m/>
    <m/>
    <m/>
    <m/>
    <m/>
    <m/>
    <m/>
    <n v="8"/>
    <m/>
    <m/>
    <m/>
    <s v="SỸ ĐẠT"/>
    <x v="14"/>
    <x v="3"/>
    <m/>
    <x v="3"/>
    <n v="3100000"/>
    <m/>
    <m/>
    <m/>
    <m/>
    <m/>
    <n v="3100000"/>
    <n v="2000000"/>
    <m/>
    <m/>
    <m/>
    <m/>
    <m/>
    <m/>
    <m/>
    <m/>
    <m/>
    <m/>
    <m/>
    <n v="0"/>
    <m/>
    <n v="0"/>
    <n v="0"/>
    <n v="0"/>
    <m/>
    <n v="0"/>
    <m/>
    <m/>
    <n v="0"/>
    <n v="0"/>
    <m/>
    <n v="0"/>
    <n v="2000000"/>
    <m/>
    <m/>
    <m/>
    <m/>
    <m/>
    <n v="0"/>
    <n v="0"/>
  </r>
  <r>
    <n v="77"/>
    <s v="31/03"/>
    <x v="1"/>
    <s v="29H-15201"/>
    <n v="9"/>
    <m/>
    <s v="SB2203310009"/>
    <m/>
    <m/>
    <m/>
    <m/>
    <m/>
    <m/>
    <n v="9"/>
    <m/>
    <m/>
    <s v="VSV"/>
    <x v="4"/>
    <x v="0"/>
    <m/>
    <x v="0"/>
    <n v="1070000"/>
    <n v="500000"/>
    <m/>
    <m/>
    <m/>
    <m/>
    <n v="1570000"/>
    <m/>
    <m/>
    <m/>
    <m/>
    <n v="148000"/>
    <m/>
    <m/>
    <m/>
    <m/>
    <m/>
    <n v="995000"/>
    <m/>
    <n v="149250"/>
    <n v="105000"/>
    <n v="0"/>
    <n v="0"/>
    <n v="0"/>
    <m/>
    <n v="254250"/>
    <m/>
    <n v="205000"/>
    <n v="0"/>
    <n v="0"/>
    <m/>
    <n v="205000"/>
    <n v="607250"/>
    <s v="PHẠM VĂN QUÂN"/>
    <m/>
    <m/>
    <m/>
    <n v="9"/>
    <n v="175000"/>
    <n v="19444.444444444445"/>
  </r>
  <r>
    <n v="78"/>
    <s v="31/03"/>
    <x v="2"/>
    <s v="29H-15247"/>
    <n v="9"/>
    <s v="ok"/>
    <s v="SB2203310012"/>
    <m/>
    <m/>
    <m/>
    <m/>
    <m/>
    <m/>
    <n v="9"/>
    <m/>
    <m/>
    <s v="LONG HÀNH"/>
    <x v="7"/>
    <x v="0"/>
    <m/>
    <x v="0"/>
    <n v="2140000"/>
    <n v="500000"/>
    <m/>
    <m/>
    <m/>
    <m/>
    <n v="2640000"/>
    <m/>
    <m/>
    <m/>
    <m/>
    <n v="148000"/>
    <m/>
    <m/>
    <m/>
    <m/>
    <m/>
    <n v="2000000"/>
    <m/>
    <n v="300000"/>
    <n v="105000"/>
    <n v="0"/>
    <n v="0"/>
    <n v="0"/>
    <m/>
    <n v="405000"/>
    <m/>
    <n v="205000"/>
    <n v="0"/>
    <n v="0"/>
    <m/>
    <n v="205000"/>
    <n v="758000"/>
    <s v="NGUYỄN VĂN BẢO"/>
    <m/>
    <m/>
    <m/>
    <n v="9"/>
    <n v="175000"/>
    <n v="19444.444444444445"/>
  </r>
  <r>
    <n v="79"/>
    <s v="31/03"/>
    <x v="4"/>
    <s v="29H-70119"/>
    <n v="9"/>
    <s v="ok"/>
    <s v="SB2203310001"/>
    <m/>
    <m/>
    <m/>
    <m/>
    <m/>
    <m/>
    <n v="9"/>
    <m/>
    <m/>
    <s v="THANH HÓA"/>
    <x v="1"/>
    <x v="0"/>
    <m/>
    <x v="0"/>
    <n v="3820000"/>
    <n v="500000"/>
    <n v="200000"/>
    <m/>
    <m/>
    <m/>
    <n v="4520000"/>
    <m/>
    <m/>
    <m/>
    <m/>
    <n v="148000"/>
    <m/>
    <n v="200000"/>
    <m/>
    <m/>
    <m/>
    <n v="3565000"/>
    <m/>
    <n v="534750"/>
    <n v="105000"/>
    <n v="0"/>
    <n v="0"/>
    <n v="0"/>
    <m/>
    <n v="639750"/>
    <m/>
    <n v="205000"/>
    <n v="0"/>
    <n v="0"/>
    <m/>
    <n v="205000"/>
    <n v="1192750"/>
    <s v="Cao Việt Chi"/>
    <m/>
    <m/>
    <m/>
    <n v="9"/>
    <n v="175000"/>
    <n v="19444.444444444445"/>
  </r>
  <r>
    <n v="80"/>
    <s v="31/03"/>
    <x v="6"/>
    <s v="29H-73917"/>
    <n v="9"/>
    <s v="ok"/>
    <s v="SB2203310008"/>
    <m/>
    <m/>
    <m/>
    <m/>
    <m/>
    <m/>
    <n v="9"/>
    <m/>
    <m/>
    <s v="THUẬN HƯNG"/>
    <x v="0"/>
    <x v="0"/>
    <m/>
    <x v="0"/>
    <n v="2640000"/>
    <n v="250000"/>
    <m/>
    <m/>
    <m/>
    <m/>
    <n v="2890000"/>
    <m/>
    <m/>
    <m/>
    <m/>
    <n v="306000"/>
    <m/>
    <m/>
    <m/>
    <m/>
    <m/>
    <n v="2465000"/>
    <m/>
    <n v="369750"/>
    <m/>
    <n v="0"/>
    <n v="0"/>
    <n v="0"/>
    <m/>
    <n v="369750"/>
    <m/>
    <m/>
    <n v="0"/>
    <n v="0"/>
    <m/>
    <n v="0"/>
    <n v="675750"/>
    <m/>
    <m/>
    <m/>
    <m/>
    <n v="9"/>
    <n v="175000"/>
    <n v="19444.444444444445"/>
  </r>
  <r>
    <n v="81"/>
    <s v="31/03"/>
    <x v="7"/>
    <s v="29H-80640"/>
    <n v="13"/>
    <s v="ok"/>
    <s v="SB2203310007"/>
    <m/>
    <m/>
    <m/>
    <m/>
    <m/>
    <m/>
    <m/>
    <n v="13"/>
    <m/>
    <s v="SAMSUNG"/>
    <x v="3"/>
    <x v="0"/>
    <m/>
    <x v="0"/>
    <n v="3170000"/>
    <m/>
    <m/>
    <m/>
    <m/>
    <m/>
    <n v="3170000"/>
    <m/>
    <m/>
    <m/>
    <m/>
    <n v="306000"/>
    <m/>
    <m/>
    <m/>
    <m/>
    <m/>
    <n v="2960000"/>
    <m/>
    <n v="444000"/>
    <m/>
    <n v="0"/>
    <n v="60000"/>
    <n v="0"/>
    <m/>
    <n v="504000"/>
    <m/>
    <m/>
    <n v="0"/>
    <n v="0"/>
    <m/>
    <n v="0"/>
    <n v="810000"/>
    <m/>
    <s v="PL"/>
    <m/>
    <m/>
    <m/>
    <n v="0"/>
    <n v="0"/>
  </r>
  <r>
    <n v="82"/>
    <s v="31/03"/>
    <x v="8"/>
    <s v="29H-80545"/>
    <n v="13"/>
    <m/>
    <s v="SB2203310019"/>
    <m/>
    <m/>
    <m/>
    <m/>
    <m/>
    <m/>
    <m/>
    <n v="13"/>
    <n v="2.5"/>
    <s v="BUMJIN"/>
    <x v="5"/>
    <x v="0"/>
    <m/>
    <x v="0"/>
    <n v="2680000"/>
    <m/>
    <m/>
    <m/>
    <n v="582000"/>
    <m/>
    <n v="3262000"/>
    <m/>
    <m/>
    <m/>
    <m/>
    <m/>
    <m/>
    <m/>
    <m/>
    <m/>
    <m/>
    <n v="2500000"/>
    <n v="582000"/>
    <n v="462300"/>
    <m/>
    <n v="0"/>
    <n v="60000"/>
    <n v="0"/>
    <m/>
    <n v="522300"/>
    <m/>
    <m/>
    <n v="0"/>
    <n v="0"/>
    <m/>
    <n v="0"/>
    <n v="522300"/>
    <m/>
    <s v="PL"/>
    <m/>
    <m/>
    <m/>
    <n v="0"/>
    <n v="0"/>
  </r>
  <r>
    <n v="83"/>
    <s v="31/03"/>
    <x v="9"/>
    <s v="15C-26715"/>
    <n v="3.5"/>
    <s v="ok"/>
    <s v="SB2203310011"/>
    <m/>
    <m/>
    <n v="3.5"/>
    <m/>
    <m/>
    <m/>
    <m/>
    <m/>
    <m/>
    <s v="TRACO"/>
    <x v="6"/>
    <x v="0"/>
    <m/>
    <x v="0"/>
    <n v="1630000"/>
    <n v="350000"/>
    <m/>
    <m/>
    <m/>
    <m/>
    <n v="1980000"/>
    <m/>
    <m/>
    <m/>
    <m/>
    <n v="158000"/>
    <m/>
    <m/>
    <m/>
    <m/>
    <m/>
    <n v="1520000"/>
    <m/>
    <n v="228000"/>
    <n v="75000"/>
    <n v="0"/>
    <n v="0"/>
    <n v="0"/>
    <m/>
    <n v="303000"/>
    <m/>
    <n v="175000"/>
    <n v="0"/>
    <n v="0"/>
    <m/>
    <n v="175000"/>
    <n v="636000"/>
    <s v="Bùi Chí Hải"/>
    <m/>
    <m/>
    <m/>
    <n v="3.5"/>
    <n v="100000"/>
    <n v="11111.111111111111"/>
  </r>
  <r>
    <n v="84"/>
    <s v="31/03"/>
    <x v="10"/>
    <s v="15C 35025"/>
    <n v="8"/>
    <s v="ok"/>
    <s v="bbbg"/>
    <m/>
    <m/>
    <m/>
    <m/>
    <m/>
    <n v="8"/>
    <m/>
    <m/>
    <m/>
    <s v="XNK-HOÀNG HẢI"/>
    <x v="19"/>
    <x v="2"/>
    <m/>
    <x v="5"/>
    <n v="1527777.7777777778"/>
    <m/>
    <m/>
    <m/>
    <m/>
    <m/>
    <n v="1527777.7777777778"/>
    <n v="1400000"/>
    <m/>
    <m/>
    <m/>
    <m/>
    <m/>
    <m/>
    <m/>
    <m/>
    <m/>
    <m/>
    <m/>
    <n v="0"/>
    <m/>
    <n v="0"/>
    <n v="0"/>
    <n v="0"/>
    <m/>
    <n v="0"/>
    <m/>
    <m/>
    <n v="0"/>
    <n v="0"/>
    <m/>
    <n v="0"/>
    <n v="1400000"/>
    <m/>
    <m/>
    <m/>
    <m/>
    <m/>
    <n v="0"/>
    <n v="0"/>
  </r>
  <r>
    <n v="85"/>
    <s v="31/03"/>
    <x v="10"/>
    <s v="15C-30182"/>
    <n v="5"/>
    <s v="ok"/>
    <s v="SB2203310013"/>
    <m/>
    <m/>
    <m/>
    <n v="5"/>
    <m/>
    <m/>
    <m/>
    <m/>
    <m/>
    <s v="LG"/>
    <x v="9"/>
    <x v="0"/>
    <m/>
    <x v="2"/>
    <n v="630000"/>
    <n v="350000"/>
    <m/>
    <m/>
    <m/>
    <m/>
    <n v="980000"/>
    <n v="570000"/>
    <n v="250000"/>
    <m/>
    <m/>
    <m/>
    <m/>
    <m/>
    <m/>
    <m/>
    <m/>
    <m/>
    <m/>
    <n v="0"/>
    <m/>
    <n v="0"/>
    <n v="0"/>
    <n v="0"/>
    <m/>
    <n v="0"/>
    <m/>
    <m/>
    <n v="0"/>
    <n v="0"/>
    <m/>
    <n v="0"/>
    <n v="820000"/>
    <m/>
    <m/>
    <m/>
    <m/>
    <m/>
    <n v="0"/>
    <n v="0"/>
  </r>
  <r>
    <n v="86"/>
    <s v="31/03"/>
    <x v="10"/>
    <s v="15C-30182"/>
    <n v="5"/>
    <s v="ok"/>
    <s v="SB2203310017"/>
    <m/>
    <m/>
    <m/>
    <n v="5"/>
    <m/>
    <m/>
    <m/>
    <m/>
    <m/>
    <s v="LG"/>
    <x v="9"/>
    <x v="0"/>
    <m/>
    <x v="2"/>
    <n v="630000"/>
    <n v="350000"/>
    <m/>
    <m/>
    <m/>
    <m/>
    <n v="980000"/>
    <n v="570000"/>
    <n v="250000"/>
    <m/>
    <m/>
    <m/>
    <m/>
    <m/>
    <m/>
    <m/>
    <m/>
    <m/>
    <m/>
    <n v="0"/>
    <m/>
    <m/>
    <m/>
    <n v="0"/>
    <m/>
    <n v="0"/>
    <m/>
    <m/>
    <n v="0"/>
    <n v="0"/>
    <m/>
    <m/>
    <n v="820000"/>
    <m/>
    <m/>
    <m/>
    <m/>
    <m/>
    <m/>
    <m/>
  </r>
  <r>
    <n v="87"/>
    <s v="31/03"/>
    <x v="10"/>
    <s v="15C-30182"/>
    <n v="3.5"/>
    <s v="ok"/>
    <s v="SB2203310020"/>
    <m/>
    <m/>
    <n v="3.5"/>
    <m/>
    <m/>
    <m/>
    <m/>
    <m/>
    <m/>
    <s v="LG"/>
    <x v="9"/>
    <x v="0"/>
    <m/>
    <x v="2"/>
    <n v="510000"/>
    <n v="350000"/>
    <m/>
    <m/>
    <m/>
    <m/>
    <n v="860000"/>
    <n v="470000"/>
    <n v="200000"/>
    <m/>
    <m/>
    <m/>
    <m/>
    <m/>
    <m/>
    <m/>
    <m/>
    <m/>
    <m/>
    <n v="0"/>
    <m/>
    <m/>
    <m/>
    <n v="0"/>
    <m/>
    <n v="0"/>
    <m/>
    <m/>
    <n v="0"/>
    <n v="0"/>
    <m/>
    <m/>
    <n v="670000"/>
    <m/>
    <m/>
    <m/>
    <m/>
    <m/>
    <m/>
    <m/>
  </r>
  <r>
    <n v="88"/>
    <s v="31/03"/>
    <x v="10"/>
    <s v="15C-32175"/>
    <n v="9"/>
    <m/>
    <s v="SB2203310004"/>
    <m/>
    <m/>
    <m/>
    <m/>
    <m/>
    <m/>
    <n v="9"/>
    <m/>
    <m/>
    <s v="ORION"/>
    <x v="3"/>
    <x v="0"/>
    <m/>
    <x v="2"/>
    <n v="2530000"/>
    <n v="500000"/>
    <m/>
    <m/>
    <m/>
    <m/>
    <n v="3030000"/>
    <n v="2230000"/>
    <n v="200000"/>
    <m/>
    <m/>
    <m/>
    <m/>
    <m/>
    <m/>
    <m/>
    <m/>
    <m/>
    <m/>
    <n v="0"/>
    <m/>
    <n v="0"/>
    <n v="0"/>
    <n v="0"/>
    <m/>
    <n v="0"/>
    <m/>
    <m/>
    <n v="0"/>
    <n v="0"/>
    <m/>
    <n v="0"/>
    <n v="2430000"/>
    <m/>
    <m/>
    <m/>
    <m/>
    <n v="9"/>
    <n v="175000"/>
    <n v="19444.444444444445"/>
  </r>
  <r>
    <n v="89"/>
    <s v="31/03"/>
    <x v="10"/>
    <s v="43S 3384"/>
    <n v="13"/>
    <s v="ok"/>
    <s v="SB2203310016"/>
    <m/>
    <m/>
    <m/>
    <m/>
    <m/>
    <m/>
    <m/>
    <n v="13"/>
    <m/>
    <s v="CHUYỀN TẢI"/>
    <x v="10"/>
    <x v="0"/>
    <m/>
    <x v="2"/>
    <n v="1510000"/>
    <m/>
    <m/>
    <m/>
    <m/>
    <m/>
    <n v="1510000"/>
    <n v="1290000"/>
    <n v="300000"/>
    <m/>
    <m/>
    <m/>
    <m/>
    <m/>
    <m/>
    <m/>
    <m/>
    <m/>
    <m/>
    <n v="0"/>
    <m/>
    <n v="0"/>
    <n v="0"/>
    <n v="0"/>
    <m/>
    <n v="0"/>
    <m/>
    <m/>
    <n v="0"/>
    <n v="0"/>
    <m/>
    <n v="0"/>
    <n v="1590000"/>
    <m/>
    <m/>
    <m/>
    <m/>
    <m/>
    <n v="0"/>
    <n v="0"/>
  </r>
  <r>
    <n v="90"/>
    <s v="31/03"/>
    <x v="10"/>
    <s v="89C-12886"/>
    <n v="13"/>
    <s v="ok"/>
    <s v="SB2203310006"/>
    <m/>
    <m/>
    <m/>
    <m/>
    <m/>
    <m/>
    <m/>
    <n v="13"/>
    <m/>
    <s v="CHUYỀN TẢI"/>
    <x v="10"/>
    <x v="0"/>
    <m/>
    <x v="2"/>
    <n v="1510000"/>
    <m/>
    <m/>
    <m/>
    <m/>
    <m/>
    <n v="1510000"/>
    <n v="1290000"/>
    <n v="300000"/>
    <m/>
    <m/>
    <m/>
    <m/>
    <m/>
    <m/>
    <m/>
    <m/>
    <m/>
    <m/>
    <n v="0"/>
    <m/>
    <n v="0"/>
    <n v="0"/>
    <n v="0"/>
    <m/>
    <n v="0"/>
    <m/>
    <m/>
    <n v="0"/>
    <n v="0"/>
    <m/>
    <n v="0"/>
    <n v="1590000"/>
    <m/>
    <m/>
    <m/>
    <m/>
    <m/>
    <n v="0"/>
    <n v="0"/>
  </r>
  <r>
    <n v="91"/>
    <s v="31/03"/>
    <x v="10"/>
    <s v="99C 01580"/>
    <n v="13"/>
    <s v="ok"/>
    <s v="SB2203310014"/>
    <m/>
    <m/>
    <m/>
    <m/>
    <m/>
    <m/>
    <m/>
    <n v="13"/>
    <m/>
    <s v="CHUYỀN TẢI"/>
    <x v="10"/>
    <x v="0"/>
    <m/>
    <x v="2"/>
    <n v="1510000"/>
    <m/>
    <m/>
    <m/>
    <m/>
    <m/>
    <n v="1510000"/>
    <n v="1290000"/>
    <n v="300000"/>
    <m/>
    <m/>
    <m/>
    <m/>
    <m/>
    <m/>
    <m/>
    <m/>
    <m/>
    <m/>
    <n v="0"/>
    <m/>
    <n v="0"/>
    <n v="0"/>
    <n v="0"/>
    <m/>
    <n v="0"/>
    <m/>
    <m/>
    <n v="0"/>
    <n v="0"/>
    <m/>
    <n v="0"/>
    <n v="1590000"/>
    <m/>
    <m/>
    <m/>
    <m/>
    <m/>
    <n v="0"/>
    <n v="0"/>
  </r>
  <r>
    <n v="92"/>
    <s v="31/03"/>
    <x v="10"/>
    <s v="36C 18231"/>
    <n v="13"/>
    <s v="ok"/>
    <s v="SB2203310005"/>
    <m/>
    <m/>
    <m/>
    <m/>
    <m/>
    <m/>
    <m/>
    <n v="13"/>
    <m/>
    <s v="CHUYỀN TẢI"/>
    <x v="10"/>
    <x v="0"/>
    <m/>
    <x v="2"/>
    <n v="1510000"/>
    <m/>
    <m/>
    <m/>
    <m/>
    <m/>
    <n v="1510000"/>
    <n v="1290000"/>
    <n v="300000"/>
    <m/>
    <m/>
    <m/>
    <m/>
    <m/>
    <m/>
    <m/>
    <m/>
    <m/>
    <m/>
    <n v="0"/>
    <m/>
    <n v="0"/>
    <n v="0"/>
    <n v="0"/>
    <m/>
    <n v="0"/>
    <m/>
    <m/>
    <n v="0"/>
    <n v="0"/>
    <m/>
    <n v="0"/>
    <n v="1590000"/>
    <m/>
    <m/>
    <m/>
    <m/>
    <m/>
    <n v="0"/>
    <n v="0"/>
  </r>
  <r>
    <n v="93"/>
    <s v="31/03"/>
    <x v="10"/>
    <s v="36C 18231"/>
    <n v="13"/>
    <s v="ok"/>
    <s v="SB2203310015"/>
    <m/>
    <m/>
    <m/>
    <m/>
    <m/>
    <m/>
    <m/>
    <n v="13"/>
    <m/>
    <s v="CHUYỀN TẢI"/>
    <x v="10"/>
    <x v="0"/>
    <m/>
    <x v="2"/>
    <n v="1510000"/>
    <m/>
    <m/>
    <m/>
    <m/>
    <m/>
    <n v="1510000"/>
    <n v="1290000"/>
    <n v="300000"/>
    <m/>
    <m/>
    <m/>
    <m/>
    <m/>
    <m/>
    <m/>
    <m/>
    <m/>
    <m/>
    <n v="0"/>
    <m/>
    <n v="0"/>
    <n v="0"/>
    <n v="0"/>
    <m/>
    <n v="0"/>
    <m/>
    <m/>
    <n v="0"/>
    <n v="0"/>
    <m/>
    <n v="0"/>
    <n v="1590000"/>
    <m/>
    <m/>
    <m/>
    <m/>
    <m/>
    <n v="0"/>
    <n v="0"/>
  </r>
  <r>
    <n v="94"/>
    <s v="31/03"/>
    <x v="10"/>
    <s v="15H 02771"/>
    <n v="9"/>
    <s v="ok"/>
    <s v="SB2203310003"/>
    <m/>
    <m/>
    <m/>
    <m/>
    <m/>
    <m/>
    <n v="9"/>
    <m/>
    <m/>
    <s v="ORION"/>
    <x v="3"/>
    <x v="0"/>
    <m/>
    <x v="2"/>
    <n v="2530000"/>
    <n v="500000"/>
    <m/>
    <m/>
    <m/>
    <m/>
    <n v="3030000"/>
    <n v="2330000"/>
    <n v="400000"/>
    <m/>
    <m/>
    <m/>
    <m/>
    <m/>
    <m/>
    <m/>
    <m/>
    <m/>
    <m/>
    <n v="0"/>
    <m/>
    <n v="0"/>
    <n v="0"/>
    <n v="0"/>
    <m/>
    <n v="0"/>
    <m/>
    <m/>
    <n v="0"/>
    <n v="0"/>
    <m/>
    <n v="0"/>
    <n v="2730000"/>
    <m/>
    <m/>
    <m/>
    <m/>
    <m/>
    <n v="0"/>
    <n v="0"/>
  </r>
  <r>
    <n v="95"/>
    <s v="31/03"/>
    <x v="10"/>
    <s v="15H 02657"/>
    <n v="13"/>
    <s v="ok"/>
    <s v="SB2203310002"/>
    <m/>
    <m/>
    <m/>
    <m/>
    <m/>
    <m/>
    <m/>
    <n v="13"/>
    <m/>
    <s v="SAMWANG"/>
    <x v="8"/>
    <x v="0"/>
    <m/>
    <x v="3"/>
    <n v="3360000"/>
    <n v="750000"/>
    <m/>
    <m/>
    <m/>
    <m/>
    <n v="4110000"/>
    <n v="3230000"/>
    <n v="325000"/>
    <m/>
    <m/>
    <m/>
    <m/>
    <m/>
    <m/>
    <m/>
    <m/>
    <m/>
    <m/>
    <n v="0"/>
    <m/>
    <n v="0"/>
    <n v="0"/>
    <n v="0"/>
    <m/>
    <n v="0"/>
    <m/>
    <m/>
    <n v="0"/>
    <n v="0"/>
    <m/>
    <n v="0"/>
    <n v="3555000"/>
    <m/>
    <m/>
    <m/>
    <m/>
    <n v="13"/>
    <n v="300000"/>
    <n v="33333.333333333336"/>
  </r>
  <r>
    <n v="96"/>
    <s v="01/04"/>
    <x v="12"/>
    <s v="29H-15619"/>
    <n v="9"/>
    <s v="ok"/>
    <s v="SB2204010013"/>
    <m/>
    <m/>
    <m/>
    <m/>
    <m/>
    <m/>
    <n v="9"/>
    <m/>
    <m/>
    <s v="ORION"/>
    <x v="3"/>
    <x v="0"/>
    <m/>
    <x v="0"/>
    <n v="2530000"/>
    <n v="500000"/>
    <m/>
    <m/>
    <m/>
    <m/>
    <n v="3030000"/>
    <m/>
    <m/>
    <m/>
    <m/>
    <n v="306000"/>
    <m/>
    <m/>
    <m/>
    <m/>
    <m/>
    <n v="2360000"/>
    <m/>
    <n v="354000"/>
    <n v="105000"/>
    <n v="0"/>
    <n v="0"/>
    <n v="0"/>
    <m/>
    <n v="459000"/>
    <m/>
    <n v="205000"/>
    <n v="0"/>
    <n v="35000"/>
    <m/>
    <n v="240000"/>
    <n v="1005000"/>
    <s v="NGUYỄN ĐÌNH HIỆP"/>
    <m/>
    <m/>
    <m/>
    <n v="9"/>
    <n v="175000"/>
    <n v="21875"/>
  </r>
  <r>
    <n v="97"/>
    <s v="01/04"/>
    <x v="1"/>
    <s v="29H-15201"/>
    <n v="9"/>
    <s v="ok"/>
    <s v="SB220401020"/>
    <m/>
    <m/>
    <m/>
    <m/>
    <m/>
    <m/>
    <n v="9"/>
    <m/>
    <m/>
    <s v="ORION"/>
    <x v="3"/>
    <x v="0"/>
    <m/>
    <x v="0"/>
    <n v="2530000"/>
    <n v="500000"/>
    <m/>
    <m/>
    <m/>
    <m/>
    <n v="3030000"/>
    <m/>
    <m/>
    <m/>
    <m/>
    <n v="306000"/>
    <m/>
    <m/>
    <m/>
    <m/>
    <m/>
    <n v="2360000"/>
    <m/>
    <n v="354000"/>
    <n v="105000"/>
    <n v="0"/>
    <n v="0"/>
    <n v="0"/>
    <m/>
    <n v="459000"/>
    <m/>
    <n v="205000"/>
    <n v="0"/>
    <n v="35000"/>
    <m/>
    <n v="240000"/>
    <n v="1005000"/>
    <s v="NGUYỄN HỒNG THANH"/>
    <m/>
    <m/>
    <m/>
    <n v="9"/>
    <n v="175000"/>
    <n v="21875"/>
  </r>
  <r>
    <n v="98"/>
    <s v="01/04"/>
    <x v="2"/>
    <s v="29H-15247"/>
    <n v="9"/>
    <s v="ok"/>
    <s v="SB220401011"/>
    <m/>
    <m/>
    <m/>
    <m/>
    <m/>
    <m/>
    <n v="9"/>
    <m/>
    <m/>
    <s v="Z76"/>
    <x v="6"/>
    <x v="0"/>
    <m/>
    <x v="0"/>
    <n v="2530000"/>
    <n v="500000"/>
    <m/>
    <m/>
    <m/>
    <m/>
    <n v="3030000"/>
    <m/>
    <m/>
    <m/>
    <m/>
    <n v="306000"/>
    <m/>
    <m/>
    <m/>
    <m/>
    <m/>
    <n v="2360000"/>
    <m/>
    <n v="354000"/>
    <n v="105000"/>
    <n v="0"/>
    <n v="0"/>
    <n v="0"/>
    <m/>
    <n v="459000"/>
    <m/>
    <n v="205000"/>
    <n v="0"/>
    <n v="0"/>
    <m/>
    <n v="205000"/>
    <n v="970000"/>
    <s v="NGUYỄN VĂN MINH"/>
    <m/>
    <m/>
    <m/>
    <n v="9"/>
    <n v="175000"/>
    <n v="21875"/>
  </r>
  <r>
    <n v="99"/>
    <s v="01/04"/>
    <x v="3"/>
    <s v="29H-15145"/>
    <n v="9"/>
    <s v="ok"/>
    <s v="SB220401019"/>
    <m/>
    <m/>
    <m/>
    <m/>
    <m/>
    <m/>
    <n v="9"/>
    <m/>
    <m/>
    <s v="VSV"/>
    <x v="4"/>
    <x v="0"/>
    <m/>
    <x v="0"/>
    <n v="1070000"/>
    <n v="500000"/>
    <m/>
    <m/>
    <m/>
    <m/>
    <n v="1570000"/>
    <m/>
    <m/>
    <m/>
    <m/>
    <n v="148000"/>
    <m/>
    <m/>
    <m/>
    <m/>
    <m/>
    <n v="995000"/>
    <m/>
    <n v="149250"/>
    <n v="105000"/>
    <n v="0"/>
    <n v="0"/>
    <n v="0"/>
    <m/>
    <n v="254250"/>
    <m/>
    <n v="205000"/>
    <n v="0"/>
    <n v="0"/>
    <m/>
    <n v="205000"/>
    <n v="607250"/>
    <s v="LƯU MẠNH CƯỜNG"/>
    <m/>
    <m/>
    <m/>
    <n v="9"/>
    <n v="175000"/>
    <n v="21875"/>
  </r>
  <r>
    <n v="100"/>
    <s v="01/04"/>
    <x v="11"/>
    <s v="29H-70138"/>
    <n v="9"/>
    <s v="ok"/>
    <s v="SB220401010"/>
    <m/>
    <m/>
    <m/>
    <m/>
    <m/>
    <m/>
    <n v="9"/>
    <m/>
    <m/>
    <s v="THANH HÓA"/>
    <x v="1"/>
    <x v="0"/>
    <m/>
    <x v="0"/>
    <n v="3820000"/>
    <n v="500000"/>
    <n v="200000"/>
    <m/>
    <m/>
    <m/>
    <n v="4520000"/>
    <m/>
    <m/>
    <m/>
    <m/>
    <n v="148000"/>
    <m/>
    <n v="200000"/>
    <m/>
    <m/>
    <m/>
    <n v="3565000"/>
    <m/>
    <n v="534750"/>
    <n v="105000"/>
    <n v="0"/>
    <n v="0"/>
    <n v="0"/>
    <m/>
    <n v="639750"/>
    <m/>
    <n v="205000"/>
    <n v="0"/>
    <n v="0"/>
    <m/>
    <n v="205000"/>
    <n v="1192750"/>
    <s v="Nguyễn Văn Bì"/>
    <m/>
    <m/>
    <m/>
    <n v="9"/>
    <n v="175000"/>
    <n v="21875"/>
  </r>
  <r>
    <n v="101"/>
    <s v="01/04"/>
    <x v="5"/>
    <s v="29H-73785"/>
    <n v="13"/>
    <s v="ok"/>
    <s v="SB220401002"/>
    <m/>
    <m/>
    <m/>
    <m/>
    <m/>
    <m/>
    <m/>
    <n v="13"/>
    <m/>
    <s v="SAMSUNG"/>
    <x v="3"/>
    <x v="0"/>
    <m/>
    <x v="0"/>
    <n v="3170000"/>
    <m/>
    <m/>
    <m/>
    <m/>
    <m/>
    <n v="3170000"/>
    <m/>
    <m/>
    <m/>
    <m/>
    <n v="306000"/>
    <m/>
    <m/>
    <m/>
    <m/>
    <m/>
    <n v="2960000"/>
    <m/>
    <n v="444000"/>
    <m/>
    <n v="0"/>
    <n v="60000"/>
    <n v="0"/>
    <m/>
    <n v="504000"/>
    <m/>
    <m/>
    <n v="0"/>
    <n v="0"/>
    <m/>
    <n v="0"/>
    <n v="810000"/>
    <m/>
    <s v="PL"/>
    <m/>
    <m/>
    <m/>
    <n v="0"/>
    <n v="0"/>
  </r>
  <r>
    <n v="102"/>
    <s v="01/04"/>
    <x v="6"/>
    <s v="29H-73917"/>
    <n v="13"/>
    <s v="ok"/>
    <s v="SB220401022"/>
    <m/>
    <m/>
    <m/>
    <m/>
    <m/>
    <m/>
    <m/>
    <n v="13"/>
    <n v="2.5"/>
    <s v="BUMJIN"/>
    <x v="5"/>
    <x v="0"/>
    <m/>
    <x v="0"/>
    <n v="2680000"/>
    <m/>
    <m/>
    <m/>
    <n v="625000"/>
    <m/>
    <n v="3305000"/>
    <m/>
    <m/>
    <m/>
    <m/>
    <m/>
    <m/>
    <m/>
    <m/>
    <m/>
    <m/>
    <n v="2500000"/>
    <n v="582000"/>
    <n v="462300"/>
    <m/>
    <n v="0"/>
    <n v="60000"/>
    <n v="0"/>
    <m/>
    <n v="522300"/>
    <m/>
    <m/>
    <n v="0"/>
    <n v="0"/>
    <m/>
    <n v="0"/>
    <n v="522300"/>
    <m/>
    <s v="PL"/>
    <m/>
    <m/>
    <m/>
    <n v="0"/>
    <n v="0"/>
  </r>
  <r>
    <n v="103"/>
    <s v="01/04"/>
    <x v="7"/>
    <s v="29H-80640"/>
    <n v="13"/>
    <s v="ok"/>
    <s v="SB220401003"/>
    <m/>
    <m/>
    <m/>
    <m/>
    <m/>
    <m/>
    <m/>
    <n v="13"/>
    <m/>
    <s v="SAMWANG"/>
    <x v="8"/>
    <x v="0"/>
    <m/>
    <x v="0"/>
    <n v="3360000"/>
    <n v="750000"/>
    <m/>
    <m/>
    <m/>
    <m/>
    <n v="4110000"/>
    <m/>
    <m/>
    <m/>
    <m/>
    <n v="306000"/>
    <m/>
    <m/>
    <m/>
    <m/>
    <m/>
    <n v="3135000"/>
    <m/>
    <n v="470250"/>
    <n v="150000"/>
    <n v="0"/>
    <n v="0"/>
    <n v="0"/>
    <m/>
    <n v="620250"/>
    <m/>
    <n v="250000"/>
    <n v="0"/>
    <n v="0"/>
    <m/>
    <n v="250000"/>
    <n v="1176250"/>
    <s v="LƯU QUANG ĐỨC"/>
    <m/>
    <m/>
    <m/>
    <n v="13"/>
    <n v="300000"/>
    <n v="37500"/>
  </r>
  <r>
    <n v="104"/>
    <s v="01/04"/>
    <x v="7"/>
    <s v="29H-80640"/>
    <n v="10"/>
    <s v="ok"/>
    <s v="bbbg"/>
    <m/>
    <m/>
    <m/>
    <m/>
    <m/>
    <m/>
    <n v="10"/>
    <m/>
    <m/>
    <s v="XNK-HOÀNG HẢI"/>
    <x v="19"/>
    <x v="2"/>
    <m/>
    <x v="0"/>
    <n v="1527777.7777777778"/>
    <m/>
    <m/>
    <m/>
    <m/>
    <m/>
    <n v="1527777.7777777778"/>
    <m/>
    <m/>
    <m/>
    <m/>
    <m/>
    <m/>
    <m/>
    <m/>
    <m/>
    <m/>
    <m/>
    <m/>
    <n v="230000"/>
    <m/>
    <m/>
    <n v="30000"/>
    <n v="0"/>
    <m/>
    <n v="260000"/>
    <m/>
    <m/>
    <n v="0"/>
    <n v="0"/>
    <m/>
    <m/>
    <n v="260000"/>
    <m/>
    <m/>
    <m/>
    <m/>
    <m/>
    <m/>
    <m/>
  </r>
  <r>
    <n v="105"/>
    <s v="01/04"/>
    <x v="8"/>
    <s v="29H-80545"/>
    <n v="10"/>
    <m/>
    <m/>
    <m/>
    <m/>
    <m/>
    <m/>
    <m/>
    <m/>
    <n v="10"/>
    <m/>
    <m/>
    <s v="SỸ ĐẠT"/>
    <x v="14"/>
    <x v="3"/>
    <m/>
    <x v="0"/>
    <n v="3700000"/>
    <m/>
    <m/>
    <m/>
    <m/>
    <m/>
    <n v="3700000"/>
    <m/>
    <m/>
    <m/>
    <m/>
    <n v="306000"/>
    <m/>
    <m/>
    <m/>
    <m/>
    <m/>
    <n v="3700000"/>
    <m/>
    <n v="555000"/>
    <m/>
    <n v="0"/>
    <n v="0"/>
    <n v="0"/>
    <m/>
    <n v="555000"/>
    <m/>
    <m/>
    <n v="0"/>
    <n v="0"/>
    <m/>
    <n v="0"/>
    <n v="861000"/>
    <m/>
    <m/>
    <m/>
    <m/>
    <m/>
    <n v="0"/>
    <n v="0"/>
  </r>
  <r>
    <n v="106"/>
    <s v="01/04"/>
    <x v="9"/>
    <s v="15C-26715"/>
    <n v="5"/>
    <s v="ok"/>
    <s v="SB2204010017"/>
    <m/>
    <m/>
    <m/>
    <n v="5"/>
    <m/>
    <m/>
    <m/>
    <m/>
    <m/>
    <s v="NEO"/>
    <x v="21"/>
    <x v="0"/>
    <m/>
    <x v="0"/>
    <n v="810000"/>
    <n v="350000"/>
    <m/>
    <m/>
    <m/>
    <m/>
    <n v="1160000"/>
    <m/>
    <m/>
    <m/>
    <m/>
    <m/>
    <m/>
    <m/>
    <m/>
    <m/>
    <m/>
    <n v="750000"/>
    <m/>
    <n v="112500"/>
    <n v="75000"/>
    <n v="0"/>
    <n v="0"/>
    <n v="0"/>
    <m/>
    <n v="187500"/>
    <m/>
    <n v="175000"/>
    <n v="0"/>
    <n v="0"/>
    <m/>
    <n v="175000"/>
    <n v="362500"/>
    <s v="NGUYỄN VĂN BẢO"/>
    <m/>
    <m/>
    <m/>
    <n v="5"/>
    <n v="100000"/>
    <n v="12500"/>
  </r>
  <r>
    <n v="107"/>
    <s v="01/04"/>
    <x v="10"/>
    <s v="15H 00478"/>
    <n v="13"/>
    <m/>
    <s v="SB220401027"/>
    <m/>
    <m/>
    <m/>
    <m/>
    <m/>
    <m/>
    <m/>
    <n v="13"/>
    <m/>
    <s v="Công ty CP vận tải và bao bì Traco"/>
    <x v="6"/>
    <x v="0"/>
    <m/>
    <x v="1"/>
    <n v="3170000"/>
    <n v="750000"/>
    <m/>
    <m/>
    <m/>
    <m/>
    <n v="3920000"/>
    <n v="3100000"/>
    <n v="300000"/>
    <m/>
    <m/>
    <m/>
    <m/>
    <m/>
    <m/>
    <m/>
    <m/>
    <m/>
    <m/>
    <n v="0"/>
    <m/>
    <n v="0"/>
    <n v="0"/>
    <n v="0"/>
    <m/>
    <n v="0"/>
    <m/>
    <m/>
    <n v="0"/>
    <n v="0"/>
    <m/>
    <n v="0"/>
    <n v="3400000"/>
    <m/>
    <m/>
    <m/>
    <m/>
    <n v="13"/>
    <n v="300000"/>
    <n v="37500"/>
  </r>
  <r>
    <n v="108"/>
    <s v="01/04"/>
    <x v="10"/>
    <s v="15H 00534"/>
    <n v="13"/>
    <m/>
    <m/>
    <m/>
    <m/>
    <m/>
    <m/>
    <m/>
    <m/>
    <m/>
    <n v="13"/>
    <m/>
    <m/>
    <x v="22"/>
    <x v="5"/>
    <m/>
    <x v="4"/>
    <n v="1790000"/>
    <m/>
    <m/>
    <m/>
    <m/>
    <m/>
    <n v="1790000"/>
    <n v="1200000"/>
    <m/>
    <m/>
    <m/>
    <m/>
    <m/>
    <m/>
    <m/>
    <m/>
    <m/>
    <m/>
    <m/>
    <n v="0"/>
    <m/>
    <n v="0"/>
    <n v="0"/>
    <n v="0"/>
    <m/>
    <n v="0"/>
    <m/>
    <m/>
    <n v="0"/>
    <n v="0"/>
    <m/>
    <n v="0"/>
    <n v="1200000"/>
    <m/>
    <m/>
    <m/>
    <m/>
    <m/>
    <n v="0"/>
    <n v="0"/>
  </r>
  <r>
    <n v="109"/>
    <s v="01/04"/>
    <x v="10"/>
    <s v="15C-30182"/>
    <n v="5"/>
    <s v="ok"/>
    <s v="SB220401021"/>
    <m/>
    <m/>
    <m/>
    <n v="5"/>
    <m/>
    <m/>
    <m/>
    <m/>
    <m/>
    <s v="LG"/>
    <x v="9"/>
    <x v="0"/>
    <m/>
    <x v="2"/>
    <n v="630000"/>
    <n v="350000"/>
    <m/>
    <m/>
    <m/>
    <m/>
    <n v="980000"/>
    <n v="570000"/>
    <n v="250000"/>
    <m/>
    <m/>
    <m/>
    <m/>
    <m/>
    <m/>
    <m/>
    <m/>
    <m/>
    <m/>
    <n v="0"/>
    <m/>
    <n v="0"/>
    <n v="0"/>
    <n v="0"/>
    <m/>
    <n v="0"/>
    <m/>
    <m/>
    <n v="0"/>
    <n v="0"/>
    <m/>
    <n v="0"/>
    <n v="820000"/>
    <m/>
    <m/>
    <m/>
    <m/>
    <m/>
    <n v="0"/>
    <n v="0"/>
  </r>
  <r>
    <n v="110"/>
    <s v="01/04"/>
    <x v="10"/>
    <s v="15C-30182"/>
    <n v="3.5"/>
    <s v="ok"/>
    <s v="SB220401028"/>
    <m/>
    <m/>
    <n v="3.5"/>
    <m/>
    <m/>
    <m/>
    <m/>
    <m/>
    <m/>
    <s v="LG"/>
    <x v="9"/>
    <x v="0"/>
    <m/>
    <x v="2"/>
    <n v="510000"/>
    <n v="350000"/>
    <m/>
    <m/>
    <m/>
    <m/>
    <n v="860000"/>
    <n v="470000"/>
    <n v="200000"/>
    <m/>
    <m/>
    <m/>
    <m/>
    <m/>
    <m/>
    <m/>
    <m/>
    <m/>
    <m/>
    <n v="0"/>
    <m/>
    <n v="0"/>
    <n v="0"/>
    <n v="0"/>
    <m/>
    <n v="0"/>
    <m/>
    <m/>
    <n v="0"/>
    <n v="0"/>
    <m/>
    <n v="0"/>
    <n v="670000"/>
    <m/>
    <m/>
    <m/>
    <m/>
    <m/>
    <n v="0"/>
    <n v="0"/>
  </r>
  <r>
    <n v="111"/>
    <s v="01/04"/>
    <x v="10"/>
    <s v="43S 3384"/>
    <n v="13"/>
    <s v="ok"/>
    <s v="SB220401018"/>
    <m/>
    <m/>
    <m/>
    <m/>
    <m/>
    <m/>
    <m/>
    <n v="13"/>
    <m/>
    <s v="BUMJIN"/>
    <x v="5"/>
    <x v="0"/>
    <m/>
    <x v="2"/>
    <n v="2680000"/>
    <m/>
    <m/>
    <m/>
    <m/>
    <m/>
    <n v="2680000"/>
    <n v="2300000"/>
    <n v="300000"/>
    <m/>
    <m/>
    <m/>
    <m/>
    <m/>
    <m/>
    <m/>
    <m/>
    <m/>
    <m/>
    <n v="0"/>
    <m/>
    <n v="0"/>
    <n v="0"/>
    <n v="0"/>
    <m/>
    <n v="0"/>
    <m/>
    <m/>
    <n v="0"/>
    <n v="0"/>
    <m/>
    <n v="0"/>
    <n v="2600000"/>
    <m/>
    <m/>
    <m/>
    <m/>
    <m/>
    <n v="0"/>
    <n v="0"/>
  </r>
  <r>
    <n v="112"/>
    <s v="01/04"/>
    <x v="10"/>
    <s v="89C-12886"/>
    <n v="13"/>
    <s v="ok"/>
    <s v="SB220401004"/>
    <m/>
    <m/>
    <m/>
    <m/>
    <m/>
    <m/>
    <m/>
    <n v="13"/>
    <m/>
    <s v="CHUYỀN TẢI"/>
    <x v="10"/>
    <x v="0"/>
    <m/>
    <x v="2"/>
    <n v="1510000"/>
    <m/>
    <m/>
    <m/>
    <m/>
    <m/>
    <n v="1510000"/>
    <n v="1290000"/>
    <n v="300000"/>
    <m/>
    <m/>
    <m/>
    <m/>
    <m/>
    <m/>
    <m/>
    <m/>
    <m/>
    <m/>
    <m/>
    <m/>
    <m/>
    <m/>
    <n v="0"/>
    <m/>
    <n v="0"/>
    <m/>
    <m/>
    <n v="0"/>
    <n v="0"/>
    <m/>
    <m/>
    <n v="1590000"/>
    <m/>
    <m/>
    <m/>
    <m/>
    <m/>
    <m/>
    <m/>
  </r>
  <r>
    <n v="113"/>
    <s v="01/04"/>
    <x v="10"/>
    <s v="89C-12886"/>
    <n v="13"/>
    <s v="ok"/>
    <s v="SB220401025"/>
    <m/>
    <m/>
    <m/>
    <m/>
    <m/>
    <m/>
    <m/>
    <n v="13"/>
    <m/>
    <s v="CHUYỀN TẢI"/>
    <x v="10"/>
    <x v="0"/>
    <m/>
    <x v="2"/>
    <n v="1510000"/>
    <m/>
    <m/>
    <m/>
    <m/>
    <m/>
    <n v="1510000"/>
    <n v="1290000"/>
    <n v="300000"/>
    <m/>
    <m/>
    <m/>
    <m/>
    <m/>
    <m/>
    <m/>
    <m/>
    <m/>
    <m/>
    <n v="0"/>
    <m/>
    <n v="0"/>
    <n v="0"/>
    <n v="0"/>
    <m/>
    <n v="0"/>
    <m/>
    <m/>
    <n v="0"/>
    <n v="0"/>
    <m/>
    <n v="0"/>
    <n v="1590000"/>
    <m/>
    <m/>
    <m/>
    <m/>
    <m/>
    <n v="0"/>
    <n v="0"/>
  </r>
  <r>
    <n v="114"/>
    <s v="01/04"/>
    <x v="10"/>
    <s v="99C 01580"/>
    <n v="13"/>
    <s v="ok"/>
    <s v="SB220401003"/>
    <m/>
    <m/>
    <m/>
    <m/>
    <m/>
    <m/>
    <m/>
    <n v="13"/>
    <m/>
    <s v="CHUYỀN TẢI"/>
    <x v="10"/>
    <x v="0"/>
    <m/>
    <x v="2"/>
    <n v="1510000"/>
    <m/>
    <m/>
    <m/>
    <m/>
    <m/>
    <n v="1510000"/>
    <n v="1290000"/>
    <n v="300000"/>
    <m/>
    <m/>
    <m/>
    <m/>
    <m/>
    <m/>
    <m/>
    <m/>
    <m/>
    <m/>
    <m/>
    <m/>
    <m/>
    <m/>
    <n v="0"/>
    <m/>
    <n v="0"/>
    <m/>
    <m/>
    <n v="0"/>
    <n v="0"/>
    <m/>
    <m/>
    <n v="1590000"/>
    <m/>
    <m/>
    <m/>
    <m/>
    <m/>
    <m/>
    <m/>
  </r>
  <r>
    <n v="115"/>
    <s v="01/04"/>
    <x v="10"/>
    <s v="99C 01580"/>
    <n v="13"/>
    <s v="ok"/>
    <s v="SB220401014"/>
    <m/>
    <m/>
    <m/>
    <m/>
    <m/>
    <m/>
    <m/>
    <n v="13"/>
    <m/>
    <s v="CHUYỀN TẢI"/>
    <x v="10"/>
    <x v="0"/>
    <m/>
    <x v="2"/>
    <n v="1510000"/>
    <m/>
    <m/>
    <m/>
    <m/>
    <m/>
    <n v="1510000"/>
    <n v="1290000"/>
    <n v="300000"/>
    <m/>
    <m/>
    <m/>
    <m/>
    <m/>
    <m/>
    <m/>
    <m/>
    <m/>
    <m/>
    <n v="0"/>
    <m/>
    <n v="0"/>
    <n v="0"/>
    <n v="0"/>
    <m/>
    <n v="0"/>
    <m/>
    <m/>
    <n v="0"/>
    <n v="0"/>
    <m/>
    <n v="0"/>
    <n v="1590000"/>
    <m/>
    <m/>
    <m/>
    <m/>
    <m/>
    <n v="0"/>
    <n v="0"/>
  </r>
  <r>
    <n v="116"/>
    <s v="01/04"/>
    <x v="10"/>
    <s v="36C 18231"/>
    <n v="13"/>
    <s v="ok"/>
    <s v="SB220401006"/>
    <m/>
    <m/>
    <m/>
    <m/>
    <m/>
    <m/>
    <m/>
    <n v="13"/>
    <m/>
    <s v="Công ty Cổ phần Văn phòng phẩm Hải Phòng"/>
    <x v="10"/>
    <x v="0"/>
    <m/>
    <x v="2"/>
    <n v="1510000"/>
    <m/>
    <m/>
    <m/>
    <m/>
    <m/>
    <n v="1510000"/>
    <n v="1290000"/>
    <n v="300000"/>
    <m/>
    <m/>
    <m/>
    <m/>
    <m/>
    <m/>
    <m/>
    <m/>
    <m/>
    <m/>
    <n v="0"/>
    <m/>
    <n v="0"/>
    <n v="0"/>
    <n v="0"/>
    <m/>
    <n v="0"/>
    <m/>
    <m/>
    <n v="0"/>
    <n v="0"/>
    <m/>
    <n v="0"/>
    <n v="1590000"/>
    <m/>
    <m/>
    <m/>
    <m/>
    <m/>
    <n v="0"/>
    <n v="0"/>
  </r>
  <r>
    <n v="117"/>
    <s v="01/04"/>
    <x v="10"/>
    <s v="36C 18231"/>
    <n v="13"/>
    <s v="ok"/>
    <s v="SB220401023"/>
    <m/>
    <m/>
    <m/>
    <m/>
    <m/>
    <m/>
    <m/>
    <n v="13"/>
    <m/>
    <s v="Công ty Cổ phần Văn phòng phẩm Hải Phòng"/>
    <x v="10"/>
    <x v="0"/>
    <m/>
    <x v="2"/>
    <n v="1510000"/>
    <m/>
    <m/>
    <m/>
    <m/>
    <m/>
    <n v="1510000"/>
    <n v="1290000"/>
    <n v="300000"/>
    <m/>
    <m/>
    <m/>
    <m/>
    <m/>
    <m/>
    <m/>
    <m/>
    <m/>
    <m/>
    <n v="0"/>
    <m/>
    <n v="0"/>
    <n v="0"/>
    <n v="0"/>
    <m/>
    <n v="0"/>
    <m/>
    <m/>
    <n v="0"/>
    <n v="0"/>
    <m/>
    <n v="0"/>
    <n v="1590000"/>
    <m/>
    <m/>
    <m/>
    <m/>
    <m/>
    <n v="0"/>
    <n v="0"/>
  </r>
  <r>
    <n v="118"/>
    <s v="01/04"/>
    <x v="10"/>
    <s v="15H 02771"/>
    <n v="13"/>
    <s v="ok"/>
    <s v="SB220401001"/>
    <m/>
    <m/>
    <m/>
    <m/>
    <m/>
    <m/>
    <m/>
    <n v="13"/>
    <m/>
    <s v="VICHTORY"/>
    <x v="7"/>
    <x v="0"/>
    <m/>
    <x v="2"/>
    <n v="3595000"/>
    <n v="750000"/>
    <m/>
    <m/>
    <m/>
    <m/>
    <n v="4345000"/>
    <n v="3120000"/>
    <n v="600000"/>
    <m/>
    <m/>
    <m/>
    <m/>
    <m/>
    <m/>
    <m/>
    <m/>
    <m/>
    <m/>
    <n v="0"/>
    <m/>
    <n v="0"/>
    <n v="0"/>
    <n v="0"/>
    <m/>
    <n v="0"/>
    <m/>
    <m/>
    <n v="0"/>
    <n v="0"/>
    <m/>
    <n v="0"/>
    <n v="3720000"/>
    <m/>
    <m/>
    <m/>
    <m/>
    <m/>
    <n v="0"/>
    <n v="0"/>
  </r>
  <r>
    <n v="119"/>
    <s v="01/04"/>
    <x v="10"/>
    <s v="15H 03142"/>
    <n v="13"/>
    <s v="ok"/>
    <s v="SB220401015"/>
    <m/>
    <m/>
    <m/>
    <m/>
    <m/>
    <m/>
    <m/>
    <n v="13"/>
    <m/>
    <s v="VICHTORY"/>
    <x v="7"/>
    <x v="0"/>
    <m/>
    <x v="3"/>
    <n v="2840000"/>
    <n v="750000"/>
    <m/>
    <m/>
    <m/>
    <m/>
    <n v="3590000"/>
    <n v="2700000"/>
    <n v="325000"/>
    <m/>
    <m/>
    <m/>
    <m/>
    <m/>
    <m/>
    <m/>
    <m/>
    <m/>
    <m/>
    <n v="0"/>
    <m/>
    <n v="0"/>
    <n v="0"/>
    <n v="0"/>
    <m/>
    <n v="0"/>
    <m/>
    <m/>
    <n v="0"/>
    <n v="0"/>
    <m/>
    <n v="0"/>
    <n v="3025000"/>
    <m/>
    <m/>
    <m/>
    <m/>
    <n v="13"/>
    <n v="300000"/>
    <n v="37500"/>
  </r>
  <r>
    <n v="120"/>
    <s v="01/04"/>
    <x v="10"/>
    <s v="15H 03161"/>
    <n v="13"/>
    <s v="ok"/>
    <s v="SB220401005"/>
    <m/>
    <m/>
    <m/>
    <m/>
    <m/>
    <m/>
    <m/>
    <n v="13"/>
    <m/>
    <s v="LONG HÀNH"/>
    <x v="7"/>
    <x v="0"/>
    <m/>
    <x v="3"/>
    <n v="3595000"/>
    <n v="750000"/>
    <m/>
    <m/>
    <m/>
    <m/>
    <n v="4345000"/>
    <n v="3420000"/>
    <n v="650000"/>
    <m/>
    <m/>
    <m/>
    <m/>
    <m/>
    <m/>
    <m/>
    <m/>
    <m/>
    <m/>
    <n v="0"/>
    <m/>
    <n v="0"/>
    <n v="0"/>
    <n v="0"/>
    <m/>
    <n v="0"/>
    <m/>
    <m/>
    <n v="0"/>
    <n v="0"/>
    <m/>
    <n v="0"/>
    <n v="4070000"/>
    <m/>
    <m/>
    <m/>
    <m/>
    <m/>
    <n v="0"/>
    <n v="0"/>
  </r>
  <r>
    <n v="121"/>
    <s v="01/04"/>
    <x v="10"/>
    <s v="15C28809"/>
    <n v="3.5"/>
    <s v="ok"/>
    <s v="SB220401008"/>
    <m/>
    <m/>
    <n v="3.5"/>
    <m/>
    <m/>
    <m/>
    <m/>
    <m/>
    <m/>
    <s v="NAFUCO"/>
    <x v="11"/>
    <x v="0"/>
    <m/>
    <x v="3"/>
    <n v="1910000"/>
    <n v="350000"/>
    <m/>
    <m/>
    <m/>
    <m/>
    <n v="2260000"/>
    <n v="1760000"/>
    <n v="200000"/>
    <m/>
    <m/>
    <m/>
    <m/>
    <m/>
    <m/>
    <m/>
    <m/>
    <m/>
    <m/>
    <n v="0"/>
    <m/>
    <n v="0"/>
    <n v="0"/>
    <n v="0"/>
    <m/>
    <n v="0"/>
    <m/>
    <m/>
    <n v="0"/>
    <n v="0"/>
    <m/>
    <n v="0"/>
    <n v="1960000"/>
    <m/>
    <m/>
    <m/>
    <m/>
    <m/>
    <n v="0"/>
    <n v="0"/>
  </r>
  <r>
    <n v="122"/>
    <s v="01/04"/>
    <x v="10"/>
    <s v="15C28809"/>
    <n v="3.5"/>
    <s v="ok"/>
    <s v="SB220401024"/>
    <m/>
    <m/>
    <n v="3.5"/>
    <m/>
    <m/>
    <m/>
    <m/>
    <m/>
    <m/>
    <s v="SAMSUNG"/>
    <x v="3"/>
    <x v="0"/>
    <m/>
    <x v="3"/>
    <n v="1630000"/>
    <m/>
    <m/>
    <m/>
    <m/>
    <m/>
    <n v="1630000"/>
    <n v="1450000"/>
    <n v="100000"/>
    <m/>
    <m/>
    <m/>
    <m/>
    <m/>
    <m/>
    <m/>
    <m/>
    <m/>
    <m/>
    <n v="0"/>
    <m/>
    <n v="0"/>
    <n v="0"/>
    <n v="0"/>
    <m/>
    <n v="0"/>
    <m/>
    <m/>
    <n v="0"/>
    <n v="0"/>
    <m/>
    <n v="0"/>
    <n v="1550000"/>
    <m/>
    <m/>
    <m/>
    <m/>
    <m/>
    <n v="0"/>
    <n v="0"/>
  </r>
  <r>
    <n v="123"/>
    <s v="01/04"/>
    <x v="10"/>
    <s v="15C-21530"/>
    <n v="3.5"/>
    <s v="ok"/>
    <s v="SB220401016"/>
    <m/>
    <m/>
    <n v="3.5"/>
    <m/>
    <m/>
    <m/>
    <m/>
    <m/>
    <m/>
    <s v="VICHTORY"/>
    <x v="7"/>
    <x v="0"/>
    <m/>
    <x v="3"/>
    <n v="1410000"/>
    <n v="350000"/>
    <m/>
    <m/>
    <m/>
    <m/>
    <n v="1760000"/>
    <n v="1300000"/>
    <n v="200000"/>
    <m/>
    <m/>
    <m/>
    <m/>
    <m/>
    <m/>
    <m/>
    <m/>
    <m/>
    <m/>
    <n v="0"/>
    <m/>
    <n v="0"/>
    <n v="0"/>
    <n v="0"/>
    <m/>
    <n v="0"/>
    <m/>
    <m/>
    <n v="0"/>
    <n v="0"/>
    <m/>
    <n v="0"/>
    <n v="1500000"/>
    <m/>
    <m/>
    <m/>
    <m/>
    <m/>
    <n v="0"/>
    <n v="0"/>
  </r>
  <r>
    <n v="124"/>
    <s v="01/04"/>
    <x v="10"/>
    <s v="15H 02241"/>
    <n v="13"/>
    <s v="ok"/>
    <s v="SB220401009"/>
    <m/>
    <m/>
    <m/>
    <m/>
    <m/>
    <m/>
    <m/>
    <n v="13"/>
    <m/>
    <s v="THANH HÓA"/>
    <x v="1"/>
    <x v="0"/>
    <m/>
    <x v="3"/>
    <n v="5335000"/>
    <n v="750000"/>
    <n v="200000"/>
    <m/>
    <m/>
    <m/>
    <n v="6285000"/>
    <n v="4960000"/>
    <n v="650000"/>
    <m/>
    <n v="200000"/>
    <m/>
    <m/>
    <m/>
    <m/>
    <m/>
    <m/>
    <m/>
    <m/>
    <n v="0"/>
    <m/>
    <n v="0"/>
    <n v="0"/>
    <n v="0"/>
    <m/>
    <n v="0"/>
    <m/>
    <m/>
    <n v="0"/>
    <n v="0"/>
    <m/>
    <n v="0"/>
    <n v="5810000"/>
    <m/>
    <m/>
    <m/>
    <m/>
    <m/>
    <n v="0"/>
    <n v="0"/>
  </r>
  <r>
    <n v="125"/>
    <s v="01/04"/>
    <x v="10"/>
    <s v="15H 02657"/>
    <n v="13"/>
    <s v="ok"/>
    <s v="SB220401007"/>
    <m/>
    <m/>
    <m/>
    <m/>
    <m/>
    <m/>
    <m/>
    <n v="13"/>
    <m/>
    <s v="SAMSUNG"/>
    <x v="3"/>
    <x v="0"/>
    <m/>
    <x v="3"/>
    <n v="3170000"/>
    <m/>
    <m/>
    <m/>
    <m/>
    <m/>
    <n v="3170000"/>
    <n v="3040000"/>
    <n v="300000"/>
    <m/>
    <m/>
    <m/>
    <m/>
    <m/>
    <m/>
    <m/>
    <m/>
    <m/>
    <m/>
    <n v="0"/>
    <m/>
    <m/>
    <m/>
    <n v="0"/>
    <m/>
    <n v="0"/>
    <m/>
    <m/>
    <n v="0"/>
    <n v="0"/>
    <m/>
    <m/>
    <n v="3340000"/>
    <m/>
    <m/>
    <m/>
    <m/>
    <m/>
    <n v="0"/>
    <n v="0"/>
  </r>
  <r>
    <n v="126"/>
    <s v="01/04"/>
    <x v="10"/>
    <s v="15H 02657"/>
    <n v="8"/>
    <m/>
    <m/>
    <m/>
    <m/>
    <m/>
    <m/>
    <m/>
    <n v="8"/>
    <m/>
    <m/>
    <m/>
    <s v="SỸ ĐẠT"/>
    <x v="14"/>
    <x v="3"/>
    <m/>
    <x v="3"/>
    <n v="3100000"/>
    <m/>
    <m/>
    <m/>
    <m/>
    <m/>
    <n v="3100000"/>
    <n v="2000000"/>
    <m/>
    <m/>
    <m/>
    <m/>
    <m/>
    <m/>
    <m/>
    <m/>
    <m/>
    <m/>
    <m/>
    <n v="0"/>
    <m/>
    <n v="0"/>
    <n v="0"/>
    <n v="0"/>
    <m/>
    <n v="0"/>
    <m/>
    <m/>
    <n v="0"/>
    <n v="0"/>
    <m/>
    <n v="0"/>
    <n v="2000000"/>
    <m/>
    <m/>
    <m/>
    <m/>
    <m/>
    <n v="0"/>
    <n v="0"/>
  </r>
  <r>
    <n v="127"/>
    <s v="02/04"/>
    <x v="12"/>
    <s v="29H-15619"/>
    <n v="7"/>
    <s v="ok"/>
    <s v="SB2204020007"/>
    <m/>
    <m/>
    <m/>
    <m/>
    <n v="7"/>
    <m/>
    <m/>
    <m/>
    <m/>
    <s v="NAFUCO"/>
    <x v="11"/>
    <x v="0"/>
    <m/>
    <x v="0"/>
    <n v="2270000"/>
    <n v="400000"/>
    <m/>
    <m/>
    <m/>
    <m/>
    <n v="2670000"/>
    <m/>
    <m/>
    <m/>
    <m/>
    <n v="148000"/>
    <m/>
    <m/>
    <m/>
    <m/>
    <m/>
    <n v="2120000"/>
    <m/>
    <n v="318000"/>
    <n v="90000"/>
    <n v="0"/>
    <n v="0"/>
    <n v="0"/>
    <m/>
    <n v="408000"/>
    <m/>
    <n v="190000"/>
    <n v="0"/>
    <n v="0"/>
    <m/>
    <n v="190000"/>
    <n v="746000"/>
    <s v="PHẠM VĂN QUÂN"/>
    <m/>
    <m/>
    <m/>
    <n v="7"/>
    <n v="150000"/>
    <n v="16666.666666666668"/>
  </r>
  <r>
    <n v="128"/>
    <s v="02/04"/>
    <x v="2"/>
    <s v="29H-15247"/>
    <n v="5"/>
    <s v="ok"/>
    <s v="SB2204020006"/>
    <m/>
    <m/>
    <m/>
    <n v="5"/>
    <m/>
    <m/>
    <m/>
    <m/>
    <m/>
    <s v="TUYÊN QUANG"/>
    <x v="18"/>
    <x v="0"/>
    <m/>
    <x v="0"/>
    <n v="5610000"/>
    <n v="175000"/>
    <m/>
    <m/>
    <m/>
    <m/>
    <n v="5785000"/>
    <m/>
    <m/>
    <m/>
    <m/>
    <n v="306000"/>
    <n v="158000"/>
    <m/>
    <m/>
    <m/>
    <m/>
    <n v="5240000"/>
    <m/>
    <n v="786000"/>
    <m/>
    <n v="0"/>
    <n v="0"/>
    <n v="100000"/>
    <m/>
    <n v="886000"/>
    <m/>
    <m/>
    <n v="0"/>
    <n v="0"/>
    <m/>
    <n v="0"/>
    <n v="1350000"/>
    <m/>
    <m/>
    <m/>
    <m/>
    <n v="5"/>
    <n v="100000"/>
    <n v="11111.111111111111"/>
  </r>
  <r>
    <n v="129"/>
    <s v="02/04"/>
    <x v="3"/>
    <s v="29H-15145"/>
    <n v="9"/>
    <s v="ok"/>
    <s v="SB2204020014"/>
    <m/>
    <m/>
    <m/>
    <m/>
    <m/>
    <m/>
    <n v="9"/>
    <m/>
    <m/>
    <s v="GLOBOL"/>
    <x v="23"/>
    <x v="0"/>
    <m/>
    <x v="0"/>
    <n v="1880000"/>
    <m/>
    <m/>
    <m/>
    <m/>
    <m/>
    <n v="1880000"/>
    <m/>
    <m/>
    <m/>
    <m/>
    <n v="158000"/>
    <m/>
    <m/>
    <m/>
    <m/>
    <m/>
    <n v="1750000"/>
    <m/>
    <n v="262500"/>
    <m/>
    <n v="0"/>
    <n v="60000"/>
    <n v="0"/>
    <m/>
    <n v="322500"/>
    <m/>
    <m/>
    <n v="0"/>
    <n v="0"/>
    <m/>
    <n v="0"/>
    <n v="480500"/>
    <m/>
    <s v="PL"/>
    <m/>
    <m/>
    <m/>
    <n v="0"/>
    <n v="0"/>
  </r>
  <r>
    <n v="130"/>
    <s v="02/04"/>
    <x v="4"/>
    <s v="29H-70119"/>
    <n v="9"/>
    <s v="ok"/>
    <s v="SB2204020001"/>
    <m/>
    <m/>
    <m/>
    <m/>
    <m/>
    <m/>
    <n v="9"/>
    <m/>
    <m/>
    <s v="THANH HÓA"/>
    <x v="1"/>
    <x v="0"/>
    <m/>
    <x v="0"/>
    <n v="3820000"/>
    <n v="500000"/>
    <n v="200000"/>
    <m/>
    <m/>
    <m/>
    <n v="4520000"/>
    <m/>
    <m/>
    <m/>
    <m/>
    <n v="148000"/>
    <m/>
    <n v="200000"/>
    <m/>
    <m/>
    <m/>
    <n v="3565000"/>
    <m/>
    <n v="534750"/>
    <n v="105000"/>
    <n v="0"/>
    <n v="0"/>
    <n v="0"/>
    <m/>
    <n v="639750"/>
    <m/>
    <n v="205000"/>
    <n v="0"/>
    <n v="0"/>
    <m/>
    <n v="205000"/>
    <n v="1192750"/>
    <s v="Cao Việt Chi"/>
    <m/>
    <m/>
    <m/>
    <n v="9"/>
    <n v="175000"/>
    <n v="19444.444444444445"/>
  </r>
  <r>
    <n v="131"/>
    <s v="02/04"/>
    <x v="11"/>
    <s v="29H-70138"/>
    <n v="9"/>
    <s v="ok"/>
    <s v="SB2204020012"/>
    <m/>
    <m/>
    <m/>
    <m/>
    <m/>
    <m/>
    <n v="9"/>
    <m/>
    <m/>
    <s v="VSV"/>
    <x v="4"/>
    <x v="0"/>
    <m/>
    <x v="0"/>
    <n v="1070000"/>
    <n v="500000"/>
    <m/>
    <m/>
    <m/>
    <m/>
    <n v="1570000"/>
    <m/>
    <m/>
    <m/>
    <m/>
    <n v="148000"/>
    <m/>
    <m/>
    <m/>
    <m/>
    <m/>
    <n v="995000"/>
    <m/>
    <n v="149250"/>
    <n v="105000"/>
    <n v="0"/>
    <n v="0"/>
    <n v="0"/>
    <m/>
    <n v="254250"/>
    <m/>
    <n v="205000"/>
    <n v="0"/>
    <n v="0"/>
    <m/>
    <n v="205000"/>
    <n v="607250"/>
    <s v="BÙI VĂN HẬU"/>
    <m/>
    <m/>
    <m/>
    <n v="9"/>
    <n v="175000"/>
    <n v="19444.444444444445"/>
  </r>
  <r>
    <n v="132"/>
    <s v="02/04"/>
    <x v="5"/>
    <s v="29H-73785"/>
    <n v="13"/>
    <s v="ok"/>
    <s v="SB2204020002"/>
    <m/>
    <m/>
    <m/>
    <m/>
    <m/>
    <m/>
    <m/>
    <n v="13"/>
    <m/>
    <s v="BUMJIN"/>
    <x v="5"/>
    <x v="0"/>
    <m/>
    <x v="0"/>
    <n v="2680000"/>
    <m/>
    <m/>
    <m/>
    <m/>
    <m/>
    <n v="2680000"/>
    <m/>
    <m/>
    <m/>
    <m/>
    <m/>
    <m/>
    <m/>
    <m/>
    <m/>
    <m/>
    <n v="2500000"/>
    <m/>
    <n v="375000"/>
    <m/>
    <n v="0"/>
    <n v="60000"/>
    <n v="0"/>
    <m/>
    <n v="435000"/>
    <m/>
    <m/>
    <n v="0"/>
    <n v="0"/>
    <m/>
    <n v="0"/>
    <n v="435000"/>
    <m/>
    <s v="PL"/>
    <m/>
    <m/>
    <m/>
    <n v="0"/>
    <n v="0"/>
  </r>
  <r>
    <n v="133"/>
    <s v="02/04"/>
    <x v="8"/>
    <s v="29H-80545"/>
    <n v="13"/>
    <m/>
    <s v="SB2204020008"/>
    <m/>
    <m/>
    <m/>
    <m/>
    <m/>
    <m/>
    <m/>
    <n v="13"/>
    <m/>
    <s v="SAMSUNG"/>
    <x v="3"/>
    <x v="0"/>
    <m/>
    <x v="0"/>
    <n v="3170000"/>
    <m/>
    <m/>
    <m/>
    <m/>
    <m/>
    <n v="3170000"/>
    <m/>
    <m/>
    <m/>
    <m/>
    <n v="306000"/>
    <m/>
    <m/>
    <m/>
    <m/>
    <m/>
    <n v="2960000"/>
    <m/>
    <n v="444000"/>
    <m/>
    <n v="0"/>
    <n v="60000"/>
    <n v="0"/>
    <m/>
    <n v="504000"/>
    <m/>
    <m/>
    <n v="0"/>
    <n v="0"/>
    <m/>
    <n v="0"/>
    <n v="810000"/>
    <m/>
    <s v="PL"/>
    <m/>
    <m/>
    <m/>
    <n v="0"/>
    <n v="0"/>
  </r>
  <r>
    <n v="134"/>
    <s v="02/04"/>
    <x v="8"/>
    <s v="29H-80545"/>
    <n v="10"/>
    <s v="ok"/>
    <s v="bbbg"/>
    <m/>
    <m/>
    <m/>
    <m/>
    <m/>
    <m/>
    <n v="10"/>
    <m/>
    <m/>
    <s v="XNK-HOÀNG HẢI"/>
    <x v="19"/>
    <x v="2"/>
    <m/>
    <x v="0"/>
    <n v="1527777.7777777778"/>
    <m/>
    <m/>
    <m/>
    <m/>
    <m/>
    <n v="1527777.7777777778"/>
    <m/>
    <m/>
    <m/>
    <m/>
    <m/>
    <m/>
    <m/>
    <m/>
    <m/>
    <m/>
    <m/>
    <m/>
    <n v="230000"/>
    <m/>
    <m/>
    <n v="30000"/>
    <n v="0"/>
    <m/>
    <n v="260000"/>
    <m/>
    <m/>
    <n v="0"/>
    <n v="0"/>
    <m/>
    <m/>
    <n v="260000"/>
    <m/>
    <m/>
    <m/>
    <m/>
    <m/>
    <n v="0"/>
    <n v="0"/>
  </r>
  <r>
    <n v="135"/>
    <s v="02/04"/>
    <x v="10"/>
    <s v="15C-30182"/>
    <n v="5"/>
    <s v="ok"/>
    <s v="SB2204020015"/>
    <m/>
    <m/>
    <m/>
    <n v="5"/>
    <m/>
    <m/>
    <m/>
    <m/>
    <m/>
    <s v="LG"/>
    <x v="9"/>
    <x v="0"/>
    <m/>
    <x v="2"/>
    <n v="630000"/>
    <n v="350000"/>
    <m/>
    <m/>
    <m/>
    <m/>
    <n v="980000"/>
    <n v="570000"/>
    <n v="250000"/>
    <m/>
    <m/>
    <m/>
    <m/>
    <m/>
    <m/>
    <m/>
    <m/>
    <m/>
    <m/>
    <n v="0"/>
    <m/>
    <n v="0"/>
    <n v="0"/>
    <n v="0"/>
    <m/>
    <n v="0"/>
    <m/>
    <m/>
    <n v="0"/>
    <n v="0"/>
    <m/>
    <n v="0"/>
    <n v="820000"/>
    <m/>
    <m/>
    <m/>
    <m/>
    <m/>
    <n v="0"/>
    <n v="0"/>
  </r>
  <r>
    <n v="136"/>
    <s v="02/04"/>
    <x v="10"/>
    <s v="15C-30182"/>
    <n v="5"/>
    <s v="ok"/>
    <s v="SB2204020019"/>
    <m/>
    <m/>
    <m/>
    <n v="5"/>
    <m/>
    <m/>
    <m/>
    <m/>
    <m/>
    <s v="LG"/>
    <x v="9"/>
    <x v="0"/>
    <m/>
    <x v="2"/>
    <n v="630000"/>
    <n v="350000"/>
    <m/>
    <m/>
    <m/>
    <m/>
    <n v="980000"/>
    <n v="570000"/>
    <n v="250000"/>
    <m/>
    <m/>
    <m/>
    <m/>
    <m/>
    <m/>
    <m/>
    <m/>
    <m/>
    <m/>
    <n v="0"/>
    <m/>
    <n v="0"/>
    <n v="0"/>
    <n v="0"/>
    <m/>
    <n v="0"/>
    <m/>
    <m/>
    <n v="0"/>
    <n v="0"/>
    <m/>
    <n v="0"/>
    <n v="820000"/>
    <m/>
    <m/>
    <m/>
    <m/>
    <m/>
    <n v="0"/>
    <n v="0"/>
  </r>
  <r>
    <n v="137"/>
    <s v="02/04"/>
    <x v="10"/>
    <s v="43S 3384"/>
    <n v="13"/>
    <s v="ok"/>
    <s v="SB2204020018"/>
    <m/>
    <m/>
    <m/>
    <m/>
    <m/>
    <m/>
    <m/>
    <n v="13"/>
    <m/>
    <s v="BUMJIN"/>
    <x v="5"/>
    <x v="0"/>
    <m/>
    <x v="2"/>
    <n v="2680000"/>
    <m/>
    <m/>
    <m/>
    <m/>
    <m/>
    <n v="2680000"/>
    <n v="2300000"/>
    <n v="300000"/>
    <m/>
    <m/>
    <m/>
    <m/>
    <m/>
    <m/>
    <m/>
    <m/>
    <m/>
    <m/>
    <n v="0"/>
    <m/>
    <n v="0"/>
    <n v="0"/>
    <n v="0"/>
    <m/>
    <n v="0"/>
    <m/>
    <m/>
    <n v="0"/>
    <n v="0"/>
    <m/>
    <n v="0"/>
    <n v="2600000"/>
    <m/>
    <m/>
    <m/>
    <m/>
    <m/>
    <n v="0"/>
    <n v="0"/>
  </r>
  <r>
    <n v="138"/>
    <s v="02/04"/>
    <x v="10"/>
    <s v="43S 3384"/>
    <n v="13"/>
    <s v="ok"/>
    <s v="SB2204020004"/>
    <m/>
    <m/>
    <m/>
    <m/>
    <m/>
    <m/>
    <m/>
    <n v="13"/>
    <m/>
    <s v="CHUYỀN TẢI"/>
    <x v="10"/>
    <x v="0"/>
    <m/>
    <x v="2"/>
    <n v="1510000"/>
    <m/>
    <m/>
    <m/>
    <m/>
    <m/>
    <n v="1510000"/>
    <n v="1290000"/>
    <n v="300000"/>
    <m/>
    <m/>
    <m/>
    <m/>
    <m/>
    <m/>
    <m/>
    <m/>
    <m/>
    <m/>
    <n v="0"/>
    <m/>
    <m/>
    <m/>
    <n v="0"/>
    <m/>
    <n v="0"/>
    <m/>
    <m/>
    <n v="0"/>
    <n v="0"/>
    <m/>
    <m/>
    <n v="1590000"/>
    <m/>
    <m/>
    <m/>
    <m/>
    <m/>
    <n v="0"/>
    <n v="0"/>
  </r>
  <r>
    <n v="139"/>
    <s v="02/04"/>
    <x v="10"/>
    <s v="89C-12886"/>
    <n v="13"/>
    <s v="ok"/>
    <s v="SB2204020009"/>
    <m/>
    <m/>
    <m/>
    <m/>
    <m/>
    <m/>
    <m/>
    <n v="13"/>
    <m/>
    <s v="CHUYỀN TẢI"/>
    <x v="10"/>
    <x v="0"/>
    <m/>
    <x v="2"/>
    <n v="1510000"/>
    <m/>
    <m/>
    <m/>
    <m/>
    <m/>
    <n v="1510000"/>
    <n v="1290000"/>
    <n v="300000"/>
    <m/>
    <m/>
    <m/>
    <m/>
    <m/>
    <m/>
    <m/>
    <m/>
    <m/>
    <m/>
    <n v="0"/>
    <m/>
    <n v="0"/>
    <n v="0"/>
    <n v="0"/>
    <m/>
    <n v="0"/>
    <m/>
    <m/>
    <n v="0"/>
    <n v="0"/>
    <m/>
    <n v="0"/>
    <n v="1590000"/>
    <m/>
    <m/>
    <m/>
    <m/>
    <m/>
    <n v="0"/>
    <n v="0"/>
  </r>
  <r>
    <n v="140"/>
    <s v="02/04"/>
    <x v="10"/>
    <s v="99C 01580"/>
    <n v="13"/>
    <s v="ok"/>
    <s v="SB2204020003"/>
    <m/>
    <m/>
    <m/>
    <m/>
    <m/>
    <m/>
    <m/>
    <n v="13"/>
    <m/>
    <s v="CHUYỀN TẢI"/>
    <x v="10"/>
    <x v="0"/>
    <m/>
    <x v="2"/>
    <n v="1510000"/>
    <m/>
    <m/>
    <m/>
    <m/>
    <m/>
    <n v="1510000"/>
    <n v="1290000"/>
    <n v="300000"/>
    <m/>
    <m/>
    <m/>
    <m/>
    <m/>
    <m/>
    <m/>
    <m/>
    <m/>
    <m/>
    <n v="0"/>
    <m/>
    <n v="0"/>
    <n v="0"/>
    <n v="0"/>
    <m/>
    <n v="0"/>
    <m/>
    <m/>
    <n v="0"/>
    <n v="0"/>
    <m/>
    <n v="0"/>
    <n v="1590000"/>
    <m/>
    <m/>
    <m/>
    <m/>
    <m/>
    <n v="0"/>
    <n v="0"/>
  </r>
  <r>
    <n v="141"/>
    <s v="02/04"/>
    <x v="10"/>
    <s v="99C 01580"/>
    <n v="13"/>
    <s v="ok"/>
    <s v="SB2204020016"/>
    <m/>
    <m/>
    <m/>
    <m/>
    <m/>
    <m/>
    <m/>
    <n v="13"/>
    <m/>
    <s v="CHUYỀN TẢI"/>
    <x v="10"/>
    <x v="0"/>
    <m/>
    <x v="2"/>
    <n v="1510000"/>
    <m/>
    <m/>
    <m/>
    <m/>
    <m/>
    <n v="1510000"/>
    <n v="1290000"/>
    <n v="300000"/>
    <m/>
    <m/>
    <m/>
    <m/>
    <m/>
    <m/>
    <m/>
    <m/>
    <m/>
    <m/>
    <n v="0"/>
    <m/>
    <n v="0"/>
    <n v="0"/>
    <n v="0"/>
    <m/>
    <n v="0"/>
    <m/>
    <m/>
    <n v="0"/>
    <n v="0"/>
    <m/>
    <n v="0"/>
    <n v="1590000"/>
    <m/>
    <m/>
    <m/>
    <m/>
    <m/>
    <n v="0"/>
    <n v="0"/>
  </r>
  <r>
    <n v="142"/>
    <s v="02/04"/>
    <x v="10"/>
    <s v="36C 18231"/>
    <n v="13"/>
    <s v="ok"/>
    <s v="SB2204020011"/>
    <m/>
    <m/>
    <m/>
    <m/>
    <m/>
    <m/>
    <m/>
    <n v="13"/>
    <m/>
    <s v="CHUYỀN TẢI"/>
    <x v="10"/>
    <x v="0"/>
    <m/>
    <x v="2"/>
    <n v="1510000"/>
    <m/>
    <m/>
    <m/>
    <m/>
    <m/>
    <n v="1510000"/>
    <n v="1290000"/>
    <n v="300000"/>
    <m/>
    <m/>
    <m/>
    <m/>
    <m/>
    <m/>
    <m/>
    <m/>
    <m/>
    <m/>
    <n v="0"/>
    <m/>
    <n v="0"/>
    <n v="0"/>
    <n v="0"/>
    <m/>
    <n v="0"/>
    <m/>
    <m/>
    <n v="0"/>
    <n v="0"/>
    <m/>
    <n v="0"/>
    <n v="1590000"/>
    <m/>
    <m/>
    <m/>
    <m/>
    <m/>
    <n v="0"/>
    <n v="0"/>
  </r>
  <r>
    <n v="143"/>
    <s v="02/04"/>
    <x v="10"/>
    <s v="15H 02771"/>
    <n v="13"/>
    <s v="ok"/>
    <s v="SB2204020013"/>
    <m/>
    <m/>
    <m/>
    <m/>
    <m/>
    <m/>
    <m/>
    <n v="13"/>
    <n v="5"/>
    <s v="THUẬN HƯNG"/>
    <x v="0"/>
    <x v="0"/>
    <m/>
    <x v="2"/>
    <n v="3300000"/>
    <n v="375000"/>
    <m/>
    <m/>
    <n v="1055000"/>
    <m/>
    <n v="4730000"/>
    <n v="2860000"/>
    <n v="300000"/>
    <n v="975000"/>
    <m/>
    <m/>
    <m/>
    <m/>
    <m/>
    <m/>
    <m/>
    <m/>
    <m/>
    <n v="0"/>
    <m/>
    <n v="0"/>
    <n v="0"/>
    <n v="0"/>
    <m/>
    <n v="0"/>
    <m/>
    <m/>
    <n v="0"/>
    <n v="0"/>
    <m/>
    <n v="0"/>
    <n v="4135000"/>
    <m/>
    <m/>
    <m/>
    <m/>
    <m/>
    <n v="0"/>
    <n v="0"/>
  </r>
  <r>
    <n v="144"/>
    <s v="02/04"/>
    <x v="10"/>
    <s v="15C-35774"/>
    <n v="5"/>
    <s v="ok"/>
    <s v="SB2204020017"/>
    <m/>
    <m/>
    <m/>
    <n v="5"/>
    <m/>
    <m/>
    <m/>
    <m/>
    <m/>
    <s v="TRACO"/>
    <x v="6"/>
    <x v="0"/>
    <m/>
    <x v="2"/>
    <n v="2000000"/>
    <n v="350000"/>
    <m/>
    <m/>
    <m/>
    <m/>
    <n v="2350000"/>
    <n v="1840000"/>
    <n v="250000"/>
    <m/>
    <m/>
    <m/>
    <m/>
    <m/>
    <m/>
    <m/>
    <m/>
    <m/>
    <m/>
    <n v="0"/>
    <m/>
    <n v="0"/>
    <n v="0"/>
    <n v="0"/>
    <m/>
    <n v="0"/>
    <m/>
    <m/>
    <n v="0"/>
    <n v="0"/>
    <m/>
    <n v="0"/>
    <n v="2090000"/>
    <m/>
    <m/>
    <m/>
    <m/>
    <m/>
    <n v="0"/>
    <n v="0"/>
  </r>
  <r>
    <n v="145"/>
    <s v="02/04"/>
    <x v="10"/>
    <s v="15H 03161"/>
    <n v="13"/>
    <s v="ok"/>
    <s v="SB2204020002"/>
    <m/>
    <m/>
    <m/>
    <m/>
    <m/>
    <m/>
    <m/>
    <n v="13"/>
    <m/>
    <s v="SAMWANG"/>
    <x v="8"/>
    <x v="0"/>
    <m/>
    <x v="3"/>
    <n v="3360000"/>
    <n v="750000"/>
    <m/>
    <m/>
    <m/>
    <m/>
    <n v="4110000"/>
    <n v="3230000"/>
    <n v="325000"/>
    <m/>
    <m/>
    <m/>
    <m/>
    <m/>
    <m/>
    <m/>
    <m/>
    <m/>
    <m/>
    <n v="0"/>
    <m/>
    <n v="0"/>
    <n v="0"/>
    <n v="0"/>
    <m/>
    <n v="0"/>
    <m/>
    <m/>
    <n v="0"/>
    <n v="0"/>
    <m/>
    <n v="0"/>
    <n v="3555000"/>
    <m/>
    <m/>
    <m/>
    <m/>
    <n v="13"/>
    <n v="300000"/>
    <n v="33333.333333333336"/>
  </r>
  <r>
    <n v="146"/>
    <s v="02/04"/>
    <x v="10"/>
    <s v="15C28809"/>
    <n v="3.5"/>
    <s v="ok"/>
    <s v="SB2204020010"/>
    <m/>
    <m/>
    <n v="3.5"/>
    <m/>
    <m/>
    <m/>
    <m/>
    <m/>
    <m/>
    <s v="TIẾN MẠNH"/>
    <x v="9"/>
    <x v="0"/>
    <m/>
    <x v="3"/>
    <n v="510000"/>
    <n v="350000"/>
    <m/>
    <m/>
    <m/>
    <m/>
    <n v="860000"/>
    <n v="470000"/>
    <n v="200000"/>
    <m/>
    <m/>
    <m/>
    <m/>
    <m/>
    <m/>
    <m/>
    <m/>
    <m/>
    <m/>
    <n v="0"/>
    <m/>
    <n v="0"/>
    <n v="0"/>
    <n v="0"/>
    <m/>
    <n v="0"/>
    <m/>
    <m/>
    <n v="0"/>
    <n v="0"/>
    <m/>
    <n v="0"/>
    <n v="670000"/>
    <m/>
    <m/>
    <m/>
    <m/>
    <m/>
    <n v="0"/>
    <n v="0"/>
  </r>
  <r>
    <n v="147"/>
    <s v="02/04"/>
    <x v="10"/>
    <s v="15H 02241"/>
    <n v="13"/>
    <s v="ok"/>
    <s v="SB2204020005"/>
    <m/>
    <m/>
    <m/>
    <m/>
    <m/>
    <m/>
    <m/>
    <n v="13"/>
    <m/>
    <s v="THANH HÓA"/>
    <x v="1"/>
    <x v="0"/>
    <m/>
    <x v="3"/>
    <n v="5335000"/>
    <n v="750000"/>
    <n v="200000"/>
    <m/>
    <m/>
    <m/>
    <n v="6285000"/>
    <n v="4960000"/>
    <n v="650000"/>
    <m/>
    <n v="200000"/>
    <m/>
    <m/>
    <m/>
    <m/>
    <m/>
    <m/>
    <m/>
    <m/>
    <n v="0"/>
    <m/>
    <n v="0"/>
    <n v="0"/>
    <n v="0"/>
    <m/>
    <n v="0"/>
    <m/>
    <m/>
    <n v="0"/>
    <n v="0"/>
    <m/>
    <n v="0"/>
    <n v="5810000"/>
    <m/>
    <m/>
    <m/>
    <m/>
    <m/>
    <n v="0"/>
    <n v="0"/>
  </r>
  <r>
    <n v="148"/>
    <s v="02/04"/>
    <x v="10"/>
    <s v="15H 02657"/>
    <n v="13"/>
    <s v="ok"/>
    <s v="SB2204020005"/>
    <m/>
    <m/>
    <m/>
    <m/>
    <m/>
    <m/>
    <m/>
    <n v="13"/>
    <m/>
    <s v="SAMSUNG"/>
    <x v="3"/>
    <x v="0"/>
    <m/>
    <x v="3"/>
    <n v="3170000"/>
    <m/>
    <m/>
    <m/>
    <m/>
    <m/>
    <n v="3170000"/>
    <n v="3040000"/>
    <n v="300000"/>
    <m/>
    <m/>
    <m/>
    <m/>
    <m/>
    <m/>
    <m/>
    <m/>
    <m/>
    <m/>
    <n v="0"/>
    <m/>
    <n v="0"/>
    <n v="0"/>
    <n v="0"/>
    <m/>
    <n v="0"/>
    <m/>
    <m/>
    <n v="0"/>
    <n v="0"/>
    <m/>
    <n v="0"/>
    <n v="3340000"/>
    <m/>
    <m/>
    <m/>
    <m/>
    <m/>
    <n v="0"/>
    <n v="0"/>
  </r>
  <r>
    <n v="149"/>
    <s v="02/04"/>
    <x v="10"/>
    <s v="15H 02657"/>
    <n v="13"/>
    <s v="ok"/>
    <s v="bbbg"/>
    <m/>
    <m/>
    <m/>
    <m/>
    <m/>
    <m/>
    <m/>
    <n v="13"/>
    <m/>
    <s v="XNK-HOÀNG HẢI"/>
    <x v="19"/>
    <x v="2"/>
    <m/>
    <x v="3"/>
    <n v="1527777.7777777778"/>
    <m/>
    <m/>
    <m/>
    <m/>
    <m/>
    <n v="1527777.7777777778"/>
    <n v="1400000"/>
    <m/>
    <m/>
    <m/>
    <m/>
    <m/>
    <m/>
    <m/>
    <m/>
    <m/>
    <m/>
    <m/>
    <n v="0"/>
    <m/>
    <n v="0"/>
    <n v="0"/>
    <n v="0"/>
    <m/>
    <n v="0"/>
    <m/>
    <m/>
    <n v="0"/>
    <n v="0"/>
    <m/>
    <n v="0"/>
    <n v="1400000"/>
    <m/>
    <m/>
    <m/>
    <m/>
    <m/>
    <n v="0"/>
    <n v="0"/>
  </r>
  <r>
    <n v="150"/>
    <s v="03/04"/>
    <x v="10"/>
    <s v="15C-30182"/>
    <n v="5"/>
    <s v="ok"/>
    <s v="SB2204030001"/>
    <m/>
    <m/>
    <m/>
    <n v="5"/>
    <m/>
    <m/>
    <m/>
    <m/>
    <m/>
    <s v="LG"/>
    <x v="9"/>
    <x v="0"/>
    <m/>
    <x v="2"/>
    <n v="630000"/>
    <n v="350000"/>
    <m/>
    <m/>
    <m/>
    <m/>
    <n v="980000"/>
    <n v="570000"/>
    <n v="250000"/>
    <m/>
    <m/>
    <m/>
    <m/>
    <m/>
    <m/>
    <m/>
    <m/>
    <m/>
    <m/>
    <n v="0"/>
    <m/>
    <n v="0"/>
    <n v="0"/>
    <n v="0"/>
    <m/>
    <n v="0"/>
    <m/>
    <m/>
    <n v="0"/>
    <n v="0"/>
    <m/>
    <n v="0"/>
    <n v="820000"/>
    <m/>
    <m/>
    <m/>
    <m/>
    <m/>
    <n v="0"/>
    <n v="0"/>
  </r>
  <r>
    <n v="151"/>
    <s v="03/04"/>
    <x v="10"/>
    <s v="15C-30182"/>
    <n v="3.5"/>
    <s v="ok"/>
    <s v="SB2204030002"/>
    <m/>
    <m/>
    <n v="3.5"/>
    <m/>
    <m/>
    <m/>
    <m/>
    <m/>
    <m/>
    <s v="LG"/>
    <x v="9"/>
    <x v="0"/>
    <m/>
    <x v="2"/>
    <n v="510000"/>
    <n v="350000"/>
    <m/>
    <m/>
    <m/>
    <m/>
    <n v="860000"/>
    <n v="470000"/>
    <n v="200000"/>
    <m/>
    <m/>
    <m/>
    <m/>
    <m/>
    <m/>
    <m/>
    <m/>
    <m/>
    <m/>
    <n v="0"/>
    <m/>
    <n v="0"/>
    <n v="0"/>
    <n v="0"/>
    <m/>
    <n v="0"/>
    <m/>
    <m/>
    <n v="0"/>
    <n v="0"/>
    <m/>
    <n v="0"/>
    <n v="670000"/>
    <m/>
    <m/>
    <m/>
    <m/>
    <m/>
    <n v="0"/>
    <n v="0"/>
  </r>
  <r>
    <n v="152"/>
    <s v="04/04"/>
    <x v="12"/>
    <s v="29H-15619"/>
    <n v="9"/>
    <s v="ok"/>
    <s v="SB2204040024"/>
    <m/>
    <m/>
    <m/>
    <m/>
    <m/>
    <m/>
    <n v="9"/>
    <m/>
    <m/>
    <s v="VSV"/>
    <x v="4"/>
    <x v="0"/>
    <m/>
    <x v="0"/>
    <n v="1070000"/>
    <n v="500000"/>
    <m/>
    <m/>
    <m/>
    <n v="800000"/>
    <n v="2370000"/>
    <m/>
    <m/>
    <m/>
    <m/>
    <n v="148000"/>
    <m/>
    <m/>
    <m/>
    <m/>
    <m/>
    <n v="995000"/>
    <m/>
    <n v="149250"/>
    <n v="105000"/>
    <n v="0"/>
    <n v="0"/>
    <n v="0"/>
    <n v="200000"/>
    <n v="454250"/>
    <m/>
    <n v="205000"/>
    <n v="0"/>
    <n v="0"/>
    <m/>
    <n v="205000"/>
    <n v="807250"/>
    <s v="LƯU QUANG ĐỨC"/>
    <m/>
    <m/>
    <m/>
    <n v="9"/>
    <n v="175000"/>
    <n v="19444.444444444445"/>
  </r>
  <r>
    <n v="153"/>
    <s v="04/04"/>
    <x v="1"/>
    <s v="29H-15201"/>
    <n v="9"/>
    <s v="ok"/>
    <s v="SB2204040008"/>
    <m/>
    <m/>
    <m/>
    <m/>
    <m/>
    <m/>
    <n v="9"/>
    <m/>
    <m/>
    <s v="THANH HÓA"/>
    <x v="1"/>
    <x v="0"/>
    <m/>
    <x v="0"/>
    <n v="3820000"/>
    <n v="500000"/>
    <n v="200000"/>
    <m/>
    <m/>
    <m/>
    <n v="4520000"/>
    <m/>
    <m/>
    <m/>
    <m/>
    <n v="148000"/>
    <m/>
    <n v="200000"/>
    <m/>
    <m/>
    <m/>
    <n v="3565000"/>
    <m/>
    <n v="534750"/>
    <n v="105000"/>
    <n v="0"/>
    <n v="0"/>
    <n v="0"/>
    <m/>
    <n v="639750"/>
    <m/>
    <n v="205000"/>
    <n v="0"/>
    <n v="0"/>
    <m/>
    <n v="205000"/>
    <n v="1192750"/>
    <s v="Bùi Đức Thành"/>
    <m/>
    <m/>
    <m/>
    <n v="9"/>
    <n v="175000"/>
    <n v="19444.444444444445"/>
  </r>
  <r>
    <n v="154"/>
    <s v="04/04"/>
    <x v="3"/>
    <s v="29H-15145"/>
    <n v="9"/>
    <s v="ok"/>
    <s v="SB2204040011"/>
    <m/>
    <m/>
    <m/>
    <m/>
    <m/>
    <m/>
    <n v="9"/>
    <m/>
    <m/>
    <s v="Z76"/>
    <x v="6"/>
    <x v="0"/>
    <m/>
    <x v="0"/>
    <n v="2530000"/>
    <n v="500000"/>
    <m/>
    <m/>
    <m/>
    <m/>
    <n v="3030000"/>
    <m/>
    <m/>
    <m/>
    <m/>
    <n v="306000"/>
    <m/>
    <m/>
    <m/>
    <m/>
    <m/>
    <n v="2360000"/>
    <m/>
    <n v="354000"/>
    <n v="105000"/>
    <n v="0"/>
    <n v="0"/>
    <n v="0"/>
    <m/>
    <n v="459000"/>
    <m/>
    <n v="205000"/>
    <n v="0"/>
    <n v="0"/>
    <m/>
    <n v="205000"/>
    <n v="970000"/>
    <s v="NGUYỄN ĐÌNH HIỆP"/>
    <m/>
    <m/>
    <m/>
    <n v="9"/>
    <n v="175000"/>
    <n v="19444.444444444445"/>
  </r>
  <r>
    <n v="155"/>
    <s v="04/04"/>
    <x v="4"/>
    <s v="29H-70119"/>
    <n v="7"/>
    <s v="ok"/>
    <s v="SB2204040009"/>
    <m/>
    <m/>
    <m/>
    <m/>
    <n v="7"/>
    <m/>
    <m/>
    <m/>
    <m/>
    <s v="A NAM"/>
    <x v="17"/>
    <x v="0"/>
    <m/>
    <x v="0"/>
    <n v="2270000"/>
    <m/>
    <m/>
    <m/>
    <m/>
    <m/>
    <n v="2270000"/>
    <m/>
    <m/>
    <m/>
    <m/>
    <n v="286000"/>
    <m/>
    <m/>
    <m/>
    <m/>
    <m/>
    <n v="2120000"/>
    <m/>
    <n v="318000"/>
    <m/>
    <n v="0"/>
    <n v="60000"/>
    <n v="0"/>
    <m/>
    <n v="378000"/>
    <m/>
    <m/>
    <n v="0"/>
    <n v="0"/>
    <m/>
    <n v="0"/>
    <n v="664000"/>
    <m/>
    <s v="PL"/>
    <m/>
    <m/>
    <m/>
    <n v="0"/>
    <n v="0"/>
  </r>
  <r>
    <n v="156"/>
    <s v="04/04"/>
    <x v="5"/>
    <s v="29H-73785"/>
    <n v="13"/>
    <s v="ok"/>
    <s v="SB2204040001"/>
    <m/>
    <m/>
    <m/>
    <m/>
    <m/>
    <m/>
    <m/>
    <n v="13"/>
    <m/>
    <s v="SAMSUNG"/>
    <x v="3"/>
    <x v="0"/>
    <m/>
    <x v="0"/>
    <n v="3170000"/>
    <m/>
    <m/>
    <m/>
    <m/>
    <m/>
    <n v="3170000"/>
    <m/>
    <m/>
    <m/>
    <m/>
    <n v="306000"/>
    <m/>
    <m/>
    <m/>
    <m/>
    <m/>
    <n v="2960000"/>
    <m/>
    <n v="444000"/>
    <m/>
    <n v="0"/>
    <n v="60000"/>
    <n v="0"/>
    <m/>
    <n v="504000"/>
    <m/>
    <m/>
    <n v="0"/>
    <n v="0"/>
    <m/>
    <n v="0"/>
    <n v="810000"/>
    <m/>
    <s v="PL"/>
    <m/>
    <m/>
    <m/>
    <n v="0"/>
    <n v="0"/>
  </r>
  <r>
    <n v="157"/>
    <s v="04/04"/>
    <x v="6"/>
    <s v="29H-73917"/>
    <n v="13"/>
    <s v="ok"/>
    <s v="SB2204040008"/>
    <m/>
    <m/>
    <m/>
    <m/>
    <m/>
    <m/>
    <m/>
    <n v="13"/>
    <m/>
    <s v="KOTES"/>
    <x v="17"/>
    <x v="0"/>
    <m/>
    <x v="0"/>
    <n v="3180000"/>
    <n v="750000"/>
    <m/>
    <m/>
    <m/>
    <m/>
    <n v="3930000"/>
    <m/>
    <m/>
    <m/>
    <m/>
    <n v="286000"/>
    <m/>
    <m/>
    <m/>
    <m/>
    <m/>
    <n v="2970000"/>
    <m/>
    <n v="445500"/>
    <n v="150000"/>
    <n v="0"/>
    <n v="0"/>
    <n v="0"/>
    <m/>
    <n v="595500"/>
    <m/>
    <n v="250000"/>
    <n v="0"/>
    <n v="0"/>
    <m/>
    <n v="250000"/>
    <n v="1131500"/>
    <s v="BÙI VĂN HẬU"/>
    <m/>
    <m/>
    <m/>
    <n v="13"/>
    <n v="300000"/>
    <n v="33333.333333333336"/>
  </r>
  <r>
    <n v="158"/>
    <s v="04/04"/>
    <x v="7"/>
    <s v="29H-80640"/>
    <n v="13"/>
    <s v="ok"/>
    <s v="SB2204040007"/>
    <m/>
    <m/>
    <m/>
    <m/>
    <m/>
    <m/>
    <m/>
    <n v="13"/>
    <m/>
    <s v="ORION"/>
    <x v="3"/>
    <x v="0"/>
    <m/>
    <x v="0"/>
    <n v="3170000"/>
    <n v="750000"/>
    <m/>
    <m/>
    <m/>
    <m/>
    <n v="3920000"/>
    <m/>
    <m/>
    <m/>
    <m/>
    <n v="306000"/>
    <m/>
    <m/>
    <m/>
    <m/>
    <m/>
    <n v="2960000"/>
    <m/>
    <n v="444000"/>
    <n v="150000"/>
    <n v="0"/>
    <n v="0"/>
    <n v="0"/>
    <m/>
    <n v="594000"/>
    <m/>
    <n v="250000"/>
    <n v="0"/>
    <n v="35000"/>
    <m/>
    <n v="285000"/>
    <n v="1185000"/>
    <s v="LƯU QUANG ĐỨC"/>
    <m/>
    <m/>
    <m/>
    <n v="13"/>
    <n v="300000"/>
    <n v="33333.333333333336"/>
  </r>
  <r>
    <n v="159"/>
    <s v="04/04"/>
    <x v="8"/>
    <s v="29H-80545"/>
    <n v="13"/>
    <s v="ok"/>
    <s v="SB2204040012"/>
    <m/>
    <m/>
    <m/>
    <m/>
    <m/>
    <m/>
    <m/>
    <n v="13"/>
    <m/>
    <s v="SAMSUNG"/>
    <x v="3"/>
    <x v="0"/>
    <m/>
    <x v="0"/>
    <n v="3170000"/>
    <m/>
    <m/>
    <m/>
    <m/>
    <m/>
    <n v="3170000"/>
    <m/>
    <m/>
    <m/>
    <m/>
    <n v="306000"/>
    <m/>
    <m/>
    <m/>
    <m/>
    <m/>
    <n v="2960000"/>
    <m/>
    <n v="444000"/>
    <m/>
    <n v="0"/>
    <n v="60000"/>
    <n v="0"/>
    <m/>
    <n v="504000"/>
    <m/>
    <m/>
    <n v="0"/>
    <n v="0"/>
    <m/>
    <n v="0"/>
    <n v="810000"/>
    <m/>
    <s v="PL"/>
    <m/>
    <m/>
    <m/>
    <n v="0"/>
    <n v="0"/>
  </r>
  <r>
    <n v="160"/>
    <s v="04/04"/>
    <x v="8"/>
    <s v="29H-80545"/>
    <n v="10"/>
    <s v="ok"/>
    <s v="bbbg"/>
    <m/>
    <m/>
    <m/>
    <m/>
    <m/>
    <m/>
    <n v="10"/>
    <m/>
    <m/>
    <s v="XNK-HOÀNG HẢI"/>
    <x v="19"/>
    <x v="2"/>
    <m/>
    <x v="0"/>
    <n v="1527777.7777777778"/>
    <m/>
    <m/>
    <m/>
    <m/>
    <m/>
    <n v="1527777.7777777778"/>
    <m/>
    <m/>
    <m/>
    <m/>
    <m/>
    <m/>
    <m/>
    <m/>
    <m/>
    <m/>
    <m/>
    <m/>
    <n v="230000"/>
    <m/>
    <m/>
    <n v="30000"/>
    <n v="0"/>
    <m/>
    <n v="260000"/>
    <m/>
    <m/>
    <n v="0"/>
    <n v="0"/>
    <m/>
    <m/>
    <n v="260000"/>
    <m/>
    <m/>
    <m/>
    <m/>
    <m/>
    <n v="0"/>
    <n v="0"/>
  </r>
  <r>
    <n v="161"/>
    <s v="04/04"/>
    <x v="9"/>
    <s v="15C-26715"/>
    <n v="5"/>
    <s v="ok"/>
    <s v="SB2204040014"/>
    <m/>
    <m/>
    <m/>
    <n v="5"/>
    <m/>
    <m/>
    <m/>
    <m/>
    <m/>
    <s v="LONG HÀNH"/>
    <x v="7"/>
    <x v="0"/>
    <m/>
    <x v="0"/>
    <n v="1660000"/>
    <n v="350000"/>
    <m/>
    <m/>
    <m/>
    <m/>
    <n v="2010000"/>
    <m/>
    <m/>
    <m/>
    <m/>
    <n v="148000"/>
    <m/>
    <m/>
    <m/>
    <m/>
    <m/>
    <n v="1550000"/>
    <m/>
    <n v="232500"/>
    <n v="75000"/>
    <n v="0"/>
    <n v="0"/>
    <n v="0"/>
    <m/>
    <n v="307500"/>
    <m/>
    <n v="175000"/>
    <n v="0"/>
    <n v="0"/>
    <m/>
    <n v="175000"/>
    <n v="630500"/>
    <s v="BÙI ĐÌNH ĐẠT"/>
    <m/>
    <m/>
    <m/>
    <n v="5"/>
    <n v="100000"/>
    <n v="11111.111111111111"/>
  </r>
  <r>
    <n v="162"/>
    <s v="04/04"/>
    <x v="10"/>
    <s v="15H 00736"/>
    <n v="5"/>
    <m/>
    <s v="SB2204040020"/>
    <m/>
    <m/>
    <m/>
    <n v="5"/>
    <m/>
    <m/>
    <m/>
    <m/>
    <m/>
    <s v="Công ty TNHH Anam Electronics Việt Nam"/>
    <x v="17"/>
    <x v="0"/>
    <m/>
    <x v="6"/>
    <n v="2060000"/>
    <m/>
    <m/>
    <m/>
    <m/>
    <m/>
    <n v="2060000"/>
    <n v="1950000"/>
    <n v="125000"/>
    <m/>
    <m/>
    <m/>
    <m/>
    <m/>
    <m/>
    <m/>
    <m/>
    <m/>
    <m/>
    <n v="0"/>
    <m/>
    <n v="0"/>
    <n v="0"/>
    <n v="0"/>
    <m/>
    <n v="0"/>
    <m/>
    <m/>
    <n v="0"/>
    <n v="0"/>
    <m/>
    <m/>
    <n v="2075000"/>
    <m/>
    <m/>
    <m/>
    <m/>
    <m/>
    <n v="0"/>
    <n v="0"/>
  </r>
  <r>
    <n v="163"/>
    <s v="04/04"/>
    <x v="10"/>
    <s v="15H 00478"/>
    <n v="13"/>
    <m/>
    <s v="SB2204040006"/>
    <m/>
    <m/>
    <m/>
    <m/>
    <m/>
    <m/>
    <m/>
    <n v="13"/>
    <m/>
    <s v="ORION"/>
    <x v="3"/>
    <x v="0"/>
    <m/>
    <x v="1"/>
    <n v="3170000"/>
    <n v="750000"/>
    <m/>
    <m/>
    <m/>
    <m/>
    <n v="3920000"/>
    <n v="2790000"/>
    <n v="300000"/>
    <m/>
    <m/>
    <m/>
    <m/>
    <m/>
    <m/>
    <m/>
    <m/>
    <m/>
    <m/>
    <n v="0"/>
    <m/>
    <n v="0"/>
    <n v="0"/>
    <n v="0"/>
    <m/>
    <n v="0"/>
    <m/>
    <m/>
    <n v="0"/>
    <n v="0"/>
    <m/>
    <n v="0"/>
    <n v="3090000"/>
    <m/>
    <m/>
    <m/>
    <m/>
    <n v="13"/>
    <n v="300000"/>
    <n v="33333.333333333336"/>
  </r>
  <r>
    <n v="164"/>
    <s v="04/04"/>
    <x v="10"/>
    <s v="15C-30182"/>
    <n v="5"/>
    <s v="ok"/>
    <s v="SB2204040022"/>
    <m/>
    <m/>
    <m/>
    <n v="5"/>
    <m/>
    <m/>
    <m/>
    <m/>
    <m/>
    <s v="LG"/>
    <x v="9"/>
    <x v="0"/>
    <m/>
    <x v="2"/>
    <n v="630000"/>
    <n v="350000"/>
    <m/>
    <m/>
    <m/>
    <m/>
    <n v="980000"/>
    <n v="570000"/>
    <n v="250000"/>
    <m/>
    <m/>
    <m/>
    <m/>
    <m/>
    <m/>
    <m/>
    <m/>
    <m/>
    <m/>
    <n v="0"/>
    <m/>
    <n v="0"/>
    <n v="0"/>
    <n v="0"/>
    <m/>
    <n v="0"/>
    <m/>
    <m/>
    <n v="0"/>
    <n v="0"/>
    <m/>
    <n v="0"/>
    <n v="820000"/>
    <m/>
    <m/>
    <m/>
    <m/>
    <m/>
    <n v="0"/>
    <n v="0"/>
  </r>
  <r>
    <n v="165"/>
    <s v="04/04"/>
    <x v="10"/>
    <s v="15C-30182"/>
    <n v="5"/>
    <s v="ok"/>
    <s v="SB2204040025"/>
    <m/>
    <m/>
    <m/>
    <n v="5"/>
    <m/>
    <m/>
    <m/>
    <m/>
    <m/>
    <s v="LG"/>
    <x v="9"/>
    <x v="0"/>
    <m/>
    <x v="2"/>
    <n v="630000"/>
    <n v="350000"/>
    <m/>
    <m/>
    <m/>
    <m/>
    <n v="980000"/>
    <n v="570000"/>
    <n v="250000"/>
    <m/>
    <m/>
    <m/>
    <m/>
    <m/>
    <m/>
    <m/>
    <m/>
    <m/>
    <m/>
    <n v="0"/>
    <m/>
    <m/>
    <m/>
    <n v="0"/>
    <m/>
    <n v="0"/>
    <m/>
    <m/>
    <n v="0"/>
    <n v="0"/>
    <m/>
    <m/>
    <n v="820000"/>
    <m/>
    <m/>
    <m/>
    <m/>
    <m/>
    <n v="0"/>
    <n v="0"/>
  </r>
  <r>
    <n v="166"/>
    <s v="04/04"/>
    <x v="10"/>
    <s v="15C-32175"/>
    <n v="9"/>
    <m/>
    <s v="SB2204040009"/>
    <m/>
    <m/>
    <m/>
    <m/>
    <m/>
    <m/>
    <n v="9"/>
    <m/>
    <m/>
    <s v="THANH HÓA"/>
    <x v="1"/>
    <x v="0"/>
    <m/>
    <x v="2"/>
    <n v="4355000"/>
    <n v="500000"/>
    <n v="200000"/>
    <m/>
    <m/>
    <m/>
    <n v="5055000"/>
    <n v="4010000"/>
    <n v="200000"/>
    <m/>
    <n v="200000"/>
    <m/>
    <m/>
    <m/>
    <m/>
    <m/>
    <m/>
    <m/>
    <m/>
    <n v="0"/>
    <m/>
    <n v="0"/>
    <n v="0"/>
    <n v="0"/>
    <m/>
    <n v="0"/>
    <m/>
    <m/>
    <n v="0"/>
    <n v="0"/>
    <m/>
    <n v="0"/>
    <n v="4410000"/>
    <m/>
    <m/>
    <m/>
    <m/>
    <n v="9"/>
    <n v="175000"/>
    <n v="19444.444444444445"/>
  </r>
  <r>
    <n v="167"/>
    <s v="04/04"/>
    <x v="10"/>
    <s v="43S 3384"/>
    <n v="13"/>
    <s v="ok"/>
    <s v="SB2204040015"/>
    <m/>
    <m/>
    <m/>
    <m/>
    <m/>
    <m/>
    <m/>
    <n v="13"/>
    <m/>
    <s v="BUMJIN"/>
    <x v="5"/>
    <x v="0"/>
    <m/>
    <x v="2"/>
    <n v="2680000"/>
    <m/>
    <m/>
    <m/>
    <m/>
    <m/>
    <n v="2680000"/>
    <n v="2300000"/>
    <n v="300000"/>
    <m/>
    <m/>
    <m/>
    <m/>
    <m/>
    <m/>
    <m/>
    <m/>
    <m/>
    <m/>
    <n v="0"/>
    <m/>
    <n v="0"/>
    <n v="0"/>
    <n v="0"/>
    <m/>
    <n v="0"/>
    <m/>
    <m/>
    <n v="0"/>
    <n v="0"/>
    <m/>
    <n v="0"/>
    <n v="2600000"/>
    <m/>
    <m/>
    <m/>
    <m/>
    <m/>
    <n v="0"/>
    <n v="0"/>
  </r>
  <r>
    <n v="168"/>
    <s v="04/04"/>
    <x v="10"/>
    <s v="43S 3384"/>
    <n v="13"/>
    <s v="ok"/>
    <s v="SB2204040027"/>
    <m/>
    <m/>
    <m/>
    <m/>
    <m/>
    <m/>
    <m/>
    <n v="13"/>
    <m/>
    <s v="CHUYỀN TẢI"/>
    <x v="10"/>
    <x v="0"/>
    <m/>
    <x v="2"/>
    <n v="1510000"/>
    <m/>
    <m/>
    <m/>
    <m/>
    <m/>
    <n v="1510000"/>
    <n v="1290000"/>
    <n v="300000"/>
    <m/>
    <m/>
    <m/>
    <m/>
    <m/>
    <m/>
    <m/>
    <m/>
    <m/>
    <m/>
    <n v="0"/>
    <m/>
    <m/>
    <m/>
    <n v="0"/>
    <m/>
    <n v="0"/>
    <m/>
    <m/>
    <n v="0"/>
    <n v="0"/>
    <m/>
    <m/>
    <n v="1590000"/>
    <m/>
    <m/>
    <m/>
    <m/>
    <m/>
    <n v="0"/>
    <n v="0"/>
  </r>
  <r>
    <n v="169"/>
    <s v="04/04"/>
    <x v="10"/>
    <s v="89C-12886"/>
    <n v="13"/>
    <m/>
    <s v="SB2204040017"/>
    <m/>
    <m/>
    <m/>
    <m/>
    <m/>
    <m/>
    <m/>
    <n v="13"/>
    <m/>
    <s v="CHUYỀN TẢI"/>
    <x v="10"/>
    <x v="0"/>
    <m/>
    <x v="2"/>
    <n v="1510000"/>
    <m/>
    <m/>
    <m/>
    <m/>
    <m/>
    <n v="1510000"/>
    <n v="1290000"/>
    <n v="300000"/>
    <m/>
    <m/>
    <m/>
    <m/>
    <m/>
    <m/>
    <m/>
    <m/>
    <m/>
    <m/>
    <n v="0"/>
    <m/>
    <n v="0"/>
    <n v="0"/>
    <n v="0"/>
    <m/>
    <n v="0"/>
    <m/>
    <m/>
    <n v="0"/>
    <n v="0"/>
    <m/>
    <n v="0"/>
    <n v="1590000"/>
    <m/>
    <m/>
    <m/>
    <m/>
    <m/>
    <n v="0"/>
    <n v="0"/>
  </r>
  <r>
    <n v="170"/>
    <s v="04/04"/>
    <x v="10"/>
    <s v="99C 01580"/>
    <n v="13"/>
    <s v="ok"/>
    <s v="SB2204040004"/>
    <m/>
    <m/>
    <m/>
    <m/>
    <m/>
    <m/>
    <m/>
    <n v="13"/>
    <n v="5"/>
    <s v="CHUYỀN TẢI"/>
    <x v="10"/>
    <x v="0"/>
    <m/>
    <x v="2"/>
    <n v="1510000"/>
    <m/>
    <m/>
    <m/>
    <n v="385000"/>
    <m/>
    <n v="1895000"/>
    <n v="1290000"/>
    <n v="300000"/>
    <n v="350000"/>
    <m/>
    <m/>
    <m/>
    <m/>
    <m/>
    <m/>
    <m/>
    <m/>
    <m/>
    <n v="0"/>
    <m/>
    <n v="0"/>
    <n v="0"/>
    <n v="0"/>
    <m/>
    <n v="0"/>
    <m/>
    <m/>
    <n v="0"/>
    <n v="0"/>
    <m/>
    <n v="0"/>
    <n v="1940000"/>
    <m/>
    <m/>
    <m/>
    <m/>
    <m/>
    <n v="0"/>
    <n v="0"/>
  </r>
  <r>
    <n v="171"/>
    <s v="04/04"/>
    <x v="10"/>
    <s v="99C 01580"/>
    <n v="13"/>
    <s v="ok"/>
    <s v="SB2204040021"/>
    <m/>
    <m/>
    <m/>
    <m/>
    <m/>
    <m/>
    <m/>
    <n v="13"/>
    <m/>
    <s v="BUMJIN"/>
    <x v="5"/>
    <x v="0"/>
    <m/>
    <x v="2"/>
    <n v="2680000"/>
    <m/>
    <m/>
    <m/>
    <m/>
    <m/>
    <n v="2680000"/>
    <n v="2300000"/>
    <n v="300000"/>
    <m/>
    <m/>
    <m/>
    <m/>
    <m/>
    <m/>
    <m/>
    <m/>
    <m/>
    <m/>
    <n v="0"/>
    <m/>
    <n v="0"/>
    <n v="0"/>
    <n v="0"/>
    <m/>
    <n v="0"/>
    <m/>
    <m/>
    <n v="0"/>
    <n v="0"/>
    <m/>
    <n v="0"/>
    <n v="2600000"/>
    <m/>
    <m/>
    <m/>
    <m/>
    <m/>
    <n v="0"/>
    <n v="0"/>
  </r>
  <r>
    <n v="172"/>
    <s v="04/04"/>
    <x v="10"/>
    <s v="36C 18231"/>
    <n v="13"/>
    <s v="ok"/>
    <s v="SB2204040003"/>
    <m/>
    <m/>
    <m/>
    <m/>
    <m/>
    <m/>
    <m/>
    <n v="13"/>
    <m/>
    <s v="CHUYỀN TẢI"/>
    <x v="10"/>
    <x v="0"/>
    <m/>
    <x v="2"/>
    <n v="1510000"/>
    <m/>
    <m/>
    <m/>
    <m/>
    <m/>
    <n v="1510000"/>
    <n v="1290000"/>
    <n v="300000"/>
    <m/>
    <m/>
    <m/>
    <m/>
    <m/>
    <m/>
    <m/>
    <m/>
    <m/>
    <m/>
    <m/>
    <m/>
    <m/>
    <m/>
    <n v="0"/>
    <m/>
    <n v="0"/>
    <m/>
    <m/>
    <n v="0"/>
    <n v="0"/>
    <m/>
    <m/>
    <n v="1590000"/>
    <m/>
    <m/>
    <m/>
    <m/>
    <m/>
    <n v="0"/>
    <n v="0"/>
  </r>
  <r>
    <n v="173"/>
    <s v="04/04"/>
    <x v="10"/>
    <s v="36C 18231"/>
    <n v="13"/>
    <s v="ok"/>
    <s v="SB2204040026"/>
    <m/>
    <m/>
    <m/>
    <m/>
    <m/>
    <m/>
    <m/>
    <n v="13"/>
    <m/>
    <s v="CHUYỀN TẢI"/>
    <x v="10"/>
    <x v="0"/>
    <m/>
    <x v="2"/>
    <n v="1510000"/>
    <m/>
    <m/>
    <m/>
    <m/>
    <m/>
    <n v="1510000"/>
    <n v="1290000"/>
    <n v="300000"/>
    <m/>
    <m/>
    <m/>
    <m/>
    <m/>
    <m/>
    <m/>
    <m/>
    <m/>
    <m/>
    <n v="0"/>
    <m/>
    <n v="0"/>
    <n v="0"/>
    <n v="0"/>
    <m/>
    <n v="0"/>
    <m/>
    <m/>
    <n v="0"/>
    <n v="0"/>
    <m/>
    <n v="0"/>
    <n v="1590000"/>
    <m/>
    <m/>
    <m/>
    <m/>
    <m/>
    <n v="0"/>
    <n v="0"/>
  </r>
  <r>
    <n v="174"/>
    <s v="04/04"/>
    <x v="10"/>
    <s v="15H 02771"/>
    <n v="13"/>
    <s v="ok"/>
    <s v="SB2204040016"/>
    <m/>
    <m/>
    <m/>
    <m/>
    <m/>
    <m/>
    <m/>
    <n v="13"/>
    <m/>
    <s v="ORION"/>
    <x v="3"/>
    <x v="0"/>
    <m/>
    <x v="2"/>
    <n v="3170000"/>
    <n v="750000"/>
    <m/>
    <m/>
    <m/>
    <m/>
    <n v="3920000"/>
    <n v="2860000"/>
    <n v="600000"/>
    <m/>
    <m/>
    <m/>
    <m/>
    <m/>
    <m/>
    <m/>
    <m/>
    <m/>
    <m/>
    <n v="0"/>
    <m/>
    <n v="0"/>
    <n v="0"/>
    <n v="0"/>
    <m/>
    <n v="0"/>
    <m/>
    <m/>
    <n v="0"/>
    <n v="0"/>
    <m/>
    <n v="0"/>
    <n v="3460000"/>
    <m/>
    <m/>
    <m/>
    <m/>
    <m/>
    <n v="0"/>
    <n v="0"/>
  </r>
  <r>
    <n v="175"/>
    <s v="04/04"/>
    <x v="10"/>
    <s v="15H 03142"/>
    <n v="13"/>
    <s v="ok"/>
    <s v="SB2204040005"/>
    <m/>
    <m/>
    <m/>
    <m/>
    <m/>
    <m/>
    <m/>
    <n v="13"/>
    <m/>
    <s v="SAMWANG"/>
    <x v="8"/>
    <x v="0"/>
    <m/>
    <x v="3"/>
    <n v="3360000"/>
    <n v="750000"/>
    <m/>
    <m/>
    <m/>
    <m/>
    <n v="4110000"/>
    <n v="3230000"/>
    <n v="325000"/>
    <m/>
    <m/>
    <m/>
    <m/>
    <m/>
    <m/>
    <m/>
    <m/>
    <m/>
    <m/>
    <n v="0"/>
    <m/>
    <n v="0"/>
    <n v="0"/>
    <n v="0"/>
    <m/>
    <n v="0"/>
    <m/>
    <m/>
    <n v="0"/>
    <n v="0"/>
    <m/>
    <n v="0"/>
    <n v="3555000"/>
    <m/>
    <m/>
    <m/>
    <m/>
    <n v="13"/>
    <n v="300000"/>
    <n v="33333.333333333336"/>
  </r>
  <r>
    <n v="176"/>
    <s v="04/04"/>
    <x v="10"/>
    <s v="15H 03161"/>
    <n v="13"/>
    <s v="ok"/>
    <s v="SB2204040010"/>
    <m/>
    <m/>
    <m/>
    <m/>
    <m/>
    <m/>
    <m/>
    <n v="13"/>
    <n v="2.5"/>
    <s v="BUMJIN"/>
    <x v="5"/>
    <x v="0"/>
    <m/>
    <x v="3"/>
    <n v="2680000"/>
    <m/>
    <m/>
    <m/>
    <n v="625000"/>
    <m/>
    <n v="3305000"/>
    <n v="2400000"/>
    <n v="300000"/>
    <n v="565000"/>
    <m/>
    <m/>
    <m/>
    <m/>
    <m/>
    <m/>
    <m/>
    <m/>
    <m/>
    <n v="0"/>
    <m/>
    <n v="0"/>
    <n v="0"/>
    <n v="0"/>
    <m/>
    <n v="0"/>
    <m/>
    <m/>
    <n v="0"/>
    <n v="0"/>
    <m/>
    <n v="0"/>
    <n v="3265000"/>
    <m/>
    <m/>
    <m/>
    <m/>
    <m/>
    <n v="0"/>
    <n v="0"/>
  </r>
  <r>
    <n v="177"/>
    <s v="04/04"/>
    <x v="10"/>
    <s v="15C28809"/>
    <n v="3.5"/>
    <s v="ok"/>
    <s v="SB2204040019"/>
    <m/>
    <m/>
    <n v="3.5"/>
    <m/>
    <m/>
    <m/>
    <m/>
    <m/>
    <m/>
    <s v="PANTRA"/>
    <x v="21"/>
    <x v="0"/>
    <m/>
    <x v="3"/>
    <n v="740000"/>
    <n v="350000"/>
    <m/>
    <m/>
    <m/>
    <m/>
    <n v="1090000"/>
    <n v="670000"/>
    <n v="200000"/>
    <m/>
    <m/>
    <m/>
    <m/>
    <m/>
    <m/>
    <m/>
    <m/>
    <m/>
    <m/>
    <n v="0"/>
    <m/>
    <n v="0"/>
    <n v="0"/>
    <n v="0"/>
    <m/>
    <n v="0"/>
    <m/>
    <m/>
    <n v="0"/>
    <n v="0"/>
    <m/>
    <n v="0"/>
    <n v="870000"/>
    <m/>
    <m/>
    <m/>
    <m/>
    <m/>
    <n v="0"/>
    <n v="0"/>
  </r>
  <r>
    <n v="178"/>
    <s v="04/04"/>
    <x v="10"/>
    <s v="15C-21530"/>
    <n v="3.5"/>
    <s v="ok"/>
    <s v="SB2204040023"/>
    <m/>
    <m/>
    <n v="3.5"/>
    <m/>
    <m/>
    <m/>
    <m/>
    <m/>
    <m/>
    <s v="HESUNG"/>
    <x v="9"/>
    <x v="0"/>
    <m/>
    <x v="3"/>
    <n v="510000"/>
    <n v="350000"/>
    <m/>
    <n v="350000"/>
    <m/>
    <m/>
    <n v="1210000"/>
    <n v="470000"/>
    <n v="200000"/>
    <m/>
    <n v="200000"/>
    <m/>
    <m/>
    <m/>
    <m/>
    <m/>
    <m/>
    <m/>
    <m/>
    <n v="0"/>
    <m/>
    <n v="0"/>
    <n v="0"/>
    <n v="0"/>
    <m/>
    <n v="0"/>
    <m/>
    <m/>
    <n v="0"/>
    <n v="0"/>
    <m/>
    <n v="0"/>
    <n v="870000"/>
    <m/>
    <m/>
    <m/>
    <m/>
    <m/>
    <n v="0"/>
    <n v="0"/>
  </r>
  <r>
    <n v="179"/>
    <s v="04/04"/>
    <x v="10"/>
    <s v="15H 02241"/>
    <n v="13"/>
    <s v="ok"/>
    <s v="SB2204040002"/>
    <m/>
    <m/>
    <m/>
    <m/>
    <m/>
    <m/>
    <m/>
    <n v="13"/>
    <m/>
    <s v="KOTES"/>
    <x v="17"/>
    <x v="0"/>
    <m/>
    <x v="3"/>
    <n v="3180000"/>
    <n v="750000"/>
    <m/>
    <m/>
    <m/>
    <m/>
    <n v="3930000"/>
    <n v="3050000"/>
    <n v="325000"/>
    <m/>
    <m/>
    <m/>
    <m/>
    <m/>
    <m/>
    <m/>
    <m/>
    <m/>
    <m/>
    <n v="0"/>
    <m/>
    <n v="0"/>
    <n v="0"/>
    <n v="0"/>
    <m/>
    <n v="0"/>
    <m/>
    <m/>
    <n v="0"/>
    <n v="0"/>
    <m/>
    <n v="0"/>
    <n v="3375000"/>
    <m/>
    <m/>
    <m/>
    <m/>
    <n v="13"/>
    <n v="300000"/>
    <n v="33333.333333333336"/>
  </r>
  <r>
    <n v="180"/>
    <s v="04/04"/>
    <x v="10"/>
    <s v="15H 02657"/>
    <n v="13"/>
    <s v="ok"/>
    <s v="SB2204040018"/>
    <m/>
    <m/>
    <m/>
    <m/>
    <m/>
    <m/>
    <m/>
    <n v="13"/>
    <m/>
    <s v="SAMSUNG"/>
    <x v="3"/>
    <x v="0"/>
    <m/>
    <x v="3"/>
    <n v="3170000"/>
    <m/>
    <m/>
    <m/>
    <m/>
    <m/>
    <n v="3170000"/>
    <n v="3040000"/>
    <n v="300000"/>
    <m/>
    <m/>
    <m/>
    <m/>
    <m/>
    <m/>
    <m/>
    <m/>
    <m/>
    <m/>
    <n v="0"/>
    <m/>
    <n v="0"/>
    <n v="0"/>
    <n v="0"/>
    <m/>
    <n v="0"/>
    <m/>
    <m/>
    <n v="0"/>
    <n v="0"/>
    <m/>
    <n v="0"/>
    <n v="3340000"/>
    <m/>
    <m/>
    <m/>
    <m/>
    <m/>
    <n v="0"/>
    <n v="0"/>
  </r>
  <r>
    <n v="181"/>
    <s v="05/04"/>
    <x v="1"/>
    <s v="29H-15201"/>
    <n v="9"/>
    <s v="ok"/>
    <s v="SB2204050007"/>
    <m/>
    <m/>
    <m/>
    <m/>
    <m/>
    <m/>
    <n v="9"/>
    <m/>
    <m/>
    <s v="THUẬN HƯNG"/>
    <x v="0"/>
    <x v="0"/>
    <m/>
    <x v="0"/>
    <n v="2640000"/>
    <n v="250000"/>
    <m/>
    <m/>
    <m/>
    <m/>
    <n v="2890000"/>
    <m/>
    <m/>
    <m/>
    <m/>
    <n v="384000"/>
    <m/>
    <m/>
    <m/>
    <m/>
    <m/>
    <n v="2465000"/>
    <m/>
    <n v="369750"/>
    <m/>
    <n v="0"/>
    <n v="0"/>
    <n v="0"/>
    <m/>
    <n v="369750"/>
    <m/>
    <m/>
    <n v="0"/>
    <n v="0"/>
    <m/>
    <n v="0"/>
    <n v="753750"/>
    <m/>
    <m/>
    <m/>
    <m/>
    <n v="9"/>
    <n v="175000"/>
    <n v="21875"/>
  </r>
  <r>
    <n v="182"/>
    <s v="05/04"/>
    <x v="2"/>
    <s v="29H-15247"/>
    <n v="9"/>
    <s v="ok"/>
    <s v="SB2204050003"/>
    <m/>
    <m/>
    <m/>
    <m/>
    <m/>
    <m/>
    <n v="9"/>
    <m/>
    <m/>
    <s v="SAMWANG"/>
    <x v="8"/>
    <x v="0"/>
    <m/>
    <x v="0"/>
    <n v="2680000"/>
    <n v="500000"/>
    <m/>
    <m/>
    <m/>
    <m/>
    <n v="3180000"/>
    <m/>
    <m/>
    <m/>
    <m/>
    <n v="306000"/>
    <m/>
    <m/>
    <m/>
    <m/>
    <m/>
    <n v="2500000"/>
    <m/>
    <n v="375000"/>
    <n v="105000"/>
    <n v="0"/>
    <n v="0"/>
    <n v="0"/>
    <m/>
    <n v="480000"/>
    <m/>
    <n v="205000"/>
    <n v="0"/>
    <n v="0"/>
    <m/>
    <n v="205000"/>
    <n v="991000"/>
    <s v="NGUYỄN VĂN MINH"/>
    <m/>
    <m/>
    <m/>
    <n v="9"/>
    <n v="175000"/>
    <n v="21875"/>
  </r>
  <r>
    <n v="183"/>
    <s v="05/04"/>
    <x v="2"/>
    <s v="29H-15247"/>
    <n v="8"/>
    <m/>
    <m/>
    <m/>
    <m/>
    <m/>
    <m/>
    <m/>
    <n v="8"/>
    <m/>
    <m/>
    <m/>
    <s v="SỸ ĐẠT"/>
    <x v="14"/>
    <x v="3"/>
    <m/>
    <x v="0"/>
    <n v="3100000"/>
    <m/>
    <m/>
    <m/>
    <m/>
    <m/>
    <n v="3100000"/>
    <m/>
    <m/>
    <m/>
    <m/>
    <m/>
    <m/>
    <m/>
    <m/>
    <m/>
    <m/>
    <m/>
    <m/>
    <n v="250000"/>
    <m/>
    <m/>
    <m/>
    <n v="0"/>
    <m/>
    <n v="250000"/>
    <m/>
    <m/>
    <n v="0"/>
    <n v="0"/>
    <m/>
    <m/>
    <n v="250000"/>
    <m/>
    <m/>
    <m/>
    <m/>
    <m/>
    <n v="0"/>
    <n v="0"/>
  </r>
  <r>
    <n v="184"/>
    <s v="05/04"/>
    <x v="3"/>
    <s v="29H-15145"/>
    <n v="7"/>
    <m/>
    <m/>
    <m/>
    <m/>
    <m/>
    <m/>
    <n v="7"/>
    <m/>
    <m/>
    <m/>
    <m/>
    <s v="KHO VẬN"/>
    <x v="24"/>
    <x v="5"/>
    <m/>
    <x v="0"/>
    <m/>
    <m/>
    <m/>
    <m/>
    <m/>
    <m/>
    <n v="0"/>
    <m/>
    <m/>
    <m/>
    <m/>
    <n v="589000"/>
    <m/>
    <m/>
    <m/>
    <m/>
    <m/>
    <n v="2700000"/>
    <m/>
    <n v="405000"/>
    <m/>
    <n v="0"/>
    <n v="0"/>
    <n v="0"/>
    <m/>
    <n v="405000"/>
    <m/>
    <m/>
    <n v="0"/>
    <n v="0"/>
    <m/>
    <n v="0"/>
    <n v="994000"/>
    <m/>
    <m/>
    <m/>
    <m/>
    <m/>
    <n v="0"/>
    <n v="0"/>
  </r>
  <r>
    <n v="185"/>
    <s v="05/04"/>
    <x v="4"/>
    <s v="29H-70119"/>
    <n v="8"/>
    <s v="ok"/>
    <s v="SB2204050008"/>
    <m/>
    <m/>
    <m/>
    <m/>
    <m/>
    <n v="8"/>
    <m/>
    <m/>
    <m/>
    <s v="TUYÊN QUANG"/>
    <x v="18"/>
    <x v="0"/>
    <m/>
    <x v="0"/>
    <n v="6610000"/>
    <n v="250000"/>
    <m/>
    <m/>
    <m/>
    <m/>
    <n v="6860000"/>
    <m/>
    <m/>
    <m/>
    <m/>
    <n v="306000"/>
    <n v="158000"/>
    <m/>
    <m/>
    <m/>
    <m/>
    <n v="6180000"/>
    <m/>
    <n v="927000"/>
    <m/>
    <n v="0"/>
    <n v="0"/>
    <n v="100000"/>
    <m/>
    <n v="1027000"/>
    <m/>
    <m/>
    <n v="0"/>
    <n v="0"/>
    <m/>
    <n v="0"/>
    <n v="1491000"/>
    <m/>
    <m/>
    <m/>
    <m/>
    <n v="8"/>
    <n v="175000"/>
    <n v="21875"/>
  </r>
  <r>
    <n v="186"/>
    <s v="05/04"/>
    <x v="11"/>
    <s v="29H-70138"/>
    <n v="9"/>
    <s v="ok"/>
    <s v="SB2204050001"/>
    <m/>
    <m/>
    <m/>
    <m/>
    <m/>
    <m/>
    <n v="9"/>
    <m/>
    <m/>
    <s v="THANH HÓA"/>
    <x v="1"/>
    <x v="0"/>
    <m/>
    <x v="0"/>
    <n v="3820000"/>
    <n v="500000"/>
    <n v="200000"/>
    <m/>
    <m/>
    <m/>
    <n v="4520000"/>
    <m/>
    <m/>
    <m/>
    <m/>
    <n v="148000"/>
    <m/>
    <n v="200000"/>
    <m/>
    <m/>
    <m/>
    <n v="3565000"/>
    <m/>
    <n v="534750"/>
    <n v="105000"/>
    <n v="0"/>
    <n v="0"/>
    <n v="0"/>
    <m/>
    <n v="639750"/>
    <m/>
    <n v="205000"/>
    <n v="0"/>
    <n v="0"/>
    <m/>
    <n v="205000"/>
    <n v="1192750"/>
    <s v="Nguyễn Văn Bì"/>
    <m/>
    <m/>
    <m/>
    <n v="9"/>
    <n v="175000"/>
    <n v="21875"/>
  </r>
  <r>
    <n v="187"/>
    <s v="05/04"/>
    <x v="5"/>
    <s v="29H-73785"/>
    <n v="13"/>
    <s v="ok"/>
    <s v="SB2204050010"/>
    <m/>
    <m/>
    <m/>
    <m/>
    <m/>
    <m/>
    <m/>
    <n v="13"/>
    <m/>
    <s v="SAMSUNG"/>
    <x v="3"/>
    <x v="0"/>
    <m/>
    <x v="0"/>
    <n v="3170000"/>
    <m/>
    <m/>
    <m/>
    <m/>
    <m/>
    <n v="3170000"/>
    <m/>
    <m/>
    <m/>
    <m/>
    <n v="306000"/>
    <m/>
    <m/>
    <m/>
    <m/>
    <m/>
    <n v="2960000"/>
    <m/>
    <n v="444000"/>
    <m/>
    <n v="0"/>
    <n v="60000"/>
    <n v="0"/>
    <m/>
    <n v="504000"/>
    <m/>
    <m/>
    <n v="0"/>
    <n v="0"/>
    <m/>
    <n v="0"/>
    <n v="810000"/>
    <m/>
    <s v="PL"/>
    <m/>
    <m/>
    <m/>
    <n v="0"/>
    <n v="0"/>
  </r>
  <r>
    <n v="188"/>
    <s v="05/04"/>
    <x v="6"/>
    <s v="29H-73917"/>
    <n v="13"/>
    <s v="ok"/>
    <s v="SB2204050006"/>
    <m/>
    <m/>
    <m/>
    <m/>
    <m/>
    <m/>
    <m/>
    <n v="13"/>
    <m/>
    <s v="BUMJIN"/>
    <x v="5"/>
    <x v="0"/>
    <m/>
    <x v="0"/>
    <n v="2680000"/>
    <m/>
    <m/>
    <m/>
    <m/>
    <m/>
    <n v="2680000"/>
    <m/>
    <m/>
    <m/>
    <m/>
    <m/>
    <m/>
    <m/>
    <m/>
    <m/>
    <m/>
    <n v="2500000"/>
    <m/>
    <n v="375000"/>
    <m/>
    <n v="0"/>
    <n v="60000"/>
    <n v="0"/>
    <m/>
    <n v="435000"/>
    <m/>
    <m/>
    <n v="0"/>
    <n v="0"/>
    <m/>
    <n v="0"/>
    <n v="435000"/>
    <m/>
    <s v="PL"/>
    <m/>
    <m/>
    <m/>
    <n v="0"/>
    <n v="0"/>
  </r>
  <r>
    <n v="189"/>
    <s v="05/04"/>
    <x v="7"/>
    <s v="29H-80640"/>
    <n v="13"/>
    <s v="ok"/>
    <s v="SB2204050005"/>
    <m/>
    <m/>
    <m/>
    <m/>
    <m/>
    <m/>
    <m/>
    <n v="13"/>
    <m/>
    <s v="SAMSUNG"/>
    <x v="3"/>
    <x v="0"/>
    <m/>
    <x v="0"/>
    <n v="3170000"/>
    <m/>
    <m/>
    <m/>
    <m/>
    <m/>
    <n v="3170000"/>
    <m/>
    <m/>
    <m/>
    <m/>
    <n v="227000"/>
    <n v="79000"/>
    <m/>
    <m/>
    <m/>
    <m/>
    <n v="2960000"/>
    <m/>
    <n v="444000"/>
    <m/>
    <n v="0"/>
    <n v="60000"/>
    <n v="0"/>
    <m/>
    <n v="504000"/>
    <m/>
    <m/>
    <n v="0"/>
    <n v="0"/>
    <m/>
    <n v="0"/>
    <n v="810000"/>
    <m/>
    <s v="PL"/>
    <m/>
    <m/>
    <m/>
    <n v="0"/>
    <n v="0"/>
  </r>
  <r>
    <n v="190"/>
    <s v="05/04"/>
    <x v="7"/>
    <s v="29H-80640"/>
    <n v="10"/>
    <s v="ok"/>
    <s v="bbbg"/>
    <m/>
    <m/>
    <m/>
    <m/>
    <m/>
    <m/>
    <n v="10"/>
    <m/>
    <m/>
    <s v="XNK-HOÀNG HẢI"/>
    <x v="19"/>
    <x v="2"/>
    <m/>
    <x v="0"/>
    <n v="1527777.7777777778"/>
    <m/>
    <m/>
    <m/>
    <m/>
    <m/>
    <n v="1527777.7777777778"/>
    <m/>
    <m/>
    <m/>
    <m/>
    <m/>
    <m/>
    <m/>
    <m/>
    <m/>
    <m/>
    <m/>
    <m/>
    <n v="230000"/>
    <m/>
    <m/>
    <n v="30000"/>
    <n v="0"/>
    <m/>
    <n v="260000"/>
    <m/>
    <m/>
    <n v="0"/>
    <n v="0"/>
    <m/>
    <m/>
    <n v="260000"/>
    <m/>
    <m/>
    <m/>
    <m/>
    <m/>
    <n v="0"/>
    <n v="0"/>
  </r>
  <r>
    <n v="191"/>
    <s v="05/04"/>
    <x v="8"/>
    <s v="29H-80545"/>
    <n v="13"/>
    <s v="ok"/>
    <s v="SB2204050012"/>
    <m/>
    <m/>
    <m/>
    <m/>
    <m/>
    <m/>
    <m/>
    <n v="13"/>
    <m/>
    <s v="BUMJIN"/>
    <x v="5"/>
    <x v="0"/>
    <m/>
    <x v="0"/>
    <n v="2680000"/>
    <m/>
    <m/>
    <m/>
    <m/>
    <m/>
    <n v="2680000"/>
    <m/>
    <m/>
    <m/>
    <m/>
    <n v="59000"/>
    <m/>
    <m/>
    <m/>
    <m/>
    <m/>
    <n v="2500000"/>
    <m/>
    <n v="375000"/>
    <m/>
    <n v="0"/>
    <n v="60000"/>
    <n v="0"/>
    <m/>
    <n v="435000"/>
    <m/>
    <m/>
    <n v="0"/>
    <n v="0"/>
    <m/>
    <n v="0"/>
    <n v="494000"/>
    <m/>
    <s v="PL"/>
    <m/>
    <m/>
    <m/>
    <n v="0"/>
    <n v="0"/>
  </r>
  <r>
    <n v="192"/>
    <s v="05/04"/>
    <x v="9"/>
    <s v="15C-26715"/>
    <n v="5"/>
    <s v="ok"/>
    <s v="SB2204050019"/>
    <m/>
    <m/>
    <m/>
    <n v="5"/>
    <m/>
    <m/>
    <m/>
    <m/>
    <m/>
    <s v="VSV"/>
    <x v="4"/>
    <x v="0"/>
    <m/>
    <x v="0"/>
    <n v="780000"/>
    <n v="350000"/>
    <m/>
    <m/>
    <m/>
    <m/>
    <n v="1130000"/>
    <m/>
    <m/>
    <m/>
    <m/>
    <n v="148000"/>
    <m/>
    <m/>
    <m/>
    <m/>
    <m/>
    <n v="720000"/>
    <m/>
    <n v="108000"/>
    <n v="75000"/>
    <n v="0"/>
    <n v="0"/>
    <n v="0"/>
    <m/>
    <n v="183000"/>
    <m/>
    <n v="175000"/>
    <n v="0"/>
    <n v="0"/>
    <m/>
    <n v="175000"/>
    <n v="506000"/>
    <s v="NGUYỄN ĐÌNH HIỆP"/>
    <m/>
    <m/>
    <m/>
    <n v="5"/>
    <n v="100000"/>
    <n v="12500"/>
  </r>
  <r>
    <n v="193"/>
    <s v="05/04"/>
    <x v="10"/>
    <s v="15C-30182"/>
    <n v="5"/>
    <s v="ok"/>
    <s v="SB2204050019"/>
    <m/>
    <m/>
    <m/>
    <n v="5"/>
    <m/>
    <m/>
    <m/>
    <m/>
    <m/>
    <s v="LG"/>
    <x v="9"/>
    <x v="0"/>
    <m/>
    <x v="2"/>
    <n v="630000"/>
    <n v="350000"/>
    <m/>
    <m/>
    <m/>
    <m/>
    <n v="980000"/>
    <n v="570000"/>
    <n v="250000"/>
    <m/>
    <m/>
    <m/>
    <m/>
    <m/>
    <m/>
    <m/>
    <m/>
    <m/>
    <m/>
    <n v="0"/>
    <m/>
    <n v="0"/>
    <n v="0"/>
    <n v="0"/>
    <m/>
    <n v="0"/>
    <m/>
    <m/>
    <n v="0"/>
    <n v="0"/>
    <m/>
    <n v="0"/>
    <n v="820000"/>
    <m/>
    <m/>
    <m/>
    <m/>
    <m/>
    <n v="0"/>
    <n v="0"/>
  </r>
  <r>
    <n v="194"/>
    <s v="05/04"/>
    <x v="10"/>
    <s v="43S 3384"/>
    <n v="13"/>
    <s v="ok"/>
    <s v="SB2204050018"/>
    <m/>
    <m/>
    <m/>
    <m/>
    <m/>
    <m/>
    <m/>
    <n v="13"/>
    <m/>
    <s v="BUMJIN"/>
    <x v="5"/>
    <x v="0"/>
    <m/>
    <x v="2"/>
    <n v="2680000"/>
    <m/>
    <m/>
    <m/>
    <m/>
    <m/>
    <n v="2680000"/>
    <n v="2300000"/>
    <n v="300000"/>
    <m/>
    <m/>
    <m/>
    <m/>
    <m/>
    <m/>
    <m/>
    <m/>
    <m/>
    <m/>
    <n v="0"/>
    <m/>
    <n v="0"/>
    <n v="0"/>
    <n v="0"/>
    <m/>
    <n v="0"/>
    <m/>
    <m/>
    <n v="0"/>
    <n v="0"/>
    <m/>
    <n v="0"/>
    <n v="2600000"/>
    <m/>
    <m/>
    <m/>
    <m/>
    <m/>
    <n v="0"/>
    <n v="0"/>
  </r>
  <r>
    <n v="195"/>
    <s v="05/04"/>
    <x v="10"/>
    <s v="89C-12886"/>
    <n v="13"/>
    <m/>
    <s v="SB220450020"/>
    <m/>
    <m/>
    <m/>
    <m/>
    <m/>
    <m/>
    <m/>
    <n v="13"/>
    <m/>
    <s v="CHUYỀN TẢI"/>
    <x v="10"/>
    <x v="0"/>
    <m/>
    <x v="2"/>
    <n v="1510000"/>
    <m/>
    <m/>
    <m/>
    <m/>
    <m/>
    <n v="1510000"/>
    <n v="1290000"/>
    <n v="300000"/>
    <m/>
    <m/>
    <m/>
    <m/>
    <m/>
    <m/>
    <m/>
    <m/>
    <m/>
    <m/>
    <n v="0"/>
    <m/>
    <n v="0"/>
    <n v="0"/>
    <n v="0"/>
    <m/>
    <n v="0"/>
    <m/>
    <m/>
    <n v="0"/>
    <n v="0"/>
    <m/>
    <n v="0"/>
    <n v="1590000"/>
    <m/>
    <m/>
    <m/>
    <m/>
    <m/>
    <n v="0"/>
    <n v="0"/>
  </r>
  <r>
    <n v="196"/>
    <s v="05/04"/>
    <x v="10"/>
    <s v="89C-12886"/>
    <n v="13"/>
    <m/>
    <s v="SB2204050004"/>
    <m/>
    <m/>
    <m/>
    <m/>
    <m/>
    <m/>
    <m/>
    <n v="13"/>
    <m/>
    <s v="CHUYỀN TẢI"/>
    <x v="10"/>
    <x v="0"/>
    <m/>
    <x v="2"/>
    <n v="1510000"/>
    <m/>
    <m/>
    <m/>
    <m/>
    <m/>
    <n v="1510000"/>
    <n v="1290000"/>
    <n v="300000"/>
    <m/>
    <m/>
    <m/>
    <m/>
    <m/>
    <m/>
    <m/>
    <m/>
    <m/>
    <m/>
    <n v="0"/>
    <m/>
    <m/>
    <m/>
    <n v="0"/>
    <m/>
    <n v="0"/>
    <m/>
    <m/>
    <n v="0"/>
    <n v="0"/>
    <m/>
    <m/>
    <n v="1590000"/>
    <m/>
    <m/>
    <m/>
    <m/>
    <m/>
    <n v="0"/>
    <n v="0"/>
  </r>
  <r>
    <n v="197"/>
    <s v="05/04"/>
    <x v="10"/>
    <s v="99C 01580"/>
    <n v="13"/>
    <s v="ok"/>
    <s v="SB2204050011"/>
    <m/>
    <m/>
    <m/>
    <m/>
    <m/>
    <m/>
    <m/>
    <n v="13"/>
    <m/>
    <s v="CHUYỀN TẢI"/>
    <x v="10"/>
    <x v="0"/>
    <m/>
    <x v="2"/>
    <n v="1510000"/>
    <m/>
    <m/>
    <m/>
    <m/>
    <m/>
    <n v="1510000"/>
    <n v="1290000"/>
    <n v="300000"/>
    <m/>
    <m/>
    <m/>
    <m/>
    <m/>
    <m/>
    <m/>
    <m/>
    <m/>
    <m/>
    <n v="0"/>
    <m/>
    <n v="0"/>
    <n v="0"/>
    <n v="0"/>
    <m/>
    <n v="0"/>
    <m/>
    <m/>
    <n v="0"/>
    <n v="0"/>
    <m/>
    <n v="0"/>
    <n v="1590000"/>
    <m/>
    <m/>
    <m/>
    <m/>
    <m/>
    <n v="0"/>
    <n v="0"/>
  </r>
  <r>
    <n v="198"/>
    <s v="05/04"/>
    <x v="10"/>
    <s v="99C 01580"/>
    <n v="13"/>
    <s v="ok"/>
    <s v="SB2204050018"/>
    <m/>
    <m/>
    <m/>
    <m/>
    <m/>
    <m/>
    <m/>
    <n v="13"/>
    <m/>
    <s v="CHUYỀN TẢI"/>
    <x v="10"/>
    <x v="0"/>
    <m/>
    <x v="2"/>
    <n v="1510000"/>
    <m/>
    <m/>
    <m/>
    <m/>
    <m/>
    <n v="1510000"/>
    <n v="1290000"/>
    <n v="300000"/>
    <m/>
    <m/>
    <m/>
    <m/>
    <m/>
    <m/>
    <m/>
    <m/>
    <m/>
    <m/>
    <n v="0"/>
    <m/>
    <n v="0"/>
    <n v="0"/>
    <n v="0"/>
    <m/>
    <n v="0"/>
    <m/>
    <m/>
    <n v="0"/>
    <n v="0"/>
    <m/>
    <n v="0"/>
    <n v="1590000"/>
    <m/>
    <m/>
    <m/>
    <m/>
    <m/>
    <n v="0"/>
    <n v="0"/>
  </r>
  <r>
    <n v="199"/>
    <s v="05/04"/>
    <x v="10"/>
    <s v="36C 18231"/>
    <n v="13"/>
    <s v="ok"/>
    <s v="SB2204050013"/>
    <m/>
    <m/>
    <m/>
    <m/>
    <m/>
    <m/>
    <m/>
    <n v="13"/>
    <n v="5"/>
    <s v="CHUYỀN TẢI"/>
    <x v="10"/>
    <x v="0"/>
    <m/>
    <x v="2"/>
    <n v="1510000"/>
    <m/>
    <m/>
    <m/>
    <n v="385000"/>
    <m/>
    <n v="1895000"/>
    <n v="1290000"/>
    <n v="300000"/>
    <n v="350000"/>
    <m/>
    <m/>
    <m/>
    <m/>
    <m/>
    <m/>
    <m/>
    <m/>
    <m/>
    <n v="0"/>
    <m/>
    <m/>
    <m/>
    <n v="0"/>
    <m/>
    <n v="0"/>
    <m/>
    <m/>
    <n v="0"/>
    <n v="0"/>
    <m/>
    <m/>
    <n v="1940000"/>
    <m/>
    <m/>
    <m/>
    <m/>
    <m/>
    <n v="0"/>
    <n v="0"/>
  </r>
  <r>
    <n v="200"/>
    <s v="05/04"/>
    <x v="10"/>
    <s v="15H 02771"/>
    <n v="13"/>
    <s v="ok"/>
    <s v="SB2204050014"/>
    <m/>
    <m/>
    <m/>
    <m/>
    <m/>
    <m/>
    <m/>
    <n v="13"/>
    <m/>
    <s v="ORION"/>
    <x v="3"/>
    <x v="0"/>
    <m/>
    <x v="2"/>
    <n v="3170000"/>
    <n v="750000"/>
    <m/>
    <m/>
    <m/>
    <m/>
    <n v="3920000"/>
    <n v="2860000"/>
    <n v="600000"/>
    <m/>
    <m/>
    <m/>
    <m/>
    <m/>
    <m/>
    <m/>
    <m/>
    <m/>
    <m/>
    <n v="0"/>
    <m/>
    <n v="0"/>
    <n v="0"/>
    <n v="0"/>
    <m/>
    <n v="0"/>
    <m/>
    <m/>
    <n v="0"/>
    <n v="0"/>
    <m/>
    <n v="0"/>
    <n v="3460000"/>
    <m/>
    <m/>
    <m/>
    <m/>
    <m/>
    <n v="0"/>
    <n v="0"/>
  </r>
  <r>
    <n v="201"/>
    <s v="05/04"/>
    <x v="10"/>
    <s v="15H 03161"/>
    <n v="13"/>
    <s v="ok"/>
    <s v="SB2204050009"/>
    <m/>
    <m/>
    <m/>
    <m/>
    <m/>
    <m/>
    <m/>
    <n v="13"/>
    <m/>
    <s v="ORION"/>
    <x v="3"/>
    <x v="0"/>
    <m/>
    <x v="3"/>
    <n v="3170000"/>
    <n v="750000"/>
    <m/>
    <m/>
    <m/>
    <m/>
    <n v="3920000"/>
    <n v="3040000"/>
    <n v="325000"/>
    <m/>
    <m/>
    <m/>
    <m/>
    <m/>
    <m/>
    <m/>
    <m/>
    <m/>
    <m/>
    <n v="0"/>
    <m/>
    <n v="0"/>
    <n v="0"/>
    <n v="0"/>
    <m/>
    <n v="0"/>
    <m/>
    <m/>
    <n v="0"/>
    <n v="0"/>
    <m/>
    <n v="0"/>
    <n v="3365000"/>
    <m/>
    <m/>
    <m/>
    <m/>
    <n v="13"/>
    <n v="300000"/>
    <n v="37500"/>
  </r>
  <r>
    <n v="202"/>
    <s v="05/04"/>
    <x v="10"/>
    <s v="15C28809"/>
    <n v="3.5"/>
    <s v="ok"/>
    <s v="SB2204050017"/>
    <m/>
    <m/>
    <n v="3.5"/>
    <m/>
    <m/>
    <m/>
    <m/>
    <m/>
    <m/>
    <s v="VICHTORY"/>
    <x v="7"/>
    <x v="0"/>
    <m/>
    <x v="3"/>
    <n v="1410000"/>
    <n v="350000"/>
    <m/>
    <m/>
    <m/>
    <m/>
    <n v="1760000"/>
    <n v="1300000"/>
    <n v="200000"/>
    <m/>
    <m/>
    <m/>
    <m/>
    <m/>
    <m/>
    <m/>
    <m/>
    <m/>
    <m/>
    <n v="0"/>
    <m/>
    <n v="0"/>
    <n v="0"/>
    <n v="0"/>
    <m/>
    <n v="0"/>
    <m/>
    <m/>
    <n v="0"/>
    <n v="0"/>
    <m/>
    <n v="0"/>
    <n v="1500000"/>
    <m/>
    <m/>
    <m/>
    <m/>
    <m/>
    <n v="0"/>
    <n v="0"/>
  </r>
  <r>
    <n v="203"/>
    <s v="05/04"/>
    <x v="10"/>
    <s v="15C-21530"/>
    <n v="3.5"/>
    <s v="ok"/>
    <s v="SB2204050015"/>
    <m/>
    <m/>
    <n v="3.5"/>
    <m/>
    <m/>
    <m/>
    <m/>
    <m/>
    <m/>
    <s v="HEISUNG"/>
    <x v="9"/>
    <x v="0"/>
    <m/>
    <x v="3"/>
    <n v="510000"/>
    <n v="350000"/>
    <m/>
    <m/>
    <m/>
    <m/>
    <n v="860000"/>
    <n v="470000"/>
    <n v="200000"/>
    <m/>
    <m/>
    <m/>
    <m/>
    <m/>
    <m/>
    <m/>
    <m/>
    <m/>
    <m/>
    <n v="0"/>
    <m/>
    <m/>
    <m/>
    <n v="0"/>
    <m/>
    <n v="0"/>
    <m/>
    <m/>
    <n v="0"/>
    <n v="0"/>
    <m/>
    <m/>
    <n v="670000"/>
    <m/>
    <m/>
    <m/>
    <m/>
    <m/>
    <n v="0"/>
    <n v="0"/>
  </r>
  <r>
    <n v="204"/>
    <s v="05/04"/>
    <x v="10"/>
    <s v="15C-21530"/>
    <n v="3.5"/>
    <s v="ok"/>
    <s v="SB2204050016"/>
    <m/>
    <m/>
    <n v="3.5"/>
    <m/>
    <m/>
    <m/>
    <m/>
    <m/>
    <m/>
    <s v="HEISUNG"/>
    <x v="9"/>
    <x v="0"/>
    <m/>
    <x v="3"/>
    <n v="510000"/>
    <n v="350000"/>
    <m/>
    <m/>
    <m/>
    <m/>
    <n v="860000"/>
    <n v="470000"/>
    <n v="200000"/>
    <m/>
    <m/>
    <m/>
    <m/>
    <m/>
    <m/>
    <m/>
    <m/>
    <m/>
    <m/>
    <n v="0"/>
    <m/>
    <n v="0"/>
    <n v="0"/>
    <n v="0"/>
    <m/>
    <n v="0"/>
    <m/>
    <m/>
    <n v="0"/>
    <n v="0"/>
    <m/>
    <n v="0"/>
    <n v="670000"/>
    <m/>
    <m/>
    <m/>
    <m/>
    <m/>
    <n v="0"/>
    <n v="0"/>
  </r>
  <r>
    <n v="205"/>
    <s v="05/04"/>
    <x v="10"/>
    <s v="15H 02241"/>
    <n v="13"/>
    <s v="ok"/>
    <s v="SB2204050002"/>
    <m/>
    <m/>
    <m/>
    <m/>
    <m/>
    <m/>
    <m/>
    <n v="13"/>
    <m/>
    <s v="ORION"/>
    <x v="3"/>
    <x v="0"/>
    <m/>
    <x v="3"/>
    <n v="3170000"/>
    <n v="750000"/>
    <m/>
    <m/>
    <m/>
    <m/>
    <n v="3920000"/>
    <n v="3040000"/>
    <n v="325000"/>
    <m/>
    <m/>
    <m/>
    <m/>
    <m/>
    <m/>
    <m/>
    <m/>
    <m/>
    <m/>
    <n v="0"/>
    <m/>
    <n v="0"/>
    <n v="0"/>
    <n v="0"/>
    <m/>
    <n v="0"/>
    <m/>
    <m/>
    <n v="0"/>
    <n v="0"/>
    <m/>
    <n v="0"/>
    <n v="3365000"/>
    <m/>
    <m/>
    <m/>
    <m/>
    <n v="13"/>
    <n v="300000"/>
    <n v="37500"/>
  </r>
  <r>
    <n v="206"/>
    <s v="06/04"/>
    <x v="12"/>
    <s v="29H-15619"/>
    <n v="9"/>
    <s v="ok"/>
    <s v="SB2204060006"/>
    <m/>
    <m/>
    <m/>
    <m/>
    <m/>
    <m/>
    <n v="9"/>
    <m/>
    <m/>
    <s v="THANH HÓA"/>
    <x v="1"/>
    <x v="0"/>
    <m/>
    <x v="0"/>
    <n v="3820000"/>
    <n v="500000"/>
    <n v="200000"/>
    <m/>
    <m/>
    <m/>
    <n v="4520000"/>
    <m/>
    <m/>
    <m/>
    <m/>
    <n v="148000"/>
    <m/>
    <n v="200000"/>
    <m/>
    <m/>
    <m/>
    <n v="3565000"/>
    <m/>
    <n v="534750"/>
    <n v="105000"/>
    <n v="0"/>
    <n v="0"/>
    <n v="0"/>
    <m/>
    <n v="639750"/>
    <m/>
    <n v="205000"/>
    <n v="0"/>
    <n v="0"/>
    <m/>
    <n v="205000"/>
    <n v="1192750"/>
    <s v="Nguyễn Văn Xô"/>
    <m/>
    <m/>
    <m/>
    <n v="9"/>
    <n v="175000"/>
    <n v="21875"/>
  </r>
  <r>
    <n v="207"/>
    <s v="06/04"/>
    <x v="1"/>
    <s v="29H-15201"/>
    <n v="9"/>
    <s v="ok"/>
    <s v="SB2204060021"/>
    <m/>
    <m/>
    <m/>
    <m/>
    <m/>
    <m/>
    <n v="9"/>
    <m/>
    <m/>
    <s v="Z76"/>
    <x v="6"/>
    <x v="0"/>
    <m/>
    <x v="0"/>
    <n v="2530000"/>
    <n v="500000"/>
    <m/>
    <m/>
    <m/>
    <m/>
    <n v="3030000"/>
    <m/>
    <m/>
    <m/>
    <m/>
    <n v="306000"/>
    <m/>
    <m/>
    <m/>
    <m/>
    <m/>
    <n v="2360000"/>
    <m/>
    <n v="354000"/>
    <n v="105000"/>
    <n v="0"/>
    <n v="0"/>
    <n v="0"/>
    <m/>
    <n v="459000"/>
    <m/>
    <n v="205000"/>
    <n v="0"/>
    <n v="0"/>
    <m/>
    <n v="205000"/>
    <n v="970000"/>
    <s v="BÙI ĐÌNH ĐẠT"/>
    <m/>
    <m/>
    <m/>
    <n v="9"/>
    <n v="175000"/>
    <n v="21875"/>
  </r>
  <r>
    <n v="208"/>
    <s v="06/04"/>
    <x v="2"/>
    <s v="29H-15247"/>
    <n v="5"/>
    <s v="ok"/>
    <s v="SB2204060020"/>
    <m/>
    <m/>
    <m/>
    <n v="5"/>
    <m/>
    <m/>
    <m/>
    <m/>
    <m/>
    <s v="SAMWANG"/>
    <x v="8"/>
    <x v="0"/>
    <m/>
    <x v="0"/>
    <n v="2360000"/>
    <n v="350000"/>
    <m/>
    <m/>
    <m/>
    <m/>
    <n v="2710000"/>
    <m/>
    <m/>
    <m/>
    <m/>
    <n v="306000"/>
    <m/>
    <m/>
    <m/>
    <m/>
    <m/>
    <n v="2200000"/>
    <m/>
    <n v="330000"/>
    <n v="75000"/>
    <n v="0"/>
    <n v="0"/>
    <n v="0"/>
    <m/>
    <n v="405000"/>
    <m/>
    <n v="175000"/>
    <n v="0"/>
    <n v="0"/>
    <m/>
    <n v="175000"/>
    <n v="886000"/>
    <s v="NGUYỄN VĂN BẢO"/>
    <m/>
    <m/>
    <m/>
    <n v="5"/>
    <n v="100000"/>
    <n v="12500"/>
  </r>
  <r>
    <n v="209"/>
    <s v="06/04"/>
    <x v="3"/>
    <s v="29H-15145"/>
    <n v="5"/>
    <m/>
    <m/>
    <m/>
    <m/>
    <m/>
    <n v="5"/>
    <m/>
    <m/>
    <m/>
    <m/>
    <m/>
    <s v="VSV"/>
    <x v="25"/>
    <x v="0"/>
    <m/>
    <x v="0"/>
    <m/>
    <m/>
    <m/>
    <n v="350000"/>
    <m/>
    <m/>
    <n v="350000"/>
    <m/>
    <m/>
    <m/>
    <m/>
    <m/>
    <m/>
    <m/>
    <m/>
    <m/>
    <m/>
    <m/>
    <m/>
    <n v="0"/>
    <m/>
    <n v="0"/>
    <n v="0"/>
    <n v="0"/>
    <m/>
    <n v="0"/>
    <m/>
    <n v="150000"/>
    <n v="0"/>
    <n v="0"/>
    <m/>
    <n v="150000"/>
    <n v="150000"/>
    <s v="BÙI VĂN HẬU"/>
    <m/>
    <m/>
    <m/>
    <n v="5"/>
    <n v="100000"/>
    <n v="12500"/>
  </r>
  <r>
    <n v="210"/>
    <s v="06/04"/>
    <x v="4"/>
    <s v="29H-70119"/>
    <n v="9"/>
    <s v="ok"/>
    <s v="SB2204060007"/>
    <m/>
    <m/>
    <m/>
    <m/>
    <m/>
    <m/>
    <n v="9"/>
    <m/>
    <m/>
    <s v="SAMWANG"/>
    <x v="8"/>
    <x v="0"/>
    <m/>
    <x v="0"/>
    <n v="2680000"/>
    <n v="500000"/>
    <m/>
    <m/>
    <m/>
    <m/>
    <n v="3180000"/>
    <m/>
    <m/>
    <m/>
    <m/>
    <n v="306000"/>
    <m/>
    <m/>
    <m/>
    <m/>
    <m/>
    <n v="2500000"/>
    <m/>
    <n v="375000"/>
    <n v="105000"/>
    <n v="0"/>
    <n v="0"/>
    <n v="0"/>
    <m/>
    <n v="480000"/>
    <m/>
    <n v="205000"/>
    <n v="0"/>
    <n v="0"/>
    <m/>
    <n v="205000"/>
    <n v="991000"/>
    <s v="PHẠM VĂN QUÂN"/>
    <m/>
    <m/>
    <m/>
    <n v="9"/>
    <n v="175000"/>
    <n v="21875"/>
  </r>
  <r>
    <n v="211"/>
    <s v="06/04"/>
    <x v="4"/>
    <s v="29H-70119"/>
    <n v="7"/>
    <s v="ok"/>
    <s v="SB2204060026"/>
    <m/>
    <m/>
    <m/>
    <m/>
    <n v="7"/>
    <m/>
    <m/>
    <m/>
    <m/>
    <s v="ORION"/>
    <x v="3"/>
    <x v="0"/>
    <m/>
    <x v="0"/>
    <n v="2250000"/>
    <n v="400000"/>
    <m/>
    <m/>
    <m/>
    <m/>
    <n v="2650000"/>
    <m/>
    <m/>
    <m/>
    <m/>
    <n v="306000"/>
    <m/>
    <m/>
    <m/>
    <m/>
    <m/>
    <n v="2095000"/>
    <m/>
    <n v="314250"/>
    <n v="90000"/>
    <m/>
    <m/>
    <n v="0"/>
    <m/>
    <n v="404250"/>
    <m/>
    <n v="190000"/>
    <n v="0"/>
    <n v="35000"/>
    <m/>
    <n v="225000"/>
    <n v="935250"/>
    <s v="Cao Việt Chi"/>
    <m/>
    <m/>
    <m/>
    <n v="7"/>
    <n v="150000"/>
    <n v="18750"/>
  </r>
  <r>
    <n v="212"/>
    <s v="06/04"/>
    <x v="11"/>
    <s v="29H-70138"/>
    <n v="9"/>
    <s v="ok"/>
    <s v="SB2204060014"/>
    <m/>
    <m/>
    <m/>
    <m/>
    <m/>
    <m/>
    <n v="9"/>
    <m/>
    <m/>
    <s v="TUYÊN QUANG"/>
    <x v="18"/>
    <x v="0"/>
    <m/>
    <x v="0"/>
    <n v="6840000"/>
    <n v="250000"/>
    <m/>
    <m/>
    <m/>
    <m/>
    <n v="7090000"/>
    <m/>
    <m/>
    <m/>
    <m/>
    <n v="306000"/>
    <n v="158000"/>
    <m/>
    <m/>
    <m/>
    <m/>
    <n v="6390000"/>
    <m/>
    <n v="958500"/>
    <m/>
    <n v="0"/>
    <n v="0"/>
    <n v="100000"/>
    <m/>
    <n v="1058500"/>
    <m/>
    <m/>
    <n v="0"/>
    <n v="0"/>
    <m/>
    <n v="0"/>
    <n v="1522500"/>
    <m/>
    <m/>
    <m/>
    <m/>
    <n v="9"/>
    <n v="175000"/>
    <n v="21875"/>
  </r>
  <r>
    <n v="213"/>
    <s v="06/04"/>
    <x v="5"/>
    <s v="29H-73785"/>
    <n v="13"/>
    <s v="ok"/>
    <s v="SB2204060005"/>
    <m/>
    <m/>
    <m/>
    <m/>
    <m/>
    <m/>
    <m/>
    <n v="13"/>
    <m/>
    <s v="BUMJIN"/>
    <x v="5"/>
    <x v="0"/>
    <m/>
    <x v="0"/>
    <n v="2680000"/>
    <m/>
    <m/>
    <m/>
    <m/>
    <m/>
    <n v="2680000"/>
    <m/>
    <m/>
    <m/>
    <m/>
    <m/>
    <m/>
    <m/>
    <m/>
    <m/>
    <m/>
    <n v="2500000"/>
    <m/>
    <n v="375000"/>
    <m/>
    <n v="0"/>
    <n v="60000"/>
    <n v="0"/>
    <m/>
    <n v="435000"/>
    <m/>
    <m/>
    <n v="0"/>
    <n v="0"/>
    <m/>
    <n v="0"/>
    <n v="435000"/>
    <m/>
    <s v="PL"/>
    <m/>
    <m/>
    <m/>
    <n v="0"/>
    <n v="0"/>
  </r>
  <r>
    <n v="214"/>
    <s v="06/04"/>
    <x v="5"/>
    <s v="29H-73785"/>
    <n v="13"/>
    <s v="ok"/>
    <s v="SB2204070001"/>
    <m/>
    <m/>
    <m/>
    <m/>
    <m/>
    <m/>
    <m/>
    <n v="13"/>
    <m/>
    <s v="SAMSUNG"/>
    <x v="3"/>
    <x v="0"/>
    <m/>
    <x v="0"/>
    <n v="3170000"/>
    <m/>
    <m/>
    <m/>
    <m/>
    <m/>
    <n v="3170000"/>
    <m/>
    <m/>
    <m/>
    <m/>
    <n v="306000"/>
    <m/>
    <m/>
    <m/>
    <m/>
    <m/>
    <n v="2960000"/>
    <m/>
    <n v="444000"/>
    <m/>
    <m/>
    <n v="60000"/>
    <n v="0"/>
    <m/>
    <n v="504000"/>
    <m/>
    <m/>
    <n v="0"/>
    <n v="0"/>
    <m/>
    <m/>
    <n v="810000"/>
    <m/>
    <s v="PL"/>
    <m/>
    <m/>
    <m/>
    <n v="0"/>
    <n v="0"/>
  </r>
  <r>
    <n v="215"/>
    <s v="06/04"/>
    <x v="6"/>
    <s v="29H-73917"/>
    <n v="13"/>
    <s v="ok"/>
    <s v="SB2204060013"/>
    <m/>
    <m/>
    <m/>
    <m/>
    <m/>
    <m/>
    <m/>
    <n v="13"/>
    <m/>
    <s v="SAMSUNG"/>
    <x v="3"/>
    <x v="0"/>
    <m/>
    <x v="0"/>
    <n v="3170000"/>
    <m/>
    <m/>
    <m/>
    <m/>
    <m/>
    <n v="3170000"/>
    <m/>
    <m/>
    <m/>
    <m/>
    <n v="306000"/>
    <m/>
    <m/>
    <m/>
    <m/>
    <m/>
    <n v="2960000"/>
    <m/>
    <n v="444000"/>
    <m/>
    <n v="0"/>
    <n v="60000"/>
    <n v="0"/>
    <m/>
    <n v="504000"/>
    <m/>
    <m/>
    <n v="0"/>
    <n v="0"/>
    <m/>
    <n v="0"/>
    <n v="810000"/>
    <m/>
    <s v="PL"/>
    <m/>
    <m/>
    <m/>
    <n v="0"/>
    <n v="0"/>
  </r>
  <r>
    <n v="216"/>
    <s v="06/04"/>
    <x v="6"/>
    <s v="29H-73917"/>
    <n v="10"/>
    <s v="ok"/>
    <s v="bbbg"/>
    <m/>
    <m/>
    <m/>
    <m/>
    <m/>
    <m/>
    <n v="10"/>
    <m/>
    <m/>
    <s v="XNK-HOÀNG HẢI"/>
    <x v="19"/>
    <x v="2"/>
    <m/>
    <x v="0"/>
    <n v="1527777.7777777778"/>
    <m/>
    <m/>
    <m/>
    <m/>
    <m/>
    <n v="1527777.7777777778"/>
    <m/>
    <m/>
    <m/>
    <m/>
    <m/>
    <m/>
    <m/>
    <m/>
    <m/>
    <m/>
    <m/>
    <m/>
    <n v="230000"/>
    <m/>
    <m/>
    <n v="30000"/>
    <n v="0"/>
    <m/>
    <n v="260000"/>
    <m/>
    <m/>
    <n v="0"/>
    <n v="0"/>
    <m/>
    <m/>
    <n v="260000"/>
    <m/>
    <m/>
    <m/>
    <m/>
    <m/>
    <n v="0"/>
    <n v="0"/>
  </r>
  <r>
    <n v="217"/>
    <s v="06/04"/>
    <x v="7"/>
    <s v="29H-80640"/>
    <n v="13"/>
    <s v="ok"/>
    <s v="SB2204060015"/>
    <m/>
    <m/>
    <m/>
    <m/>
    <m/>
    <m/>
    <m/>
    <n v="13"/>
    <m/>
    <s v="SAMSUNG"/>
    <x v="3"/>
    <x v="0"/>
    <m/>
    <x v="0"/>
    <n v="3170000"/>
    <m/>
    <m/>
    <m/>
    <m/>
    <m/>
    <n v="3170000"/>
    <m/>
    <m/>
    <m/>
    <m/>
    <n v="306000"/>
    <m/>
    <m/>
    <m/>
    <m/>
    <m/>
    <n v="2960000"/>
    <m/>
    <n v="444000"/>
    <m/>
    <n v="0"/>
    <n v="60000"/>
    <n v="0"/>
    <m/>
    <n v="504000"/>
    <m/>
    <m/>
    <n v="0"/>
    <n v="0"/>
    <m/>
    <n v="0"/>
    <n v="810000"/>
    <m/>
    <s v="PL"/>
    <m/>
    <m/>
    <m/>
    <n v="0"/>
    <n v="0"/>
  </r>
  <r>
    <n v="218"/>
    <s v="06/04"/>
    <x v="8"/>
    <s v="29H-80545"/>
    <n v="13"/>
    <s v="ok"/>
    <s v="SB2204060012"/>
    <m/>
    <m/>
    <m/>
    <m/>
    <m/>
    <m/>
    <m/>
    <n v="13"/>
    <m/>
    <s v="PATECO"/>
    <x v="26"/>
    <x v="0"/>
    <m/>
    <x v="0"/>
    <n v="4750000"/>
    <n v="750000"/>
    <m/>
    <m/>
    <m/>
    <m/>
    <n v="5500000"/>
    <m/>
    <m/>
    <m/>
    <m/>
    <n v="348000"/>
    <n v="314000"/>
    <m/>
    <m/>
    <m/>
    <m/>
    <n v="4430000"/>
    <m/>
    <n v="664500"/>
    <n v="150000"/>
    <n v="0"/>
    <n v="0"/>
    <n v="0"/>
    <m/>
    <n v="814500"/>
    <m/>
    <n v="250000"/>
    <n v="0"/>
    <n v="35000"/>
    <m/>
    <n v="285000"/>
    <n v="1761500"/>
    <s v="NGUYỄN HỒNG THANH"/>
    <m/>
    <m/>
    <m/>
    <n v="13"/>
    <n v="300000"/>
    <n v="37500"/>
  </r>
  <r>
    <n v="219"/>
    <s v="06/04"/>
    <x v="9"/>
    <s v="15C-26715"/>
    <n v="5"/>
    <m/>
    <m/>
    <m/>
    <m/>
    <m/>
    <n v="5"/>
    <m/>
    <m/>
    <m/>
    <m/>
    <m/>
    <s v="HÔNG HÀ"/>
    <x v="27"/>
    <x v="6"/>
    <m/>
    <x v="0"/>
    <n v="3335000"/>
    <m/>
    <m/>
    <m/>
    <m/>
    <m/>
    <n v="3335000"/>
    <m/>
    <m/>
    <m/>
    <m/>
    <n v="306000"/>
    <m/>
    <m/>
    <m/>
    <m/>
    <m/>
    <n v="2900000"/>
    <m/>
    <n v="435000"/>
    <m/>
    <n v="0"/>
    <n v="0"/>
    <n v="0"/>
    <m/>
    <n v="435000"/>
    <m/>
    <m/>
    <n v="0"/>
    <n v="0"/>
    <m/>
    <n v="0"/>
    <n v="741000"/>
    <m/>
    <m/>
    <m/>
    <m/>
    <m/>
    <n v="0"/>
    <n v="0"/>
  </r>
  <r>
    <n v="220"/>
    <s v="06/04"/>
    <x v="10"/>
    <s v="15C 29969"/>
    <n v="3"/>
    <m/>
    <m/>
    <m/>
    <m/>
    <n v="3"/>
    <m/>
    <m/>
    <m/>
    <m/>
    <m/>
    <m/>
    <s v="SỸ ĐẠT"/>
    <x v="14"/>
    <x v="3"/>
    <m/>
    <x v="5"/>
    <n v="2500000"/>
    <m/>
    <m/>
    <m/>
    <m/>
    <m/>
    <n v="2500000"/>
    <n v="1400000"/>
    <m/>
    <m/>
    <m/>
    <m/>
    <m/>
    <m/>
    <m/>
    <m/>
    <m/>
    <m/>
    <m/>
    <n v="0"/>
    <m/>
    <n v="0"/>
    <n v="0"/>
    <n v="0"/>
    <m/>
    <n v="0"/>
    <m/>
    <m/>
    <n v="0"/>
    <n v="0"/>
    <m/>
    <n v="0"/>
    <n v="1400000"/>
    <m/>
    <m/>
    <m/>
    <m/>
    <m/>
    <n v="0"/>
    <n v="0"/>
  </r>
  <r>
    <n v="221"/>
    <s v="06/04"/>
    <x v="10"/>
    <s v="15H 00515"/>
    <n v="3"/>
    <m/>
    <m/>
    <m/>
    <m/>
    <n v="3"/>
    <m/>
    <m/>
    <m/>
    <m/>
    <m/>
    <m/>
    <s v="SỸ ĐẠT"/>
    <x v="14"/>
    <x v="3"/>
    <m/>
    <x v="5"/>
    <n v="2500000"/>
    <m/>
    <m/>
    <m/>
    <m/>
    <m/>
    <n v="2500000"/>
    <n v="1400000"/>
    <m/>
    <m/>
    <m/>
    <m/>
    <m/>
    <m/>
    <m/>
    <m/>
    <m/>
    <m/>
    <m/>
    <n v="0"/>
    <m/>
    <n v="0"/>
    <n v="0"/>
    <n v="0"/>
    <m/>
    <n v="0"/>
    <m/>
    <m/>
    <n v="0"/>
    <n v="0"/>
    <m/>
    <n v="0"/>
    <n v="1400000"/>
    <m/>
    <m/>
    <m/>
    <m/>
    <m/>
    <n v="0"/>
    <n v="0"/>
  </r>
  <r>
    <n v="222"/>
    <s v="06/04"/>
    <x v="10"/>
    <s v="15C-30182"/>
    <n v="5"/>
    <s v="ok"/>
    <s v="SB2204060029"/>
    <m/>
    <m/>
    <m/>
    <n v="5"/>
    <m/>
    <m/>
    <m/>
    <m/>
    <m/>
    <s v="LG"/>
    <x v="9"/>
    <x v="0"/>
    <m/>
    <x v="2"/>
    <n v="630000"/>
    <n v="350000"/>
    <m/>
    <m/>
    <m/>
    <m/>
    <n v="980000"/>
    <n v="570000"/>
    <n v="250000"/>
    <m/>
    <m/>
    <m/>
    <m/>
    <m/>
    <m/>
    <m/>
    <m/>
    <m/>
    <m/>
    <n v="0"/>
    <m/>
    <n v="0"/>
    <n v="0"/>
    <n v="0"/>
    <m/>
    <n v="0"/>
    <m/>
    <m/>
    <n v="0"/>
    <n v="0"/>
    <m/>
    <n v="0"/>
    <n v="820000"/>
    <m/>
    <m/>
    <m/>
    <m/>
    <m/>
    <n v="0"/>
    <n v="0"/>
  </r>
  <r>
    <n v="223"/>
    <s v="06/04"/>
    <x v="10"/>
    <s v="15C-30182"/>
    <n v="3.5"/>
    <s v="ok"/>
    <s v="SB2204060032"/>
    <m/>
    <m/>
    <n v="3.5"/>
    <m/>
    <m/>
    <m/>
    <m/>
    <m/>
    <m/>
    <s v="LG"/>
    <x v="9"/>
    <x v="0"/>
    <m/>
    <x v="2"/>
    <n v="510000"/>
    <n v="350000"/>
    <m/>
    <m/>
    <m/>
    <m/>
    <n v="860000"/>
    <n v="470000"/>
    <n v="200000"/>
    <m/>
    <m/>
    <m/>
    <m/>
    <m/>
    <m/>
    <m/>
    <m/>
    <m/>
    <m/>
    <n v="0"/>
    <m/>
    <m/>
    <m/>
    <n v="0"/>
    <m/>
    <n v="0"/>
    <m/>
    <m/>
    <n v="0"/>
    <n v="0"/>
    <m/>
    <m/>
    <n v="670000"/>
    <m/>
    <m/>
    <m/>
    <m/>
    <m/>
    <n v="0"/>
    <n v="0"/>
  </r>
  <r>
    <n v="224"/>
    <s v="06/04"/>
    <x v="10"/>
    <s v="15C-32175"/>
    <n v="9"/>
    <m/>
    <s v="SB2204060001"/>
    <m/>
    <m/>
    <m/>
    <m/>
    <m/>
    <m/>
    <n v="9"/>
    <m/>
    <m/>
    <s v="ORION"/>
    <x v="3"/>
    <x v="0"/>
    <m/>
    <x v="2"/>
    <n v="2530000"/>
    <n v="500000"/>
    <m/>
    <m/>
    <m/>
    <m/>
    <n v="3030000"/>
    <n v="2330000"/>
    <n v="200000"/>
    <m/>
    <m/>
    <m/>
    <m/>
    <m/>
    <m/>
    <m/>
    <m/>
    <m/>
    <m/>
    <n v="0"/>
    <m/>
    <n v="0"/>
    <n v="0"/>
    <n v="0"/>
    <m/>
    <n v="0"/>
    <m/>
    <m/>
    <n v="0"/>
    <n v="0"/>
    <m/>
    <n v="0"/>
    <n v="2530000"/>
    <m/>
    <m/>
    <m/>
    <m/>
    <n v="9"/>
    <n v="175000"/>
    <n v="21875"/>
  </r>
  <r>
    <n v="225"/>
    <s v="06/04"/>
    <x v="10"/>
    <s v="43S 3384"/>
    <n v="13"/>
    <s v="ok"/>
    <s v="SB2204060024"/>
    <m/>
    <m/>
    <m/>
    <m/>
    <m/>
    <m/>
    <m/>
    <n v="13"/>
    <n v="2.5"/>
    <s v="BUMJIN"/>
    <x v="5"/>
    <x v="0"/>
    <m/>
    <x v="2"/>
    <n v="2680000"/>
    <m/>
    <m/>
    <m/>
    <n v="625000"/>
    <m/>
    <n v="3305000"/>
    <n v="2300000"/>
    <n v="300000"/>
    <n v="567500"/>
    <m/>
    <m/>
    <m/>
    <m/>
    <m/>
    <m/>
    <m/>
    <m/>
    <m/>
    <n v="0"/>
    <m/>
    <n v="0"/>
    <n v="0"/>
    <n v="0"/>
    <m/>
    <n v="0"/>
    <m/>
    <m/>
    <n v="0"/>
    <n v="0"/>
    <m/>
    <n v="0"/>
    <n v="3167500"/>
    <m/>
    <m/>
    <m/>
    <m/>
    <m/>
    <n v="0"/>
    <n v="0"/>
  </r>
  <r>
    <n v="226"/>
    <s v="06/04"/>
    <x v="10"/>
    <s v="89C-12886"/>
    <n v="13"/>
    <m/>
    <s v="SB2204060017"/>
    <m/>
    <m/>
    <m/>
    <m/>
    <m/>
    <m/>
    <m/>
    <n v="13"/>
    <m/>
    <s v="CHUYỀN TẢI"/>
    <x v="10"/>
    <x v="0"/>
    <m/>
    <x v="2"/>
    <n v="1510000"/>
    <m/>
    <m/>
    <m/>
    <m/>
    <m/>
    <n v="1510000"/>
    <n v="1290000"/>
    <n v="300000"/>
    <m/>
    <m/>
    <m/>
    <m/>
    <m/>
    <m/>
    <m/>
    <m/>
    <m/>
    <m/>
    <n v="0"/>
    <m/>
    <n v="0"/>
    <n v="0"/>
    <n v="0"/>
    <m/>
    <n v="0"/>
    <m/>
    <m/>
    <n v="0"/>
    <n v="0"/>
    <m/>
    <n v="0"/>
    <n v="1590000"/>
    <m/>
    <m/>
    <m/>
    <m/>
    <m/>
    <n v="0"/>
    <n v="0"/>
  </r>
  <r>
    <n v="227"/>
    <s v="06/04"/>
    <x v="10"/>
    <s v="89C-12886"/>
    <n v="13"/>
    <m/>
    <s v="SB2204060030"/>
    <m/>
    <m/>
    <m/>
    <m/>
    <m/>
    <m/>
    <m/>
    <n v="13"/>
    <m/>
    <s v="CHUYỀN TẢI"/>
    <x v="10"/>
    <x v="0"/>
    <m/>
    <x v="2"/>
    <n v="1510000"/>
    <m/>
    <m/>
    <m/>
    <m/>
    <m/>
    <n v="1510000"/>
    <n v="1290000"/>
    <n v="300000"/>
    <m/>
    <m/>
    <m/>
    <m/>
    <m/>
    <m/>
    <m/>
    <m/>
    <m/>
    <m/>
    <n v="0"/>
    <m/>
    <m/>
    <m/>
    <n v="0"/>
    <m/>
    <n v="0"/>
    <m/>
    <m/>
    <n v="0"/>
    <n v="0"/>
    <m/>
    <m/>
    <n v="1590000"/>
    <m/>
    <m/>
    <m/>
    <m/>
    <m/>
    <n v="0"/>
    <n v="0"/>
  </r>
  <r>
    <n v="228"/>
    <s v="06/04"/>
    <x v="10"/>
    <s v="99C 01580"/>
    <n v="13"/>
    <s v="ok"/>
    <s v="SB2204060004"/>
    <m/>
    <m/>
    <m/>
    <m/>
    <m/>
    <m/>
    <m/>
    <n v="13"/>
    <m/>
    <s v="CHUYỀN TẢI"/>
    <x v="10"/>
    <x v="0"/>
    <m/>
    <x v="2"/>
    <n v="1510000"/>
    <m/>
    <m/>
    <m/>
    <m/>
    <m/>
    <n v="1510000"/>
    <n v="1290000"/>
    <n v="300000"/>
    <m/>
    <m/>
    <m/>
    <m/>
    <m/>
    <m/>
    <m/>
    <m/>
    <m/>
    <m/>
    <n v="0"/>
    <m/>
    <n v="0"/>
    <n v="0"/>
    <n v="0"/>
    <m/>
    <n v="0"/>
    <m/>
    <m/>
    <n v="0"/>
    <n v="0"/>
    <m/>
    <n v="0"/>
    <n v="1590000"/>
    <m/>
    <m/>
    <m/>
    <m/>
    <m/>
    <n v="0"/>
    <n v="0"/>
  </r>
  <r>
    <n v="229"/>
    <s v="06/04"/>
    <x v="10"/>
    <s v="99C 01580"/>
    <n v="13"/>
    <s v="ok"/>
    <s v="SB2204060028"/>
    <m/>
    <m/>
    <m/>
    <m/>
    <m/>
    <m/>
    <m/>
    <n v="13"/>
    <m/>
    <s v="CHUYỀN TẢI"/>
    <x v="10"/>
    <x v="0"/>
    <m/>
    <x v="2"/>
    <n v="1510000"/>
    <m/>
    <m/>
    <m/>
    <m/>
    <m/>
    <n v="1510000"/>
    <n v="1290000"/>
    <n v="300000"/>
    <m/>
    <m/>
    <m/>
    <m/>
    <m/>
    <m/>
    <m/>
    <m/>
    <m/>
    <m/>
    <n v="0"/>
    <m/>
    <m/>
    <m/>
    <n v="0"/>
    <m/>
    <n v="0"/>
    <m/>
    <m/>
    <n v="0"/>
    <n v="0"/>
    <m/>
    <m/>
    <n v="1590000"/>
    <m/>
    <m/>
    <m/>
    <m/>
    <m/>
    <n v="0"/>
    <n v="0"/>
  </r>
  <r>
    <n v="230"/>
    <s v="06/04"/>
    <x v="10"/>
    <s v="36C 18231"/>
    <n v="13"/>
    <s v="ok"/>
    <s v="SB2204060002"/>
    <m/>
    <m/>
    <m/>
    <m/>
    <m/>
    <m/>
    <m/>
    <n v="13"/>
    <m/>
    <s v="CHUYỀN TẢI"/>
    <x v="10"/>
    <x v="0"/>
    <m/>
    <x v="2"/>
    <n v="1510000"/>
    <m/>
    <m/>
    <m/>
    <m/>
    <m/>
    <n v="1510000"/>
    <n v="1290000"/>
    <n v="300000"/>
    <m/>
    <m/>
    <m/>
    <m/>
    <m/>
    <m/>
    <m/>
    <m/>
    <m/>
    <m/>
    <n v="0"/>
    <m/>
    <n v="0"/>
    <n v="0"/>
    <n v="0"/>
    <m/>
    <n v="0"/>
    <m/>
    <m/>
    <n v="0"/>
    <n v="0"/>
    <m/>
    <n v="0"/>
    <n v="1590000"/>
    <m/>
    <m/>
    <m/>
    <m/>
    <m/>
    <n v="0"/>
    <n v="0"/>
  </r>
  <r>
    <n v="231"/>
    <s v="06/04"/>
    <x v="10"/>
    <s v="36C 18231"/>
    <n v="13"/>
    <s v="ok"/>
    <s v="SB2204060018"/>
    <m/>
    <m/>
    <m/>
    <m/>
    <m/>
    <m/>
    <m/>
    <n v="13"/>
    <m/>
    <s v="CHUYỀN TẢI"/>
    <x v="10"/>
    <x v="0"/>
    <m/>
    <x v="2"/>
    <n v="1510000"/>
    <m/>
    <m/>
    <m/>
    <m/>
    <m/>
    <n v="1510000"/>
    <n v="1290000"/>
    <n v="300000"/>
    <m/>
    <m/>
    <m/>
    <m/>
    <m/>
    <m/>
    <m/>
    <m/>
    <m/>
    <m/>
    <m/>
    <m/>
    <m/>
    <m/>
    <n v="0"/>
    <m/>
    <n v="0"/>
    <m/>
    <m/>
    <n v="0"/>
    <n v="0"/>
    <m/>
    <m/>
    <n v="1590000"/>
    <m/>
    <m/>
    <m/>
    <m/>
    <m/>
    <n v="0"/>
    <n v="0"/>
  </r>
  <r>
    <n v="232"/>
    <s v="06/04"/>
    <x v="10"/>
    <s v="36C 18231"/>
    <n v="13"/>
    <s v="ok"/>
    <s v="SB2204060031"/>
    <m/>
    <m/>
    <m/>
    <m/>
    <m/>
    <m/>
    <m/>
    <n v="13"/>
    <m/>
    <s v="CHUYỀN TẢI"/>
    <x v="10"/>
    <x v="0"/>
    <m/>
    <x v="2"/>
    <n v="1510000"/>
    <m/>
    <m/>
    <m/>
    <m/>
    <m/>
    <n v="1510000"/>
    <n v="1290000"/>
    <n v="300000"/>
    <m/>
    <m/>
    <m/>
    <m/>
    <m/>
    <m/>
    <m/>
    <m/>
    <m/>
    <m/>
    <n v="0"/>
    <m/>
    <n v="0"/>
    <n v="0"/>
    <n v="0"/>
    <m/>
    <n v="0"/>
    <m/>
    <m/>
    <n v="0"/>
    <n v="0"/>
    <m/>
    <n v="0"/>
    <n v="1590000"/>
    <m/>
    <m/>
    <m/>
    <m/>
    <m/>
    <n v="0"/>
    <n v="0"/>
  </r>
  <r>
    <n v="233"/>
    <s v="06/04"/>
    <x v="10"/>
    <s v="15H 02771"/>
    <n v="13"/>
    <s v="ok"/>
    <s v="SB2204060027"/>
    <m/>
    <m/>
    <m/>
    <m/>
    <m/>
    <m/>
    <m/>
    <n v="13"/>
    <m/>
    <s v="SAMSUNG"/>
    <x v="3"/>
    <x v="0"/>
    <m/>
    <x v="2"/>
    <n v="3170000"/>
    <m/>
    <m/>
    <m/>
    <m/>
    <m/>
    <n v="3170000"/>
    <n v="2860000"/>
    <n v="300000"/>
    <m/>
    <m/>
    <m/>
    <m/>
    <m/>
    <m/>
    <m/>
    <m/>
    <m/>
    <m/>
    <n v="0"/>
    <m/>
    <n v="0"/>
    <n v="0"/>
    <n v="0"/>
    <m/>
    <n v="0"/>
    <m/>
    <m/>
    <n v="0"/>
    <n v="0"/>
    <m/>
    <n v="0"/>
    <n v="3160000"/>
    <m/>
    <m/>
    <m/>
    <m/>
    <m/>
    <n v="0"/>
    <n v="0"/>
  </r>
  <r>
    <n v="234"/>
    <s v="06/04"/>
    <x v="10"/>
    <s v="15H 02771"/>
    <n v="10"/>
    <s v="ok"/>
    <s v="bbbg"/>
    <m/>
    <m/>
    <m/>
    <m/>
    <m/>
    <m/>
    <n v="10"/>
    <m/>
    <m/>
    <s v="XNK-HOÀNG HẢI"/>
    <x v="19"/>
    <x v="2"/>
    <m/>
    <x v="2"/>
    <n v="1527777.7777777778"/>
    <m/>
    <m/>
    <m/>
    <m/>
    <m/>
    <n v="1527777.7777777778"/>
    <n v="1400000"/>
    <m/>
    <m/>
    <m/>
    <m/>
    <m/>
    <m/>
    <m/>
    <m/>
    <m/>
    <m/>
    <m/>
    <n v="0"/>
    <m/>
    <m/>
    <m/>
    <n v="0"/>
    <m/>
    <n v="0"/>
    <m/>
    <m/>
    <n v="0"/>
    <n v="0"/>
    <m/>
    <m/>
    <n v="1400000"/>
    <m/>
    <m/>
    <m/>
    <m/>
    <m/>
    <n v="0"/>
    <n v="0"/>
  </r>
  <r>
    <n v="235"/>
    <s v="06/04"/>
    <x v="10"/>
    <s v="15C-35774"/>
    <n v="7"/>
    <s v="ok"/>
    <s v="SB2204060009"/>
    <m/>
    <m/>
    <m/>
    <m/>
    <n v="7"/>
    <m/>
    <m/>
    <m/>
    <m/>
    <s v="Z76"/>
    <x v="6"/>
    <x v="0"/>
    <m/>
    <x v="2"/>
    <n v="2250000"/>
    <n v="400000"/>
    <m/>
    <m/>
    <m/>
    <m/>
    <n v="2650000"/>
    <n v="1970000"/>
    <n v="150000"/>
    <m/>
    <m/>
    <m/>
    <m/>
    <m/>
    <m/>
    <m/>
    <m/>
    <m/>
    <m/>
    <n v="0"/>
    <m/>
    <n v="0"/>
    <n v="0"/>
    <n v="0"/>
    <m/>
    <n v="0"/>
    <m/>
    <m/>
    <n v="0"/>
    <n v="0"/>
    <m/>
    <n v="0"/>
    <n v="2120000"/>
    <m/>
    <m/>
    <m/>
    <m/>
    <n v="7"/>
    <n v="150000"/>
    <n v="18750"/>
  </r>
  <r>
    <n v="236"/>
    <s v="06/04"/>
    <x v="10"/>
    <s v="15C-35774"/>
    <n v="5"/>
    <s v="ok"/>
    <s v="SB2204060025"/>
    <m/>
    <m/>
    <m/>
    <n v="5"/>
    <m/>
    <m/>
    <m/>
    <m/>
    <m/>
    <s v="VSV"/>
    <x v="4"/>
    <x v="0"/>
    <m/>
    <x v="2"/>
    <n v="780000"/>
    <n v="350000"/>
    <m/>
    <m/>
    <m/>
    <m/>
    <n v="1130000"/>
    <n v="700000"/>
    <n v="250000"/>
    <m/>
    <m/>
    <m/>
    <m/>
    <m/>
    <m/>
    <m/>
    <m/>
    <m/>
    <m/>
    <n v="0"/>
    <m/>
    <m/>
    <m/>
    <n v="0"/>
    <m/>
    <n v="0"/>
    <m/>
    <m/>
    <n v="0"/>
    <n v="0"/>
    <m/>
    <n v="0"/>
    <n v="950000"/>
    <m/>
    <m/>
    <m/>
    <m/>
    <m/>
    <n v="0"/>
    <n v="0"/>
  </r>
  <r>
    <n v="237"/>
    <s v="06/04"/>
    <x v="10"/>
    <s v="15H 03142"/>
    <n v="13"/>
    <s v="ok"/>
    <s v="SB2204060010"/>
    <m/>
    <m/>
    <m/>
    <m/>
    <m/>
    <m/>
    <m/>
    <n v="13"/>
    <m/>
    <s v="THUẬN HƯNG"/>
    <x v="0"/>
    <x v="0"/>
    <m/>
    <x v="3"/>
    <n v="3300000"/>
    <n v="375000"/>
    <m/>
    <m/>
    <m/>
    <m/>
    <n v="3675000"/>
    <n v="3180000"/>
    <m/>
    <m/>
    <m/>
    <m/>
    <m/>
    <m/>
    <m/>
    <m/>
    <m/>
    <m/>
    <m/>
    <n v="0"/>
    <m/>
    <n v="0"/>
    <n v="0"/>
    <n v="0"/>
    <m/>
    <n v="0"/>
    <m/>
    <m/>
    <n v="0"/>
    <n v="0"/>
    <m/>
    <n v="0"/>
    <n v="3180000"/>
    <m/>
    <m/>
    <m/>
    <m/>
    <n v="13"/>
    <n v="300000"/>
    <n v="37500"/>
  </r>
  <r>
    <n v="238"/>
    <s v="06/04"/>
    <x v="10"/>
    <s v="15H 03142"/>
    <n v="9"/>
    <m/>
    <m/>
    <m/>
    <m/>
    <m/>
    <m/>
    <m/>
    <m/>
    <n v="9"/>
    <m/>
    <m/>
    <s v="BONG SAN"/>
    <x v="28"/>
    <x v="7"/>
    <m/>
    <x v="3"/>
    <n v="1944444.4444444443"/>
    <m/>
    <m/>
    <m/>
    <m/>
    <m/>
    <n v="1944444.4444444443"/>
    <n v="1700000"/>
    <m/>
    <m/>
    <m/>
    <m/>
    <m/>
    <m/>
    <m/>
    <m/>
    <m/>
    <m/>
    <m/>
    <n v="0"/>
    <m/>
    <m/>
    <m/>
    <n v="0"/>
    <m/>
    <n v="0"/>
    <m/>
    <m/>
    <n v="0"/>
    <n v="0"/>
    <m/>
    <n v="0"/>
    <n v="1700000"/>
    <m/>
    <m/>
    <m/>
    <m/>
    <m/>
    <n v="0"/>
    <n v="0"/>
  </r>
  <r>
    <n v="239"/>
    <s v="06/04"/>
    <x v="10"/>
    <s v="15H 03161"/>
    <n v="13"/>
    <s v="ok"/>
    <s v="SB2204060003"/>
    <m/>
    <m/>
    <m/>
    <m/>
    <m/>
    <m/>
    <m/>
    <n v="13"/>
    <m/>
    <s v="KOTEX"/>
    <x v="17"/>
    <x v="0"/>
    <m/>
    <x v="3"/>
    <n v="3180000"/>
    <m/>
    <m/>
    <m/>
    <m/>
    <m/>
    <n v="3180000"/>
    <n v="3050000"/>
    <n v="300000"/>
    <m/>
    <m/>
    <m/>
    <m/>
    <m/>
    <m/>
    <m/>
    <m/>
    <m/>
    <m/>
    <n v="0"/>
    <m/>
    <n v="0"/>
    <n v="0"/>
    <n v="0"/>
    <m/>
    <n v="0"/>
    <m/>
    <m/>
    <n v="0"/>
    <n v="0"/>
    <m/>
    <n v="0"/>
    <n v="3350000"/>
    <m/>
    <m/>
    <m/>
    <m/>
    <m/>
    <n v="0"/>
    <n v="0"/>
  </r>
  <r>
    <n v="240"/>
    <s v="06/04"/>
    <x v="10"/>
    <s v="15C28809"/>
    <n v="3.5"/>
    <s v="ok"/>
    <s v="SB2204060022"/>
    <m/>
    <m/>
    <n v="3.5"/>
    <m/>
    <m/>
    <m/>
    <m/>
    <m/>
    <m/>
    <s v="ĐẠT GIA+VICHTORY"/>
    <x v="7"/>
    <x v="0"/>
    <m/>
    <x v="3"/>
    <n v="1410000"/>
    <n v="350000"/>
    <m/>
    <n v="60000"/>
    <m/>
    <m/>
    <n v="1820000"/>
    <n v="1300000"/>
    <n v="200000"/>
    <m/>
    <m/>
    <m/>
    <m/>
    <m/>
    <m/>
    <m/>
    <m/>
    <m/>
    <m/>
    <n v="0"/>
    <m/>
    <n v="0"/>
    <n v="0"/>
    <n v="0"/>
    <m/>
    <n v="0"/>
    <m/>
    <m/>
    <n v="0"/>
    <n v="0"/>
    <m/>
    <n v="0"/>
    <n v="1500000"/>
    <m/>
    <m/>
    <m/>
    <m/>
    <m/>
    <n v="0"/>
    <n v="0"/>
  </r>
  <r>
    <n v="241"/>
    <s v="06/04"/>
    <x v="10"/>
    <s v="15C-21530"/>
    <n v="3.5"/>
    <s v="ok"/>
    <s v="SB2204060019"/>
    <m/>
    <m/>
    <n v="3.5"/>
    <m/>
    <m/>
    <m/>
    <m/>
    <m/>
    <m/>
    <s v="HESUNG"/>
    <x v="9"/>
    <x v="0"/>
    <m/>
    <x v="3"/>
    <n v="510000"/>
    <n v="350000"/>
    <m/>
    <m/>
    <m/>
    <m/>
    <n v="860000"/>
    <n v="470000"/>
    <n v="200000"/>
    <m/>
    <m/>
    <m/>
    <m/>
    <m/>
    <m/>
    <m/>
    <m/>
    <m/>
    <m/>
    <n v="0"/>
    <m/>
    <n v="0"/>
    <n v="0"/>
    <n v="0"/>
    <m/>
    <n v="0"/>
    <m/>
    <m/>
    <n v="0"/>
    <n v="0"/>
    <m/>
    <n v="0"/>
    <n v="670000"/>
    <m/>
    <m/>
    <m/>
    <m/>
    <m/>
    <n v="0"/>
    <n v="0"/>
  </r>
  <r>
    <n v="242"/>
    <s v="06/04"/>
    <x v="10"/>
    <s v="15C-21530"/>
    <n v="3.5"/>
    <s v="ok"/>
    <s v="SB2204060028"/>
    <m/>
    <m/>
    <n v="3.5"/>
    <m/>
    <m/>
    <m/>
    <m/>
    <m/>
    <m/>
    <s v="CANFUCO"/>
    <x v="15"/>
    <x v="0"/>
    <m/>
    <x v="3"/>
    <n v="510000"/>
    <n v="175000"/>
    <m/>
    <m/>
    <m/>
    <m/>
    <n v="685000"/>
    <n v="470000"/>
    <n v="100000"/>
    <m/>
    <m/>
    <m/>
    <m/>
    <m/>
    <m/>
    <m/>
    <m/>
    <m/>
    <m/>
    <n v="0"/>
    <m/>
    <m/>
    <m/>
    <n v="0"/>
    <m/>
    <n v="0"/>
    <m/>
    <m/>
    <n v="0"/>
    <n v="0"/>
    <m/>
    <m/>
    <n v="570000"/>
    <m/>
    <m/>
    <m/>
    <m/>
    <m/>
    <n v="0"/>
    <n v="0"/>
  </r>
  <r>
    <n v="243"/>
    <s v="06/04"/>
    <x v="10"/>
    <s v="15H 02241"/>
    <n v="13"/>
    <s v="ok"/>
    <s v="SB2204060008"/>
    <m/>
    <m/>
    <m/>
    <m/>
    <m/>
    <m/>
    <m/>
    <n v="13"/>
    <m/>
    <s v="ORION"/>
    <x v="3"/>
    <x v="0"/>
    <m/>
    <x v="3"/>
    <n v="3170000"/>
    <n v="750000"/>
    <m/>
    <m/>
    <m/>
    <m/>
    <n v="3920000"/>
    <n v="3040000"/>
    <n v="325000"/>
    <m/>
    <m/>
    <m/>
    <m/>
    <m/>
    <m/>
    <m/>
    <m/>
    <m/>
    <m/>
    <n v="0"/>
    <m/>
    <n v="0"/>
    <n v="0"/>
    <n v="0"/>
    <m/>
    <n v="0"/>
    <m/>
    <m/>
    <n v="0"/>
    <n v="0"/>
    <m/>
    <n v="0"/>
    <n v="3365000"/>
    <m/>
    <m/>
    <m/>
    <m/>
    <n v="13"/>
    <n v="300000"/>
    <n v="37500"/>
  </r>
  <r>
    <n v="244"/>
    <s v="06/04"/>
    <x v="10"/>
    <s v="15H 02657"/>
    <n v="13"/>
    <s v="ok"/>
    <s v="SB2204060011"/>
    <m/>
    <m/>
    <m/>
    <m/>
    <m/>
    <m/>
    <m/>
    <n v="13"/>
    <m/>
    <s v="THANH HÓA"/>
    <x v="1"/>
    <x v="0"/>
    <m/>
    <x v="3"/>
    <n v="5335000"/>
    <n v="750000"/>
    <n v="200000"/>
    <m/>
    <m/>
    <m/>
    <n v="6285000"/>
    <n v="4960000"/>
    <n v="650000"/>
    <m/>
    <n v="200000"/>
    <m/>
    <m/>
    <m/>
    <m/>
    <m/>
    <m/>
    <m/>
    <m/>
    <n v="0"/>
    <m/>
    <n v="0"/>
    <n v="0"/>
    <n v="0"/>
    <m/>
    <n v="0"/>
    <m/>
    <m/>
    <n v="0"/>
    <n v="0"/>
    <m/>
    <n v="0"/>
    <n v="5810000"/>
    <m/>
    <m/>
    <m/>
    <m/>
    <m/>
    <n v="0"/>
    <n v="0"/>
  </r>
  <r>
    <n v="245"/>
    <s v="07/04"/>
    <x v="12"/>
    <s v="29H-15619"/>
    <n v="9"/>
    <s v="ok"/>
    <s v="SB2204070009"/>
    <m/>
    <m/>
    <m/>
    <m/>
    <m/>
    <m/>
    <n v="9"/>
    <m/>
    <m/>
    <s v="THUẬN HƯNG"/>
    <x v="0"/>
    <x v="0"/>
    <m/>
    <x v="0"/>
    <n v="2640000"/>
    <n v="250000"/>
    <m/>
    <m/>
    <m/>
    <m/>
    <n v="2890000"/>
    <m/>
    <m/>
    <m/>
    <m/>
    <n v="306000"/>
    <m/>
    <m/>
    <m/>
    <m/>
    <m/>
    <n v="2465000"/>
    <m/>
    <n v="369750"/>
    <m/>
    <n v="0"/>
    <n v="0"/>
    <n v="0"/>
    <m/>
    <n v="369750"/>
    <m/>
    <m/>
    <n v="0"/>
    <n v="0"/>
    <m/>
    <n v="0"/>
    <n v="675750"/>
    <m/>
    <m/>
    <m/>
    <m/>
    <n v="9"/>
    <n v="175000"/>
    <n v="21875"/>
  </r>
  <r>
    <n v="246"/>
    <s v="07/04"/>
    <x v="1"/>
    <s v="29H-15201"/>
    <n v="9"/>
    <s v="ok"/>
    <s v="SB2204070015"/>
    <m/>
    <m/>
    <m/>
    <m/>
    <m/>
    <m/>
    <n v="9"/>
    <m/>
    <m/>
    <s v="TRACO"/>
    <x v="6"/>
    <x v="0"/>
    <m/>
    <x v="0"/>
    <n v="2530000"/>
    <n v="500000"/>
    <m/>
    <m/>
    <m/>
    <m/>
    <n v="3030000"/>
    <m/>
    <m/>
    <m/>
    <m/>
    <n v="232000"/>
    <m/>
    <m/>
    <m/>
    <m/>
    <m/>
    <n v="2360000"/>
    <m/>
    <n v="354000"/>
    <n v="105000"/>
    <n v="0"/>
    <n v="0"/>
    <n v="0"/>
    <m/>
    <n v="459000"/>
    <m/>
    <n v="205000"/>
    <n v="0"/>
    <n v="0"/>
    <m/>
    <n v="205000"/>
    <n v="896000"/>
    <s v="BÙI ĐÌNH ĐẠT"/>
    <m/>
    <m/>
    <m/>
    <n v="9"/>
    <n v="175000"/>
    <n v="21875"/>
  </r>
  <r>
    <n v="247"/>
    <s v="07/04"/>
    <x v="2"/>
    <s v="29H-15247"/>
    <n v="9"/>
    <s v="ok"/>
    <s v="SB2204070008"/>
    <m/>
    <m/>
    <m/>
    <m/>
    <m/>
    <m/>
    <n v="9"/>
    <m/>
    <m/>
    <s v="TRACO"/>
    <x v="6"/>
    <x v="0"/>
    <m/>
    <x v="0"/>
    <n v="2530000"/>
    <n v="500000"/>
    <m/>
    <m/>
    <m/>
    <m/>
    <n v="3030000"/>
    <m/>
    <m/>
    <m/>
    <m/>
    <n v="232000"/>
    <m/>
    <m/>
    <m/>
    <m/>
    <m/>
    <n v="2360000"/>
    <m/>
    <n v="354000"/>
    <n v="105000"/>
    <n v="0"/>
    <n v="0"/>
    <n v="0"/>
    <m/>
    <n v="459000"/>
    <m/>
    <n v="205000"/>
    <n v="0"/>
    <n v="0"/>
    <m/>
    <n v="205000"/>
    <n v="896000"/>
    <s v="PHẠM VĂN QUÂN"/>
    <m/>
    <m/>
    <m/>
    <n v="9"/>
    <n v="175000"/>
    <n v="21875"/>
  </r>
  <r>
    <n v="248"/>
    <s v="07/04"/>
    <x v="3"/>
    <s v="29H-15145"/>
    <n v="9"/>
    <s v="ok"/>
    <s v="SB2204070007"/>
    <m/>
    <m/>
    <m/>
    <m/>
    <m/>
    <m/>
    <n v="9"/>
    <m/>
    <m/>
    <s v="THANH HÓA"/>
    <x v="1"/>
    <x v="0"/>
    <m/>
    <x v="0"/>
    <n v="3820000"/>
    <n v="500000"/>
    <n v="200000"/>
    <m/>
    <m/>
    <m/>
    <n v="4520000"/>
    <m/>
    <m/>
    <m/>
    <m/>
    <n v="566000"/>
    <m/>
    <n v="200000"/>
    <m/>
    <m/>
    <m/>
    <n v="3565000"/>
    <m/>
    <n v="534750"/>
    <n v="105000"/>
    <n v="0"/>
    <n v="0"/>
    <n v="0"/>
    <m/>
    <n v="639750"/>
    <m/>
    <n v="205000"/>
    <n v="0"/>
    <n v="0"/>
    <m/>
    <n v="205000"/>
    <n v="1610750"/>
    <s v="Hoàng Văn Cảnh"/>
    <m/>
    <m/>
    <m/>
    <n v="9"/>
    <n v="175000"/>
    <n v="21875"/>
  </r>
  <r>
    <n v="249"/>
    <s v="07/04"/>
    <x v="5"/>
    <s v="29H-73785"/>
    <n v="9"/>
    <s v="ok"/>
    <s v="SB2204070012"/>
    <m/>
    <m/>
    <m/>
    <m/>
    <m/>
    <m/>
    <n v="9"/>
    <m/>
    <m/>
    <s v="ORION"/>
    <x v="3"/>
    <x v="0"/>
    <m/>
    <x v="0"/>
    <n v="2530000"/>
    <n v="500000"/>
    <m/>
    <m/>
    <m/>
    <m/>
    <n v="3030000"/>
    <m/>
    <m/>
    <m/>
    <m/>
    <n v="306000"/>
    <m/>
    <m/>
    <m/>
    <m/>
    <m/>
    <n v="2360000"/>
    <m/>
    <n v="354000"/>
    <n v="105000"/>
    <n v="0"/>
    <n v="0"/>
    <n v="0"/>
    <m/>
    <n v="459000"/>
    <m/>
    <n v="205000"/>
    <n v="0"/>
    <n v="35000"/>
    <m/>
    <n v="240000"/>
    <n v="1005000"/>
    <s v="LƯU QUANG ĐỨC"/>
    <m/>
    <m/>
    <m/>
    <n v="9"/>
    <n v="175000"/>
    <n v="21875"/>
  </r>
  <r>
    <n v="250"/>
    <s v="07/04"/>
    <x v="6"/>
    <s v="29H-73917"/>
    <n v="13"/>
    <s v="ok"/>
    <s v="SB2204070019"/>
    <m/>
    <m/>
    <m/>
    <m/>
    <m/>
    <m/>
    <m/>
    <n v="13"/>
    <m/>
    <s v="BUMJIN"/>
    <x v="5"/>
    <x v="0"/>
    <m/>
    <x v="0"/>
    <n v="2680000"/>
    <m/>
    <m/>
    <m/>
    <m/>
    <m/>
    <n v="2680000"/>
    <m/>
    <m/>
    <m/>
    <m/>
    <m/>
    <m/>
    <m/>
    <m/>
    <m/>
    <m/>
    <n v="2500000"/>
    <m/>
    <n v="375000"/>
    <m/>
    <n v="0"/>
    <n v="60000"/>
    <n v="0"/>
    <m/>
    <n v="435000"/>
    <m/>
    <m/>
    <n v="0"/>
    <n v="0"/>
    <m/>
    <n v="0"/>
    <n v="435000"/>
    <m/>
    <s v="PL"/>
    <m/>
    <m/>
    <m/>
    <n v="0"/>
    <n v="0"/>
  </r>
  <r>
    <n v="251"/>
    <s v="07/04"/>
    <x v="7"/>
    <s v="29H-80640"/>
    <n v="13"/>
    <s v="ok"/>
    <s v="SB2204070018"/>
    <m/>
    <m/>
    <m/>
    <m/>
    <m/>
    <m/>
    <m/>
    <n v="13"/>
    <m/>
    <s v="SAMSUNG"/>
    <x v="3"/>
    <x v="0"/>
    <m/>
    <x v="0"/>
    <n v="3170000"/>
    <m/>
    <m/>
    <m/>
    <m/>
    <m/>
    <n v="3170000"/>
    <m/>
    <m/>
    <m/>
    <m/>
    <n v="306000"/>
    <m/>
    <m/>
    <m/>
    <m/>
    <m/>
    <n v="2960000"/>
    <m/>
    <n v="444000"/>
    <m/>
    <n v="0"/>
    <n v="60000"/>
    <n v="0"/>
    <m/>
    <n v="504000"/>
    <m/>
    <m/>
    <n v="0"/>
    <n v="0"/>
    <m/>
    <n v="0"/>
    <n v="810000"/>
    <m/>
    <s v="PL"/>
    <m/>
    <m/>
    <m/>
    <n v="0"/>
    <n v="0"/>
  </r>
  <r>
    <n v="252"/>
    <s v="07/04"/>
    <x v="7"/>
    <s v="29H-80640"/>
    <n v="10"/>
    <s v="ok"/>
    <s v="bbbg"/>
    <m/>
    <m/>
    <m/>
    <m/>
    <m/>
    <m/>
    <n v="10"/>
    <m/>
    <m/>
    <s v="XNK-HOÀNG HẢI"/>
    <x v="19"/>
    <x v="2"/>
    <m/>
    <x v="0"/>
    <n v="1527777.7777777778"/>
    <m/>
    <m/>
    <m/>
    <m/>
    <m/>
    <n v="1527777.7777777778"/>
    <m/>
    <m/>
    <m/>
    <m/>
    <m/>
    <m/>
    <m/>
    <m/>
    <m/>
    <m/>
    <m/>
    <m/>
    <n v="230000"/>
    <m/>
    <m/>
    <n v="30000"/>
    <n v="0"/>
    <m/>
    <n v="260000"/>
    <m/>
    <m/>
    <n v="0"/>
    <n v="0"/>
    <m/>
    <m/>
    <n v="260000"/>
    <m/>
    <m/>
    <m/>
    <m/>
    <m/>
    <n v="0"/>
    <n v="0"/>
  </r>
  <r>
    <n v="253"/>
    <s v="07/04"/>
    <x v="9"/>
    <s v="15C-26715"/>
    <n v="3.5"/>
    <s v="ok"/>
    <s v="SB2204070006"/>
    <m/>
    <m/>
    <n v="3.5"/>
    <m/>
    <m/>
    <m/>
    <m/>
    <m/>
    <m/>
    <s v="TUYÊN QUANG"/>
    <x v="18"/>
    <x v="0"/>
    <m/>
    <x v="0"/>
    <n v="4490000"/>
    <n v="175000"/>
    <m/>
    <m/>
    <m/>
    <m/>
    <n v="4665000"/>
    <m/>
    <m/>
    <m/>
    <m/>
    <n v="306000"/>
    <n v="39000"/>
    <m/>
    <m/>
    <m/>
    <m/>
    <n v="4190000"/>
    <m/>
    <n v="628500"/>
    <m/>
    <n v="0"/>
    <n v="0"/>
    <n v="100000"/>
    <m/>
    <n v="728500"/>
    <m/>
    <m/>
    <n v="0"/>
    <n v="0"/>
    <m/>
    <n v="0"/>
    <n v="1073500"/>
    <m/>
    <m/>
    <m/>
    <m/>
    <n v="3.5"/>
    <n v="100000"/>
    <n v="12500"/>
  </r>
  <r>
    <n v="254"/>
    <s v="07/04"/>
    <x v="10"/>
    <s v="15H 00478"/>
    <n v="13"/>
    <m/>
    <s v="SB2204070010"/>
    <m/>
    <m/>
    <m/>
    <m/>
    <m/>
    <m/>
    <m/>
    <n v="13"/>
    <m/>
    <s v="VICHTORY"/>
    <x v="7"/>
    <x v="0"/>
    <m/>
    <x v="1"/>
    <n v="2840000"/>
    <n v="750000"/>
    <m/>
    <m/>
    <m/>
    <m/>
    <n v="3590000"/>
    <n v="2480000"/>
    <n v="300000"/>
    <m/>
    <m/>
    <m/>
    <m/>
    <m/>
    <m/>
    <m/>
    <m/>
    <m/>
    <m/>
    <n v="0"/>
    <m/>
    <n v="0"/>
    <n v="0"/>
    <n v="0"/>
    <m/>
    <n v="0"/>
    <m/>
    <m/>
    <n v="0"/>
    <n v="0"/>
    <m/>
    <n v="0"/>
    <n v="2780000"/>
    <m/>
    <m/>
    <m/>
    <m/>
    <n v="13"/>
    <n v="300000"/>
    <n v="37500"/>
  </r>
  <r>
    <n v="255"/>
    <s v="07/04"/>
    <x v="10"/>
    <s v="15C-30182"/>
    <n v="5"/>
    <s v="ok"/>
    <s v="SB2204070020"/>
    <m/>
    <m/>
    <m/>
    <n v="5"/>
    <m/>
    <m/>
    <m/>
    <m/>
    <m/>
    <s v="LG"/>
    <x v="9"/>
    <x v="0"/>
    <m/>
    <x v="2"/>
    <n v="630000"/>
    <n v="350000"/>
    <m/>
    <m/>
    <m/>
    <m/>
    <n v="980000"/>
    <n v="570000"/>
    <n v="250000"/>
    <m/>
    <m/>
    <m/>
    <m/>
    <m/>
    <m/>
    <m/>
    <m/>
    <m/>
    <m/>
    <n v="0"/>
    <m/>
    <n v="0"/>
    <n v="0"/>
    <n v="0"/>
    <m/>
    <n v="0"/>
    <m/>
    <m/>
    <n v="0"/>
    <n v="0"/>
    <m/>
    <n v="0"/>
    <n v="820000"/>
    <m/>
    <m/>
    <m/>
    <m/>
    <m/>
    <n v="0"/>
    <n v="0"/>
  </r>
  <r>
    <n v="256"/>
    <s v="07/04"/>
    <x v="10"/>
    <s v="15C-30182"/>
    <n v="5"/>
    <s v="ok"/>
    <s v="SB2204070025"/>
    <m/>
    <m/>
    <m/>
    <n v="5"/>
    <m/>
    <m/>
    <m/>
    <m/>
    <m/>
    <s v="LG"/>
    <x v="9"/>
    <x v="0"/>
    <m/>
    <x v="2"/>
    <n v="630000"/>
    <n v="350000"/>
    <m/>
    <m/>
    <m/>
    <m/>
    <n v="980000"/>
    <n v="570000"/>
    <n v="250000"/>
    <m/>
    <m/>
    <m/>
    <m/>
    <m/>
    <m/>
    <m/>
    <m/>
    <m/>
    <m/>
    <n v="0"/>
    <m/>
    <m/>
    <m/>
    <n v="0"/>
    <m/>
    <n v="0"/>
    <m/>
    <m/>
    <n v="0"/>
    <n v="0"/>
    <m/>
    <m/>
    <n v="820000"/>
    <m/>
    <m/>
    <m/>
    <m/>
    <m/>
    <n v="0"/>
    <n v="0"/>
  </r>
  <r>
    <n v="257"/>
    <s v="07/04"/>
    <x v="10"/>
    <s v="15C-32175"/>
    <n v="9"/>
    <m/>
    <s v="SB2204070002"/>
    <m/>
    <m/>
    <m/>
    <m/>
    <m/>
    <m/>
    <n v="9"/>
    <m/>
    <m/>
    <s v="ORION"/>
    <x v="3"/>
    <x v="0"/>
    <m/>
    <x v="2"/>
    <n v="2530000"/>
    <n v="500000"/>
    <m/>
    <m/>
    <m/>
    <m/>
    <n v="3030000"/>
    <n v="2330000"/>
    <n v="200000"/>
    <m/>
    <m/>
    <m/>
    <m/>
    <m/>
    <m/>
    <m/>
    <m/>
    <m/>
    <m/>
    <n v="0"/>
    <m/>
    <n v="0"/>
    <n v="0"/>
    <n v="0"/>
    <m/>
    <n v="0"/>
    <m/>
    <m/>
    <n v="0"/>
    <n v="0"/>
    <m/>
    <n v="0"/>
    <n v="2530000"/>
    <m/>
    <m/>
    <m/>
    <m/>
    <n v="9"/>
    <n v="175000"/>
    <n v="21875"/>
  </r>
  <r>
    <n v="258"/>
    <s v="07/04"/>
    <x v="10"/>
    <s v="43S 3384"/>
    <n v="13"/>
    <s v="ok"/>
    <s v="SB2204070012"/>
    <m/>
    <m/>
    <m/>
    <m/>
    <m/>
    <m/>
    <m/>
    <n v="13"/>
    <m/>
    <s v="CHUYỀN TẢI"/>
    <x v="10"/>
    <x v="0"/>
    <m/>
    <x v="2"/>
    <n v="1510000"/>
    <m/>
    <m/>
    <m/>
    <m/>
    <m/>
    <n v="1510000"/>
    <n v="1290000"/>
    <n v="300000"/>
    <m/>
    <m/>
    <m/>
    <m/>
    <m/>
    <m/>
    <m/>
    <m/>
    <m/>
    <m/>
    <n v="0"/>
    <m/>
    <n v="0"/>
    <n v="0"/>
    <n v="0"/>
    <m/>
    <n v="0"/>
    <m/>
    <m/>
    <n v="0"/>
    <n v="0"/>
    <m/>
    <n v="0"/>
    <n v="1590000"/>
    <m/>
    <m/>
    <m/>
    <m/>
    <m/>
    <n v="0"/>
    <n v="0"/>
  </r>
  <r>
    <n v="259"/>
    <s v="07/04"/>
    <x v="10"/>
    <s v="43S 3384"/>
    <n v="13"/>
    <s v="ok"/>
    <s v="SB2204070021"/>
    <m/>
    <m/>
    <m/>
    <m/>
    <m/>
    <m/>
    <m/>
    <n v="13"/>
    <m/>
    <s v="CHUYỀN TẢI"/>
    <x v="10"/>
    <x v="0"/>
    <m/>
    <x v="2"/>
    <n v="1510000"/>
    <m/>
    <m/>
    <m/>
    <m/>
    <m/>
    <n v="1510000"/>
    <n v="1290000"/>
    <n v="300000"/>
    <m/>
    <m/>
    <m/>
    <m/>
    <m/>
    <m/>
    <m/>
    <m/>
    <m/>
    <m/>
    <n v="0"/>
    <m/>
    <m/>
    <m/>
    <n v="0"/>
    <m/>
    <n v="0"/>
    <m/>
    <m/>
    <n v="0"/>
    <n v="0"/>
    <m/>
    <m/>
    <n v="1590000"/>
    <m/>
    <m/>
    <m/>
    <m/>
    <m/>
    <n v="0"/>
    <n v="0"/>
  </r>
  <r>
    <n v="260"/>
    <s v="07/04"/>
    <x v="10"/>
    <s v="89C-12886"/>
    <n v="13"/>
    <s v="ok"/>
    <s v="SB2204070005"/>
    <m/>
    <m/>
    <m/>
    <m/>
    <m/>
    <m/>
    <m/>
    <n v="13"/>
    <m/>
    <s v="CHUYỀN TẢI"/>
    <x v="10"/>
    <x v="0"/>
    <m/>
    <x v="2"/>
    <n v="1510000"/>
    <m/>
    <m/>
    <m/>
    <m/>
    <m/>
    <n v="1510000"/>
    <n v="1290000"/>
    <n v="300000"/>
    <m/>
    <m/>
    <m/>
    <m/>
    <m/>
    <m/>
    <m/>
    <m/>
    <m/>
    <m/>
    <n v="0"/>
    <m/>
    <n v="0"/>
    <n v="0"/>
    <n v="0"/>
    <m/>
    <n v="0"/>
    <m/>
    <m/>
    <n v="0"/>
    <n v="0"/>
    <m/>
    <n v="0"/>
    <n v="1590000"/>
    <m/>
    <m/>
    <m/>
    <m/>
    <m/>
    <n v="0"/>
    <n v="0"/>
  </r>
  <r>
    <n v="261"/>
    <s v="07/04"/>
    <x v="10"/>
    <s v="89C-12886"/>
    <n v="13"/>
    <s v="ok"/>
    <s v="SB2204070017"/>
    <m/>
    <m/>
    <m/>
    <m/>
    <m/>
    <m/>
    <m/>
    <n v="13"/>
    <m/>
    <s v="CHUYỀN TẢI"/>
    <x v="10"/>
    <x v="0"/>
    <m/>
    <x v="2"/>
    <n v="1510000"/>
    <m/>
    <m/>
    <m/>
    <m/>
    <m/>
    <n v="1510000"/>
    <n v="1290000"/>
    <n v="300000"/>
    <m/>
    <m/>
    <m/>
    <m/>
    <m/>
    <m/>
    <m/>
    <m/>
    <m/>
    <m/>
    <n v="0"/>
    <m/>
    <m/>
    <m/>
    <n v="0"/>
    <m/>
    <n v="0"/>
    <m/>
    <m/>
    <n v="0"/>
    <n v="0"/>
    <m/>
    <m/>
    <n v="1590000"/>
    <m/>
    <m/>
    <m/>
    <m/>
    <m/>
    <n v="0"/>
    <n v="0"/>
  </r>
  <r>
    <n v="262"/>
    <s v="07/04"/>
    <x v="10"/>
    <s v="99C 01580"/>
    <n v="13"/>
    <s v="ok"/>
    <s v="SB2204070004"/>
    <m/>
    <m/>
    <m/>
    <m/>
    <m/>
    <m/>
    <m/>
    <n v="13"/>
    <m/>
    <s v="CHUYỀN TẢI"/>
    <x v="10"/>
    <x v="0"/>
    <m/>
    <x v="2"/>
    <n v="1510000"/>
    <m/>
    <m/>
    <m/>
    <m/>
    <m/>
    <n v="1510000"/>
    <n v="1290000"/>
    <n v="300000"/>
    <m/>
    <m/>
    <m/>
    <m/>
    <m/>
    <m/>
    <m/>
    <m/>
    <m/>
    <m/>
    <n v="0"/>
    <m/>
    <n v="0"/>
    <n v="0"/>
    <n v="0"/>
    <m/>
    <n v="0"/>
    <m/>
    <m/>
    <n v="0"/>
    <n v="0"/>
    <m/>
    <n v="0"/>
    <n v="1590000"/>
    <m/>
    <m/>
    <m/>
    <m/>
    <m/>
    <n v="0"/>
    <n v="0"/>
  </r>
  <r>
    <n v="263"/>
    <s v="07/04"/>
    <x v="10"/>
    <s v="99C 01580"/>
    <n v="13"/>
    <s v="ok"/>
    <s v="SB2204070014"/>
    <m/>
    <m/>
    <m/>
    <m/>
    <m/>
    <m/>
    <m/>
    <n v="13"/>
    <m/>
    <s v="CHUYỀN TẢI"/>
    <x v="10"/>
    <x v="0"/>
    <m/>
    <x v="2"/>
    <n v="1510000"/>
    <m/>
    <m/>
    <m/>
    <m/>
    <m/>
    <n v="1510000"/>
    <n v="1290000"/>
    <n v="300000"/>
    <m/>
    <m/>
    <m/>
    <m/>
    <m/>
    <m/>
    <m/>
    <m/>
    <m/>
    <m/>
    <n v="0"/>
    <m/>
    <n v="0"/>
    <n v="0"/>
    <n v="0"/>
    <m/>
    <n v="0"/>
    <m/>
    <m/>
    <n v="0"/>
    <n v="0"/>
    <m/>
    <n v="0"/>
    <n v="1590000"/>
    <m/>
    <m/>
    <m/>
    <m/>
    <m/>
    <n v="0"/>
    <n v="0"/>
  </r>
  <r>
    <n v="264"/>
    <s v="07/04"/>
    <x v="10"/>
    <s v="99C 01580"/>
    <n v="13"/>
    <s v="ok"/>
    <s v="SB2204070024"/>
    <m/>
    <m/>
    <m/>
    <m/>
    <m/>
    <m/>
    <m/>
    <n v="13"/>
    <m/>
    <s v="CHUYỀN TẢI"/>
    <x v="10"/>
    <x v="0"/>
    <m/>
    <x v="2"/>
    <n v="1510000"/>
    <m/>
    <m/>
    <m/>
    <m/>
    <m/>
    <n v="1510000"/>
    <n v="1290000"/>
    <n v="300000"/>
    <m/>
    <m/>
    <m/>
    <m/>
    <m/>
    <m/>
    <m/>
    <m/>
    <m/>
    <m/>
    <m/>
    <m/>
    <m/>
    <m/>
    <n v="0"/>
    <m/>
    <n v="0"/>
    <m/>
    <m/>
    <n v="0"/>
    <n v="0"/>
    <m/>
    <m/>
    <n v="1590000"/>
    <m/>
    <m/>
    <m/>
    <m/>
    <m/>
    <n v="0"/>
    <n v="0"/>
  </r>
  <r>
    <n v="265"/>
    <s v="07/04"/>
    <x v="10"/>
    <s v="15C-35774"/>
    <n v="7"/>
    <s v="ok"/>
    <s v="SB2204070015"/>
    <m/>
    <m/>
    <m/>
    <m/>
    <n v="7"/>
    <m/>
    <m/>
    <m/>
    <m/>
    <s v="ORION"/>
    <x v="3"/>
    <x v="0"/>
    <m/>
    <x v="2"/>
    <n v="2250000"/>
    <n v="400000"/>
    <m/>
    <m/>
    <m/>
    <m/>
    <n v="2650000"/>
    <n v="2070000"/>
    <n v="150000"/>
    <m/>
    <m/>
    <m/>
    <m/>
    <m/>
    <m/>
    <m/>
    <m/>
    <m/>
    <m/>
    <n v="0"/>
    <m/>
    <n v="0"/>
    <n v="0"/>
    <n v="0"/>
    <m/>
    <n v="0"/>
    <m/>
    <m/>
    <n v="0"/>
    <n v="0"/>
    <m/>
    <n v="0"/>
    <n v="2220000"/>
    <m/>
    <m/>
    <m/>
    <m/>
    <n v="7"/>
    <n v="150000"/>
    <n v="18750"/>
  </r>
  <r>
    <n v="266"/>
    <s v="07/04"/>
    <x v="10"/>
    <s v="15H 03161"/>
    <n v="13"/>
    <s v="ok"/>
    <s v="SB2204070006"/>
    <m/>
    <m/>
    <m/>
    <m/>
    <m/>
    <m/>
    <m/>
    <n v="13"/>
    <m/>
    <s v="THANH HÓA"/>
    <x v="1"/>
    <x v="0"/>
    <m/>
    <x v="3"/>
    <n v="5335000"/>
    <n v="750000"/>
    <n v="200000"/>
    <m/>
    <m/>
    <m/>
    <n v="6285000"/>
    <n v="4960000"/>
    <n v="650000"/>
    <m/>
    <n v="200000"/>
    <m/>
    <m/>
    <m/>
    <m/>
    <m/>
    <m/>
    <m/>
    <m/>
    <n v="0"/>
    <m/>
    <n v="0"/>
    <n v="0"/>
    <n v="0"/>
    <m/>
    <n v="0"/>
    <m/>
    <m/>
    <n v="0"/>
    <n v="0"/>
    <m/>
    <n v="0"/>
    <n v="5810000"/>
    <m/>
    <m/>
    <m/>
    <m/>
    <m/>
    <n v="0"/>
    <n v="0"/>
  </r>
  <r>
    <n v="267"/>
    <s v="07/04"/>
    <x v="10"/>
    <s v="15C28809"/>
    <n v="3.5"/>
    <s v="ok"/>
    <s v="SB2204070016"/>
    <m/>
    <m/>
    <n v="3.5"/>
    <m/>
    <m/>
    <m/>
    <m/>
    <m/>
    <m/>
    <s v="Công ty CP giải pháp bao bì thông minh Việt Nam"/>
    <x v="2"/>
    <x v="0"/>
    <m/>
    <x v="3"/>
    <n v="1580000"/>
    <m/>
    <m/>
    <m/>
    <m/>
    <m/>
    <n v="1580000"/>
    <n v="1450000"/>
    <n v="100000"/>
    <m/>
    <m/>
    <m/>
    <m/>
    <m/>
    <m/>
    <m/>
    <m/>
    <m/>
    <m/>
    <n v="0"/>
    <m/>
    <n v="0"/>
    <n v="0"/>
    <n v="0"/>
    <m/>
    <n v="0"/>
    <m/>
    <m/>
    <n v="0"/>
    <n v="0"/>
    <m/>
    <n v="0"/>
    <n v="1550000"/>
    <m/>
    <m/>
    <m/>
    <m/>
    <m/>
    <n v="0"/>
    <n v="0"/>
  </r>
  <r>
    <n v="268"/>
    <s v="07/04"/>
    <x v="10"/>
    <s v="15C-21530"/>
    <n v="3.5"/>
    <s v="ok"/>
    <s v="SB2204070013"/>
    <m/>
    <m/>
    <n v="3.5"/>
    <m/>
    <m/>
    <m/>
    <m/>
    <m/>
    <m/>
    <s v="GLOBOL"/>
    <x v="23"/>
    <x v="0"/>
    <m/>
    <x v="3"/>
    <n v="1410000"/>
    <m/>
    <m/>
    <m/>
    <m/>
    <m/>
    <n v="1410000"/>
    <n v="1300000"/>
    <n v="100000"/>
    <m/>
    <m/>
    <m/>
    <m/>
    <m/>
    <m/>
    <m/>
    <m/>
    <m/>
    <m/>
    <n v="0"/>
    <m/>
    <n v="0"/>
    <n v="0"/>
    <n v="0"/>
    <m/>
    <n v="0"/>
    <m/>
    <m/>
    <n v="0"/>
    <n v="0"/>
    <m/>
    <n v="0"/>
    <n v="1400000"/>
    <m/>
    <m/>
    <m/>
    <m/>
    <m/>
    <n v="0"/>
    <n v="0"/>
  </r>
  <r>
    <n v="269"/>
    <s v="07/04"/>
    <x v="10"/>
    <s v="15C-21530"/>
    <n v="3.5"/>
    <s v="ok"/>
    <s v="SB2204070022"/>
    <m/>
    <m/>
    <n v="3.5"/>
    <m/>
    <m/>
    <m/>
    <m/>
    <m/>
    <m/>
    <s v="ORION"/>
    <x v="3"/>
    <x v="0"/>
    <m/>
    <x v="3"/>
    <n v="1630000"/>
    <n v="350000"/>
    <m/>
    <m/>
    <m/>
    <m/>
    <n v="1980000"/>
    <n v="1500000"/>
    <n v="200000"/>
    <m/>
    <m/>
    <m/>
    <m/>
    <m/>
    <m/>
    <m/>
    <m/>
    <m/>
    <m/>
    <n v="0"/>
    <m/>
    <m/>
    <m/>
    <n v="0"/>
    <m/>
    <n v="0"/>
    <m/>
    <m/>
    <n v="0"/>
    <n v="0"/>
    <m/>
    <m/>
    <n v="1700000"/>
    <m/>
    <m/>
    <m/>
    <m/>
    <m/>
    <n v="0"/>
    <n v="0"/>
  </r>
  <r>
    <n v="270"/>
    <s v="07/04"/>
    <x v="10"/>
    <s v="15H 02241"/>
    <n v="13"/>
    <s v="ok"/>
    <s v="SB2204070005"/>
    <m/>
    <m/>
    <m/>
    <m/>
    <m/>
    <m/>
    <m/>
    <n v="13"/>
    <m/>
    <s v="SAMWANG"/>
    <x v="8"/>
    <x v="0"/>
    <m/>
    <x v="3"/>
    <n v="3360000"/>
    <n v="750000"/>
    <m/>
    <m/>
    <m/>
    <m/>
    <n v="4110000"/>
    <n v="3230000"/>
    <n v="325000"/>
    <m/>
    <m/>
    <m/>
    <m/>
    <m/>
    <m/>
    <m/>
    <m/>
    <m/>
    <m/>
    <n v="0"/>
    <m/>
    <n v="0"/>
    <n v="0"/>
    <n v="0"/>
    <m/>
    <n v="0"/>
    <m/>
    <m/>
    <n v="0"/>
    <n v="0"/>
    <m/>
    <n v="0"/>
    <n v="3555000"/>
    <m/>
    <m/>
    <m/>
    <m/>
    <n v="13"/>
    <n v="300000"/>
    <n v="37500"/>
  </r>
  <r>
    <n v="271"/>
    <s v="07/04"/>
    <x v="10"/>
    <s v="15H 02657"/>
    <n v="13"/>
    <s v="ok"/>
    <s v="SB2204070003"/>
    <m/>
    <m/>
    <m/>
    <m/>
    <m/>
    <m/>
    <m/>
    <n v="13"/>
    <m/>
    <s v="BUMJIN"/>
    <x v="5"/>
    <x v="0"/>
    <m/>
    <x v="3"/>
    <n v="2680000"/>
    <m/>
    <m/>
    <m/>
    <m/>
    <m/>
    <n v="2680000"/>
    <n v="2400000"/>
    <n v="300000"/>
    <m/>
    <m/>
    <m/>
    <m/>
    <m/>
    <m/>
    <m/>
    <m/>
    <m/>
    <m/>
    <n v="0"/>
    <m/>
    <n v="0"/>
    <n v="0"/>
    <n v="0"/>
    <m/>
    <n v="0"/>
    <m/>
    <m/>
    <n v="0"/>
    <n v="0"/>
    <m/>
    <n v="0"/>
    <n v="2700000"/>
    <m/>
    <m/>
    <m/>
    <m/>
    <m/>
    <n v="0"/>
    <n v="0"/>
  </r>
  <r>
    <n v="272"/>
    <s v="08/04"/>
    <x v="12"/>
    <s v="29H-15619"/>
    <n v="9"/>
    <s v="ok"/>
    <s v="SB2204080013"/>
    <m/>
    <m/>
    <m/>
    <m/>
    <m/>
    <m/>
    <n v="9"/>
    <m/>
    <m/>
    <s v="TRACO"/>
    <x v="6"/>
    <x v="0"/>
    <m/>
    <x v="0"/>
    <n v="2530000"/>
    <n v="500000"/>
    <m/>
    <m/>
    <m/>
    <m/>
    <n v="3030000"/>
    <m/>
    <m/>
    <m/>
    <m/>
    <n v="232000"/>
    <m/>
    <m/>
    <m/>
    <m/>
    <m/>
    <n v="2360000"/>
    <m/>
    <n v="354000"/>
    <n v="105000"/>
    <n v="0"/>
    <n v="0"/>
    <n v="0"/>
    <m/>
    <n v="459000"/>
    <m/>
    <n v="205000"/>
    <n v="0"/>
    <n v="0"/>
    <m/>
    <n v="205000"/>
    <n v="896000"/>
    <s v="NGUYỄN VĂN BẢO"/>
    <m/>
    <m/>
    <m/>
    <n v="9"/>
    <n v="175000"/>
    <n v="21875"/>
  </r>
  <r>
    <n v="273"/>
    <s v="08/04"/>
    <x v="1"/>
    <s v="29H-15201"/>
    <n v="9"/>
    <s v="ok"/>
    <s v="phiếu điều động"/>
    <m/>
    <m/>
    <m/>
    <m/>
    <m/>
    <m/>
    <n v="9"/>
    <m/>
    <m/>
    <s v="GIẤY"/>
    <x v="4"/>
    <x v="0"/>
    <m/>
    <x v="0"/>
    <n v="1070000"/>
    <m/>
    <m/>
    <m/>
    <m/>
    <m/>
    <n v="1070000"/>
    <m/>
    <m/>
    <m/>
    <m/>
    <n v="148000"/>
    <m/>
    <m/>
    <m/>
    <m/>
    <m/>
    <n v="995000"/>
    <m/>
    <n v="149250"/>
    <m/>
    <n v="0"/>
    <n v="0"/>
    <n v="0"/>
    <m/>
    <n v="149250"/>
    <m/>
    <m/>
    <n v="0"/>
    <n v="0"/>
    <m/>
    <n v="0"/>
    <n v="297250"/>
    <m/>
    <m/>
    <m/>
    <m/>
    <m/>
    <n v="0"/>
    <n v="0"/>
  </r>
  <r>
    <n v="274"/>
    <s v="08/04"/>
    <x v="9"/>
    <s v="29H-15805"/>
    <n v="7"/>
    <s v="ok"/>
    <s v="SB2204080017"/>
    <m/>
    <m/>
    <m/>
    <m/>
    <n v="7"/>
    <m/>
    <m/>
    <m/>
    <m/>
    <s v="NAFUCO"/>
    <x v="11"/>
    <x v="0"/>
    <m/>
    <x v="0"/>
    <n v="2270000"/>
    <n v="400000"/>
    <m/>
    <m/>
    <m/>
    <m/>
    <n v="2670000"/>
    <m/>
    <m/>
    <m/>
    <m/>
    <n v="148000"/>
    <m/>
    <m/>
    <m/>
    <m/>
    <m/>
    <n v="2120000"/>
    <m/>
    <n v="318000"/>
    <n v="90000"/>
    <n v="0"/>
    <n v="0"/>
    <n v="0"/>
    <m/>
    <n v="408000"/>
    <m/>
    <n v="190000"/>
    <n v="0"/>
    <n v="0"/>
    <m/>
    <n v="190000"/>
    <n v="746000"/>
    <s v="NGUYỄN ĐÌNH HIỆP"/>
    <m/>
    <m/>
    <m/>
    <n v="7"/>
    <n v="150000"/>
    <n v="18750"/>
  </r>
  <r>
    <n v="275"/>
    <s v="08/04"/>
    <x v="2"/>
    <s v="29H-15247"/>
    <n v="9"/>
    <s v="ok"/>
    <s v="SB2204080003"/>
    <m/>
    <m/>
    <m/>
    <m/>
    <m/>
    <m/>
    <n v="9"/>
    <m/>
    <m/>
    <s v="Z76"/>
    <x v="6"/>
    <x v="0"/>
    <m/>
    <x v="0"/>
    <n v="2530000"/>
    <n v="500000"/>
    <m/>
    <m/>
    <m/>
    <m/>
    <n v="3030000"/>
    <m/>
    <m/>
    <m/>
    <m/>
    <n v="306000"/>
    <m/>
    <m/>
    <m/>
    <m/>
    <m/>
    <n v="2360000"/>
    <m/>
    <n v="354000"/>
    <n v="105000"/>
    <n v="0"/>
    <n v="0"/>
    <n v="0"/>
    <m/>
    <n v="459000"/>
    <m/>
    <n v="205000"/>
    <n v="0"/>
    <n v="0"/>
    <m/>
    <n v="205000"/>
    <n v="970000"/>
    <s v="NGUYỄN VĂN MINH"/>
    <m/>
    <m/>
    <m/>
    <n v="9"/>
    <n v="175000"/>
    <n v="21875"/>
  </r>
  <r>
    <n v="276"/>
    <s v="08/04"/>
    <x v="4"/>
    <s v="29H-70119"/>
    <n v="9"/>
    <s v="ok"/>
    <s v="PHIẾU XUẤT KHO"/>
    <m/>
    <m/>
    <m/>
    <m/>
    <m/>
    <m/>
    <n v="9"/>
    <m/>
    <m/>
    <s v="GIẤY"/>
    <x v="4"/>
    <x v="0"/>
    <m/>
    <x v="0"/>
    <n v="1070000"/>
    <m/>
    <m/>
    <m/>
    <m/>
    <m/>
    <n v="1070000"/>
    <m/>
    <m/>
    <m/>
    <m/>
    <n v="148000"/>
    <m/>
    <m/>
    <m/>
    <m/>
    <m/>
    <n v="995000"/>
    <m/>
    <n v="149250"/>
    <m/>
    <n v="0"/>
    <n v="0"/>
    <n v="0"/>
    <m/>
    <n v="149250"/>
    <m/>
    <m/>
    <n v="0"/>
    <n v="0"/>
    <m/>
    <n v="0"/>
    <n v="297250"/>
    <m/>
    <m/>
    <m/>
    <m/>
    <m/>
    <n v="0"/>
    <n v="0"/>
  </r>
  <r>
    <n v="277"/>
    <s v="08/04"/>
    <x v="11"/>
    <s v="29H-70138"/>
    <n v="9"/>
    <s v="ok"/>
    <s v="SB2204080002"/>
    <m/>
    <m/>
    <m/>
    <m/>
    <m/>
    <m/>
    <n v="9"/>
    <m/>
    <m/>
    <s v="TRACO"/>
    <x v="6"/>
    <x v="0"/>
    <m/>
    <x v="0"/>
    <n v="2530000"/>
    <n v="500000"/>
    <m/>
    <m/>
    <m/>
    <m/>
    <n v="3030000"/>
    <m/>
    <m/>
    <m/>
    <m/>
    <n v="306000"/>
    <m/>
    <m/>
    <m/>
    <m/>
    <m/>
    <n v="2360000"/>
    <m/>
    <n v="354000"/>
    <n v="105000"/>
    <n v="0"/>
    <n v="0"/>
    <n v="0"/>
    <m/>
    <n v="459000"/>
    <m/>
    <n v="205000"/>
    <n v="0"/>
    <n v="0"/>
    <m/>
    <n v="205000"/>
    <n v="970000"/>
    <s v="BÙI VĂN HẬU"/>
    <m/>
    <m/>
    <m/>
    <n v="9"/>
    <n v="175000"/>
    <n v="21875"/>
  </r>
  <r>
    <n v="278"/>
    <s v="08/04"/>
    <x v="5"/>
    <s v="29H-73785"/>
    <n v="13"/>
    <s v="ok"/>
    <s v="SB2204080010"/>
    <m/>
    <m/>
    <m/>
    <m/>
    <m/>
    <m/>
    <m/>
    <n v="13"/>
    <m/>
    <s v="ORION"/>
    <x v="3"/>
    <x v="0"/>
    <m/>
    <x v="0"/>
    <n v="3170000"/>
    <n v="750000"/>
    <m/>
    <m/>
    <m/>
    <m/>
    <n v="3920000"/>
    <m/>
    <m/>
    <m/>
    <m/>
    <n v="306000"/>
    <m/>
    <m/>
    <m/>
    <m/>
    <m/>
    <n v="2960000"/>
    <m/>
    <n v="444000"/>
    <n v="150000"/>
    <n v="0"/>
    <n v="0"/>
    <n v="0"/>
    <m/>
    <n v="594000"/>
    <m/>
    <n v="250000"/>
    <n v="0"/>
    <n v="35000"/>
    <m/>
    <n v="285000"/>
    <n v="1185000"/>
    <s v="NGUYỄN ĐÌNH HIỆP"/>
    <m/>
    <m/>
    <m/>
    <m/>
    <n v="0"/>
    <n v="0"/>
  </r>
  <r>
    <n v="279"/>
    <s v="08/04"/>
    <x v="6"/>
    <s v="29H-73917"/>
    <n v="13"/>
    <s v="ok"/>
    <s v="SB2204080007"/>
    <m/>
    <m/>
    <m/>
    <m/>
    <m/>
    <m/>
    <m/>
    <n v="13"/>
    <m/>
    <s v="THANH HÓA"/>
    <x v="1"/>
    <x v="0"/>
    <m/>
    <x v="0"/>
    <n v="4580000"/>
    <n v="750000"/>
    <n v="200000"/>
    <m/>
    <m/>
    <m/>
    <n v="5530000"/>
    <m/>
    <m/>
    <m/>
    <m/>
    <n v="148000"/>
    <m/>
    <n v="200000"/>
    <m/>
    <m/>
    <m/>
    <n v="4280000"/>
    <m/>
    <n v="642000"/>
    <n v="150000"/>
    <n v="0"/>
    <n v="0"/>
    <n v="0"/>
    <m/>
    <n v="792000"/>
    <m/>
    <n v="250000"/>
    <n v="0"/>
    <n v="0"/>
    <m/>
    <n v="250000"/>
    <n v="1390000"/>
    <s v="Ngô Văn Đức"/>
    <m/>
    <m/>
    <m/>
    <n v="13"/>
    <n v="300000"/>
    <n v="37500"/>
  </r>
  <r>
    <n v="280"/>
    <s v="08/04"/>
    <x v="7"/>
    <s v="29H-80640"/>
    <n v="13"/>
    <s v="ok"/>
    <s v="SB2204080014"/>
    <m/>
    <m/>
    <m/>
    <m/>
    <m/>
    <m/>
    <m/>
    <n v="13"/>
    <n v="2.5"/>
    <s v="BUMJIN"/>
    <x v="5"/>
    <x v="0"/>
    <m/>
    <x v="0"/>
    <n v="2680000"/>
    <m/>
    <m/>
    <m/>
    <n v="625000"/>
    <m/>
    <n v="3305000"/>
    <m/>
    <m/>
    <m/>
    <m/>
    <m/>
    <m/>
    <m/>
    <m/>
    <m/>
    <m/>
    <n v="2500000"/>
    <n v="582000"/>
    <n v="462300"/>
    <m/>
    <n v="0"/>
    <n v="60000"/>
    <n v="0"/>
    <m/>
    <n v="522300"/>
    <m/>
    <m/>
    <n v="0"/>
    <n v="0"/>
    <m/>
    <n v="0"/>
    <n v="522300"/>
    <m/>
    <s v="PL"/>
    <m/>
    <m/>
    <m/>
    <n v="0"/>
    <n v="0"/>
  </r>
  <r>
    <n v="281"/>
    <s v="08/04"/>
    <x v="8"/>
    <s v="29H-80545"/>
    <n v="13"/>
    <s v="ok"/>
    <s v="SB2204080005"/>
    <m/>
    <m/>
    <m/>
    <m/>
    <m/>
    <m/>
    <m/>
    <n v="13"/>
    <m/>
    <s v="SAMSUNG"/>
    <x v="3"/>
    <x v="0"/>
    <m/>
    <x v="0"/>
    <n v="3170000"/>
    <m/>
    <m/>
    <m/>
    <m/>
    <m/>
    <n v="3170000"/>
    <m/>
    <m/>
    <m/>
    <m/>
    <n v="374000"/>
    <m/>
    <m/>
    <m/>
    <m/>
    <m/>
    <n v="2960000"/>
    <m/>
    <n v="444000"/>
    <m/>
    <n v="0"/>
    <n v="60000"/>
    <n v="0"/>
    <m/>
    <n v="504000"/>
    <m/>
    <m/>
    <n v="0"/>
    <n v="0"/>
    <m/>
    <n v="0"/>
    <n v="878000"/>
    <m/>
    <s v="PL"/>
    <m/>
    <m/>
    <m/>
    <n v="0"/>
    <n v="0"/>
  </r>
  <r>
    <n v="282"/>
    <s v="08/04"/>
    <x v="8"/>
    <s v="29H-80545"/>
    <n v="13"/>
    <s v="ok"/>
    <s v="bbbg"/>
    <m/>
    <m/>
    <m/>
    <m/>
    <m/>
    <m/>
    <m/>
    <n v="13"/>
    <m/>
    <s v="XNK-HOÀNG HẢI"/>
    <x v="19"/>
    <x v="2"/>
    <m/>
    <x v="0"/>
    <n v="1527777.7777777778"/>
    <m/>
    <m/>
    <m/>
    <m/>
    <m/>
    <n v="1527777.7777777778"/>
    <m/>
    <m/>
    <m/>
    <m/>
    <m/>
    <m/>
    <m/>
    <m/>
    <m/>
    <m/>
    <m/>
    <m/>
    <n v="230000"/>
    <m/>
    <m/>
    <n v="30000"/>
    <n v="0"/>
    <m/>
    <n v="260000"/>
    <m/>
    <m/>
    <n v="0"/>
    <n v="0"/>
    <m/>
    <n v="0"/>
    <n v="260000"/>
    <m/>
    <m/>
    <m/>
    <m/>
    <m/>
    <n v="0"/>
    <n v="0"/>
  </r>
  <r>
    <n v="283"/>
    <s v="08/04"/>
    <x v="10"/>
    <s v="15H 00478"/>
    <n v="13"/>
    <m/>
    <s v="SB2204080011"/>
    <m/>
    <m/>
    <m/>
    <m/>
    <m/>
    <m/>
    <m/>
    <n v="13"/>
    <m/>
    <s v="ORION"/>
    <x v="3"/>
    <x v="0"/>
    <m/>
    <x v="1"/>
    <n v="3170000"/>
    <n v="750000"/>
    <m/>
    <m/>
    <m/>
    <m/>
    <n v="3920000"/>
    <n v="2790000"/>
    <n v="300000"/>
    <m/>
    <m/>
    <m/>
    <m/>
    <m/>
    <m/>
    <m/>
    <m/>
    <m/>
    <m/>
    <n v="0"/>
    <m/>
    <n v="0"/>
    <n v="0"/>
    <n v="0"/>
    <m/>
    <n v="0"/>
    <m/>
    <m/>
    <n v="0"/>
    <n v="0"/>
    <m/>
    <n v="0"/>
    <n v="3090000"/>
    <m/>
    <m/>
    <m/>
    <m/>
    <n v="13"/>
    <n v="300000"/>
    <n v="37500"/>
  </r>
  <r>
    <n v="284"/>
    <s v="08/04"/>
    <x v="10"/>
    <s v="15C-30182"/>
    <n v="5"/>
    <s v="ok"/>
    <s v="SB2204080019"/>
    <m/>
    <m/>
    <m/>
    <n v="5"/>
    <m/>
    <m/>
    <m/>
    <m/>
    <m/>
    <s v="LG"/>
    <x v="9"/>
    <x v="0"/>
    <m/>
    <x v="2"/>
    <n v="630000"/>
    <n v="350000"/>
    <m/>
    <m/>
    <m/>
    <m/>
    <n v="980000"/>
    <n v="570000"/>
    <n v="250000"/>
    <m/>
    <m/>
    <m/>
    <m/>
    <m/>
    <m/>
    <m/>
    <m/>
    <m/>
    <m/>
    <n v="0"/>
    <m/>
    <n v="0"/>
    <n v="0"/>
    <n v="0"/>
    <m/>
    <n v="0"/>
    <m/>
    <m/>
    <n v="0"/>
    <n v="0"/>
    <m/>
    <n v="0"/>
    <n v="820000"/>
    <m/>
    <m/>
    <m/>
    <m/>
    <m/>
    <n v="0"/>
    <n v="0"/>
  </r>
  <r>
    <n v="285"/>
    <s v="08/04"/>
    <x v="10"/>
    <s v="15C-30182"/>
    <n v="5"/>
    <s v="ok"/>
    <s v="SB2204080020"/>
    <m/>
    <m/>
    <m/>
    <n v="5"/>
    <m/>
    <m/>
    <m/>
    <m/>
    <m/>
    <s v="LG"/>
    <x v="9"/>
    <x v="0"/>
    <m/>
    <x v="2"/>
    <n v="630000"/>
    <n v="350000"/>
    <m/>
    <m/>
    <m/>
    <m/>
    <n v="980000"/>
    <n v="570000"/>
    <n v="250000"/>
    <m/>
    <m/>
    <m/>
    <m/>
    <m/>
    <m/>
    <m/>
    <m/>
    <m/>
    <m/>
    <n v="0"/>
    <m/>
    <n v="0"/>
    <n v="0"/>
    <n v="0"/>
    <m/>
    <n v="0"/>
    <m/>
    <m/>
    <n v="0"/>
    <n v="0"/>
    <m/>
    <n v="0"/>
    <n v="820000"/>
    <m/>
    <m/>
    <m/>
    <m/>
    <m/>
    <n v="0"/>
    <n v="0"/>
  </r>
  <r>
    <n v="286"/>
    <s v="08/04"/>
    <x v="10"/>
    <s v="43S 3384"/>
    <n v="13"/>
    <s v="ok"/>
    <s v="SB2204080006"/>
    <m/>
    <m/>
    <m/>
    <m/>
    <m/>
    <m/>
    <m/>
    <n v="13"/>
    <m/>
    <s v="BUMJIN"/>
    <x v="5"/>
    <x v="0"/>
    <m/>
    <x v="2"/>
    <n v="2680000"/>
    <m/>
    <m/>
    <m/>
    <m/>
    <m/>
    <n v="2680000"/>
    <n v="2300000"/>
    <n v="300000"/>
    <m/>
    <m/>
    <m/>
    <m/>
    <m/>
    <m/>
    <m/>
    <m/>
    <m/>
    <m/>
    <n v="0"/>
    <m/>
    <n v="0"/>
    <n v="0"/>
    <n v="0"/>
    <m/>
    <n v="0"/>
    <m/>
    <m/>
    <n v="0"/>
    <n v="0"/>
    <m/>
    <n v="0"/>
    <n v="2600000"/>
    <m/>
    <m/>
    <m/>
    <m/>
    <m/>
    <n v="0"/>
    <n v="0"/>
  </r>
  <r>
    <n v="287"/>
    <s v="08/04"/>
    <x v="10"/>
    <s v="43S 3384"/>
    <n v="13"/>
    <s v="ok"/>
    <s v="SB2204080020"/>
    <m/>
    <m/>
    <m/>
    <m/>
    <m/>
    <m/>
    <m/>
    <n v="13"/>
    <m/>
    <s v="BUMJIN"/>
    <x v="5"/>
    <x v="0"/>
    <m/>
    <x v="2"/>
    <n v="2680000"/>
    <m/>
    <m/>
    <m/>
    <m/>
    <m/>
    <n v="2680000"/>
    <n v="2300000"/>
    <n v="300000"/>
    <m/>
    <m/>
    <m/>
    <m/>
    <m/>
    <m/>
    <m/>
    <m/>
    <m/>
    <m/>
    <n v="0"/>
    <m/>
    <m/>
    <m/>
    <n v="0"/>
    <m/>
    <n v="0"/>
    <m/>
    <m/>
    <n v="0"/>
    <n v="0"/>
    <m/>
    <m/>
    <n v="2600000"/>
    <m/>
    <m/>
    <m/>
    <m/>
    <m/>
    <n v="0"/>
    <n v="0"/>
  </r>
  <r>
    <n v="288"/>
    <s v="08/04"/>
    <x v="10"/>
    <s v="89C-12886"/>
    <n v="13"/>
    <s v="ok"/>
    <s v="SB2204080008"/>
    <m/>
    <m/>
    <m/>
    <m/>
    <m/>
    <m/>
    <m/>
    <n v="13"/>
    <m/>
    <s v="CHUYỀN TẢI"/>
    <x v="10"/>
    <x v="0"/>
    <m/>
    <x v="2"/>
    <n v="1510000"/>
    <m/>
    <m/>
    <m/>
    <m/>
    <m/>
    <n v="1510000"/>
    <n v="1290000"/>
    <n v="300000"/>
    <m/>
    <m/>
    <m/>
    <m/>
    <m/>
    <m/>
    <m/>
    <m/>
    <m/>
    <m/>
    <n v="0"/>
    <m/>
    <n v="0"/>
    <n v="0"/>
    <n v="0"/>
    <m/>
    <n v="0"/>
    <m/>
    <m/>
    <n v="0"/>
    <n v="0"/>
    <m/>
    <n v="0"/>
    <n v="1590000"/>
    <m/>
    <m/>
    <m/>
    <m/>
    <m/>
    <n v="0"/>
    <n v="0"/>
  </r>
  <r>
    <n v="289"/>
    <s v="08/04"/>
    <x v="10"/>
    <s v="89C-12886"/>
    <n v="13"/>
    <s v="ok"/>
    <s v="SB2204080015"/>
    <m/>
    <m/>
    <m/>
    <m/>
    <m/>
    <m/>
    <m/>
    <n v="13"/>
    <m/>
    <s v="CHUYỀN TẢI"/>
    <x v="10"/>
    <x v="0"/>
    <m/>
    <x v="2"/>
    <n v="1510000"/>
    <m/>
    <m/>
    <m/>
    <m/>
    <m/>
    <n v="1510000"/>
    <n v="1290000"/>
    <n v="300000"/>
    <m/>
    <m/>
    <m/>
    <m/>
    <m/>
    <m/>
    <m/>
    <m/>
    <m/>
    <m/>
    <n v="0"/>
    <m/>
    <m/>
    <m/>
    <n v="0"/>
    <m/>
    <n v="0"/>
    <m/>
    <m/>
    <n v="0"/>
    <n v="0"/>
    <m/>
    <m/>
    <n v="1590000"/>
    <m/>
    <m/>
    <m/>
    <m/>
    <m/>
    <n v="0"/>
    <n v="0"/>
  </r>
  <r>
    <n v="290"/>
    <s v="08/04"/>
    <x v="10"/>
    <s v="89C-12886"/>
    <n v="13"/>
    <s v="ok"/>
    <s v="SB2204080023"/>
    <m/>
    <m/>
    <m/>
    <m/>
    <m/>
    <m/>
    <m/>
    <n v="13"/>
    <m/>
    <s v="CHUYỀN TẢI"/>
    <x v="10"/>
    <x v="0"/>
    <m/>
    <x v="2"/>
    <n v="1510000"/>
    <m/>
    <m/>
    <m/>
    <m/>
    <m/>
    <n v="1510000"/>
    <n v="1290000"/>
    <n v="300000"/>
    <m/>
    <m/>
    <m/>
    <m/>
    <m/>
    <m/>
    <m/>
    <m/>
    <m/>
    <m/>
    <n v="0"/>
    <m/>
    <m/>
    <m/>
    <n v="0"/>
    <m/>
    <n v="0"/>
    <m/>
    <m/>
    <n v="0"/>
    <n v="0"/>
    <m/>
    <m/>
    <n v="1590000"/>
    <m/>
    <m/>
    <m/>
    <m/>
    <m/>
    <n v="0"/>
    <n v="0"/>
  </r>
  <r>
    <n v="291"/>
    <s v="08/04"/>
    <x v="10"/>
    <s v="99C 01580"/>
    <n v="13"/>
    <s v="ok"/>
    <s v="SB2204080009"/>
    <m/>
    <m/>
    <m/>
    <m/>
    <m/>
    <m/>
    <m/>
    <n v="13"/>
    <m/>
    <s v="CHUYỀN TẢI"/>
    <x v="10"/>
    <x v="0"/>
    <m/>
    <x v="2"/>
    <n v="1510000"/>
    <m/>
    <m/>
    <m/>
    <m/>
    <m/>
    <n v="1510000"/>
    <n v="1290000"/>
    <n v="300000"/>
    <m/>
    <m/>
    <m/>
    <m/>
    <m/>
    <m/>
    <m/>
    <m/>
    <m/>
    <m/>
    <n v="0"/>
    <m/>
    <n v="0"/>
    <n v="0"/>
    <n v="0"/>
    <m/>
    <n v="0"/>
    <m/>
    <m/>
    <n v="0"/>
    <n v="0"/>
    <m/>
    <n v="0"/>
    <n v="1590000"/>
    <m/>
    <m/>
    <m/>
    <m/>
    <m/>
    <n v="0"/>
    <n v="0"/>
  </r>
  <r>
    <n v="292"/>
    <s v="08/04"/>
    <x v="10"/>
    <s v="99C 01580"/>
    <n v="13"/>
    <s v="ok"/>
    <s v="SB2204080022"/>
    <m/>
    <m/>
    <m/>
    <m/>
    <m/>
    <m/>
    <m/>
    <n v="13"/>
    <m/>
    <s v="CHUYỀN TẢI"/>
    <x v="10"/>
    <x v="0"/>
    <m/>
    <x v="2"/>
    <n v="1510000"/>
    <m/>
    <m/>
    <m/>
    <m/>
    <m/>
    <n v="1510000"/>
    <n v="1290000"/>
    <n v="300000"/>
    <m/>
    <m/>
    <m/>
    <m/>
    <m/>
    <m/>
    <m/>
    <m/>
    <m/>
    <m/>
    <n v="0"/>
    <m/>
    <m/>
    <m/>
    <n v="0"/>
    <m/>
    <n v="0"/>
    <m/>
    <m/>
    <n v="0"/>
    <n v="0"/>
    <m/>
    <m/>
    <n v="1590000"/>
    <m/>
    <m/>
    <m/>
    <m/>
    <m/>
    <n v="0"/>
    <n v="0"/>
  </r>
  <r>
    <n v="293"/>
    <s v="08/04"/>
    <x v="10"/>
    <s v="15H 01501"/>
    <n v="1.25"/>
    <m/>
    <s v="phiếu điều động"/>
    <n v="1.25"/>
    <m/>
    <m/>
    <m/>
    <m/>
    <m/>
    <m/>
    <m/>
    <m/>
    <s v="VẬT TƯ"/>
    <x v="29"/>
    <x v="0"/>
    <m/>
    <x v="2"/>
    <n v="1695000"/>
    <m/>
    <m/>
    <m/>
    <m/>
    <m/>
    <n v="1695000"/>
    <n v="1550000"/>
    <m/>
    <m/>
    <m/>
    <m/>
    <m/>
    <m/>
    <m/>
    <m/>
    <m/>
    <m/>
    <m/>
    <n v="0"/>
    <m/>
    <n v="0"/>
    <n v="0"/>
    <n v="0"/>
    <m/>
    <n v="0"/>
    <m/>
    <m/>
    <n v="0"/>
    <n v="0"/>
    <m/>
    <n v="0"/>
    <n v="1550000"/>
    <m/>
    <m/>
    <m/>
    <m/>
    <m/>
    <n v="0"/>
    <n v="0"/>
  </r>
  <r>
    <n v="294"/>
    <s v="08/04"/>
    <x v="10"/>
    <s v="36C 18231"/>
    <n v="13"/>
    <m/>
    <s v="phiếu điều động"/>
    <m/>
    <m/>
    <m/>
    <m/>
    <m/>
    <m/>
    <m/>
    <n v="13"/>
    <n v="13"/>
    <s v="CHỞ XE NÂNG"/>
    <x v="30"/>
    <x v="0"/>
    <m/>
    <x v="2"/>
    <n v="1560000"/>
    <m/>
    <m/>
    <m/>
    <n v="780000"/>
    <m/>
    <n v="2340000"/>
    <n v="1210000"/>
    <m/>
    <n v="605000"/>
    <m/>
    <m/>
    <m/>
    <m/>
    <m/>
    <m/>
    <m/>
    <m/>
    <m/>
    <n v="0"/>
    <m/>
    <n v="0"/>
    <n v="0"/>
    <n v="0"/>
    <m/>
    <n v="0"/>
    <m/>
    <m/>
    <n v="0"/>
    <n v="0"/>
    <m/>
    <n v="0"/>
    <n v="1815000"/>
    <m/>
    <m/>
    <m/>
    <m/>
    <m/>
    <n v="0"/>
    <n v="0"/>
  </r>
  <r>
    <n v="295"/>
    <s v="08/04"/>
    <x v="10"/>
    <s v="15H 02771"/>
    <n v="9"/>
    <s v="ok"/>
    <s v="SB2204080001"/>
    <m/>
    <m/>
    <m/>
    <m/>
    <m/>
    <m/>
    <n v="9"/>
    <m/>
    <m/>
    <s v="SAMWANG"/>
    <x v="8"/>
    <x v="0"/>
    <m/>
    <x v="2"/>
    <n v="2680000"/>
    <n v="500000"/>
    <m/>
    <m/>
    <m/>
    <m/>
    <n v="3180000"/>
    <n v="2540000"/>
    <n v="400000"/>
    <m/>
    <m/>
    <m/>
    <m/>
    <m/>
    <m/>
    <m/>
    <m/>
    <m/>
    <m/>
    <n v="0"/>
    <m/>
    <n v="0"/>
    <n v="0"/>
    <n v="0"/>
    <m/>
    <n v="0"/>
    <m/>
    <m/>
    <n v="0"/>
    <n v="0"/>
    <m/>
    <n v="0"/>
    <n v="2940000"/>
    <m/>
    <m/>
    <m/>
    <m/>
    <m/>
    <n v="0"/>
    <n v="0"/>
  </r>
  <r>
    <n v="296"/>
    <s v="08/04"/>
    <x v="10"/>
    <s v="15H 02771"/>
    <n v="10"/>
    <s v="ok"/>
    <s v="bbbg"/>
    <m/>
    <m/>
    <m/>
    <m/>
    <m/>
    <m/>
    <m/>
    <n v="10"/>
    <m/>
    <s v="XNK-HOÀNG HẢI"/>
    <x v="19"/>
    <x v="2"/>
    <m/>
    <x v="2"/>
    <n v="1527777.7777777778"/>
    <m/>
    <m/>
    <m/>
    <m/>
    <m/>
    <n v="1527777.7777777778"/>
    <n v="1400000"/>
    <m/>
    <m/>
    <m/>
    <m/>
    <m/>
    <m/>
    <m/>
    <m/>
    <m/>
    <m/>
    <m/>
    <n v="0"/>
    <m/>
    <m/>
    <m/>
    <n v="0"/>
    <m/>
    <n v="0"/>
    <m/>
    <m/>
    <n v="0"/>
    <n v="0"/>
    <m/>
    <m/>
    <n v="1400000"/>
    <m/>
    <m/>
    <m/>
    <m/>
    <m/>
    <n v="0"/>
    <n v="0"/>
  </r>
  <r>
    <n v="297"/>
    <s v="08/04"/>
    <x v="10"/>
    <s v="15C-35774"/>
    <n v="5"/>
    <s v="ok"/>
    <s v="SB2204080018"/>
    <m/>
    <m/>
    <m/>
    <n v="5"/>
    <m/>
    <m/>
    <m/>
    <m/>
    <m/>
    <s v="VSV"/>
    <x v="4"/>
    <x v="0"/>
    <m/>
    <x v="2"/>
    <n v="780000"/>
    <n v="350000"/>
    <m/>
    <m/>
    <m/>
    <m/>
    <n v="1130000"/>
    <n v="700000"/>
    <n v="250000"/>
    <m/>
    <m/>
    <m/>
    <m/>
    <m/>
    <m/>
    <m/>
    <m/>
    <m/>
    <m/>
    <n v="0"/>
    <m/>
    <n v="0"/>
    <n v="0"/>
    <n v="0"/>
    <m/>
    <n v="0"/>
    <m/>
    <m/>
    <n v="0"/>
    <n v="0"/>
    <m/>
    <n v="0"/>
    <n v="950000"/>
    <m/>
    <m/>
    <m/>
    <m/>
    <m/>
    <n v="0"/>
    <n v="0"/>
  </r>
  <r>
    <n v="298"/>
    <s v="08/04"/>
    <x v="10"/>
    <s v="15H 03142"/>
    <n v="13"/>
    <s v="ok"/>
    <s v="SB2204070012"/>
    <m/>
    <m/>
    <m/>
    <m/>
    <m/>
    <m/>
    <m/>
    <n v="13"/>
    <m/>
    <s v="NAFUCO"/>
    <x v="11"/>
    <x v="0"/>
    <m/>
    <x v="3"/>
    <n v="3180000"/>
    <n v="750000"/>
    <m/>
    <m/>
    <m/>
    <m/>
    <n v="3930000"/>
    <n v="3050000"/>
    <n v="325000"/>
    <m/>
    <m/>
    <m/>
    <m/>
    <m/>
    <m/>
    <m/>
    <m/>
    <m/>
    <m/>
    <n v="0"/>
    <m/>
    <n v="0"/>
    <n v="0"/>
    <n v="0"/>
    <m/>
    <n v="0"/>
    <m/>
    <m/>
    <n v="0"/>
    <n v="0"/>
    <m/>
    <n v="0"/>
    <n v="3375000"/>
    <m/>
    <m/>
    <m/>
    <m/>
    <n v="13"/>
    <n v="300000"/>
    <n v="37500"/>
  </r>
  <r>
    <n v="299"/>
    <s v="08/04"/>
    <x v="10"/>
    <s v="15C28809"/>
    <n v="3.5"/>
    <s v="ok"/>
    <s v="SB2204080004"/>
    <m/>
    <m/>
    <n v="3.5"/>
    <m/>
    <m/>
    <m/>
    <m/>
    <m/>
    <m/>
    <s v="VICHTORY"/>
    <x v="7"/>
    <x v="0"/>
    <m/>
    <x v="3"/>
    <n v="1410000"/>
    <n v="350000"/>
    <m/>
    <m/>
    <m/>
    <m/>
    <n v="1760000"/>
    <n v="1300000"/>
    <n v="200000"/>
    <m/>
    <m/>
    <m/>
    <m/>
    <m/>
    <m/>
    <m/>
    <m/>
    <m/>
    <m/>
    <n v="0"/>
    <m/>
    <n v="0"/>
    <n v="0"/>
    <n v="0"/>
    <m/>
    <n v="0"/>
    <m/>
    <m/>
    <n v="0"/>
    <n v="0"/>
    <m/>
    <n v="0"/>
    <n v="1500000"/>
    <m/>
    <m/>
    <m/>
    <m/>
    <m/>
    <n v="0"/>
    <n v="0"/>
  </r>
  <r>
    <n v="300"/>
    <s v="08/04"/>
    <x v="10"/>
    <s v="15C28809"/>
    <n v="3.5"/>
    <s v="ok"/>
    <s v="SB2204080021"/>
    <m/>
    <m/>
    <n v="3.5"/>
    <m/>
    <m/>
    <m/>
    <m/>
    <m/>
    <m/>
    <s v="CANFUCO"/>
    <x v="15"/>
    <x v="0"/>
    <m/>
    <x v="3"/>
    <n v="510000"/>
    <n v="175000"/>
    <m/>
    <m/>
    <m/>
    <m/>
    <n v="685000"/>
    <n v="470000"/>
    <n v="100000"/>
    <m/>
    <m/>
    <m/>
    <m/>
    <m/>
    <m/>
    <m/>
    <m/>
    <m/>
    <m/>
    <n v="0"/>
    <m/>
    <m/>
    <m/>
    <n v="0"/>
    <m/>
    <n v="0"/>
    <m/>
    <m/>
    <n v="0"/>
    <n v="0"/>
    <m/>
    <m/>
    <n v="570000"/>
    <m/>
    <m/>
    <m/>
    <m/>
    <m/>
    <n v="0"/>
    <n v="0"/>
  </r>
  <r>
    <n v="301"/>
    <s v="08/04"/>
    <x v="10"/>
    <s v="15C-21530"/>
    <n v="3.5"/>
    <s v="ok"/>
    <s v="SB2204080024"/>
    <m/>
    <m/>
    <n v="3.5"/>
    <m/>
    <m/>
    <m/>
    <m/>
    <m/>
    <m/>
    <s v="Công ty TNHH điện tử Dong Yang Hải Phòng"/>
    <x v="9"/>
    <x v="0"/>
    <m/>
    <x v="3"/>
    <n v="510000"/>
    <n v="350000"/>
    <m/>
    <m/>
    <m/>
    <m/>
    <n v="860000"/>
    <n v="470000"/>
    <n v="200000"/>
    <m/>
    <m/>
    <m/>
    <m/>
    <m/>
    <m/>
    <m/>
    <m/>
    <m/>
    <m/>
    <n v="0"/>
    <m/>
    <n v="0"/>
    <n v="0"/>
    <n v="0"/>
    <m/>
    <n v="0"/>
    <m/>
    <m/>
    <n v="0"/>
    <n v="0"/>
    <m/>
    <n v="0"/>
    <n v="670000"/>
    <m/>
    <m/>
    <m/>
    <m/>
    <m/>
    <n v="0"/>
    <n v="0"/>
  </r>
  <r>
    <n v="302"/>
    <s v="08/04"/>
    <x v="10"/>
    <s v="15H 02241"/>
    <n v="13"/>
    <s v="ok"/>
    <s v="SB2204080016"/>
    <m/>
    <m/>
    <m/>
    <m/>
    <m/>
    <m/>
    <m/>
    <n v="13"/>
    <m/>
    <s v="LONG HÀNH"/>
    <x v="7"/>
    <x v="0"/>
    <m/>
    <x v="3"/>
    <n v="2840000"/>
    <n v="750000"/>
    <m/>
    <m/>
    <m/>
    <m/>
    <n v="3590000"/>
    <n v="2700000"/>
    <n v="325000"/>
    <m/>
    <m/>
    <m/>
    <m/>
    <m/>
    <m/>
    <m/>
    <m/>
    <m/>
    <m/>
    <n v="0"/>
    <m/>
    <n v="0"/>
    <n v="0"/>
    <n v="0"/>
    <m/>
    <n v="0"/>
    <m/>
    <m/>
    <n v="0"/>
    <n v="0"/>
    <m/>
    <n v="0"/>
    <n v="3025000"/>
    <m/>
    <m/>
    <m/>
    <m/>
    <n v="13"/>
    <n v="300000"/>
    <n v="37500"/>
  </r>
  <r>
    <n v="303"/>
    <s v="08/04"/>
    <x v="10"/>
    <s v="15H 02657"/>
    <n v="13"/>
    <s v="ok"/>
    <s v="SB2204070023"/>
    <m/>
    <m/>
    <m/>
    <m/>
    <m/>
    <m/>
    <m/>
    <n v="13"/>
    <m/>
    <s v="BUMJIN"/>
    <x v="5"/>
    <x v="0"/>
    <m/>
    <x v="3"/>
    <n v="2680000"/>
    <m/>
    <m/>
    <m/>
    <m/>
    <m/>
    <n v="2680000"/>
    <n v="2400000"/>
    <n v="300000"/>
    <m/>
    <m/>
    <m/>
    <m/>
    <m/>
    <m/>
    <m/>
    <m/>
    <m/>
    <m/>
    <n v="0"/>
    <m/>
    <n v="0"/>
    <n v="0"/>
    <n v="0"/>
    <m/>
    <n v="0"/>
    <m/>
    <m/>
    <n v="0"/>
    <n v="0"/>
    <m/>
    <n v="0"/>
    <n v="2700000"/>
    <m/>
    <m/>
    <m/>
    <m/>
    <m/>
    <n v="0"/>
    <n v="0"/>
  </r>
  <r>
    <n v="304"/>
    <s v="09/04"/>
    <x v="12"/>
    <s v="29H-15619"/>
    <n v="9"/>
    <s v="ok"/>
    <s v="SB2204090011"/>
    <m/>
    <m/>
    <m/>
    <m/>
    <m/>
    <m/>
    <n v="9"/>
    <m/>
    <m/>
    <s v="SAMWANG"/>
    <x v="8"/>
    <x v="0"/>
    <m/>
    <x v="0"/>
    <n v="2680000"/>
    <n v="500000"/>
    <m/>
    <m/>
    <m/>
    <m/>
    <n v="3180000"/>
    <m/>
    <m/>
    <m/>
    <m/>
    <n v="306000"/>
    <m/>
    <m/>
    <m/>
    <m/>
    <m/>
    <n v="2500000"/>
    <m/>
    <n v="375000"/>
    <n v="105000"/>
    <n v="0"/>
    <n v="0"/>
    <n v="0"/>
    <m/>
    <n v="480000"/>
    <m/>
    <n v="205000"/>
    <n v="0"/>
    <n v="0"/>
    <m/>
    <n v="205000"/>
    <n v="991000"/>
    <s v="NGUYỄN VĂN MINH"/>
    <m/>
    <m/>
    <m/>
    <n v="9"/>
    <n v="175000"/>
    <n v="25000"/>
  </r>
  <r>
    <n v="305"/>
    <s v="09/04"/>
    <x v="1"/>
    <s v="29H-15201"/>
    <n v="9"/>
    <s v="ok"/>
    <s v="SB2204090001"/>
    <m/>
    <m/>
    <m/>
    <m/>
    <m/>
    <m/>
    <n v="9"/>
    <m/>
    <m/>
    <s v="SAMWANG"/>
    <x v="8"/>
    <x v="0"/>
    <m/>
    <x v="0"/>
    <n v="2680000"/>
    <n v="500000"/>
    <m/>
    <m/>
    <m/>
    <m/>
    <n v="3180000"/>
    <m/>
    <m/>
    <m/>
    <m/>
    <n v="306000"/>
    <m/>
    <m/>
    <m/>
    <m/>
    <m/>
    <n v="2500000"/>
    <m/>
    <n v="375000"/>
    <n v="105000"/>
    <n v="0"/>
    <n v="0"/>
    <n v="0"/>
    <m/>
    <n v="480000"/>
    <m/>
    <n v="205000"/>
    <n v="0"/>
    <n v="0"/>
    <m/>
    <n v="205000"/>
    <n v="991000"/>
    <s v="BÙI ĐÌNH ĐẠT"/>
    <m/>
    <m/>
    <m/>
    <n v="9"/>
    <n v="175000"/>
    <n v="25000"/>
  </r>
  <r>
    <n v="306"/>
    <s v="09/04"/>
    <x v="2"/>
    <s v="29H-15247"/>
    <n v="9"/>
    <s v="ok"/>
    <s v="SB2204090004"/>
    <m/>
    <m/>
    <m/>
    <m/>
    <m/>
    <m/>
    <n v="9"/>
    <m/>
    <m/>
    <s v="ĐIỆN LẠNH"/>
    <x v="2"/>
    <x v="0"/>
    <m/>
    <x v="0"/>
    <n v="2250000"/>
    <n v="500000"/>
    <m/>
    <m/>
    <m/>
    <m/>
    <n v="2750000"/>
    <m/>
    <m/>
    <m/>
    <m/>
    <n v="158000"/>
    <m/>
    <m/>
    <m/>
    <m/>
    <m/>
    <n v="2095000"/>
    <m/>
    <n v="314250"/>
    <n v="105000"/>
    <n v="0"/>
    <n v="0"/>
    <n v="0"/>
    <m/>
    <n v="419250"/>
    <m/>
    <n v="205000"/>
    <n v="0"/>
    <n v="0"/>
    <m/>
    <n v="205000"/>
    <n v="782250"/>
    <s v="PHẠM VĂN QUÂN"/>
    <m/>
    <m/>
    <m/>
    <n v="9"/>
    <n v="175000"/>
    <n v="25000"/>
  </r>
  <r>
    <n v="307"/>
    <s v="09/04"/>
    <x v="4"/>
    <s v="29H-70119"/>
    <n v="9"/>
    <s v="ok"/>
    <s v="SB2204090003"/>
    <m/>
    <m/>
    <m/>
    <m/>
    <m/>
    <m/>
    <n v="9"/>
    <m/>
    <m/>
    <s v="THANH HÓA"/>
    <x v="1"/>
    <x v="0"/>
    <m/>
    <x v="0"/>
    <n v="3820000"/>
    <n v="500000"/>
    <n v="200000"/>
    <m/>
    <m/>
    <m/>
    <n v="4520000"/>
    <m/>
    <m/>
    <m/>
    <m/>
    <n v="148000"/>
    <m/>
    <n v="200000"/>
    <m/>
    <m/>
    <m/>
    <n v="3565000"/>
    <m/>
    <n v="534750"/>
    <n v="105000"/>
    <n v="0"/>
    <n v="0"/>
    <n v="0"/>
    <m/>
    <n v="639750"/>
    <m/>
    <n v="205000"/>
    <n v="0"/>
    <n v="0"/>
    <m/>
    <n v="205000"/>
    <n v="1192750"/>
    <s v="Cao Việt Chi"/>
    <m/>
    <m/>
    <m/>
    <n v="9"/>
    <n v="175000"/>
    <n v="25000"/>
  </r>
  <r>
    <n v="308"/>
    <s v="09/04"/>
    <x v="11"/>
    <s v="29H-70138"/>
    <n v="5"/>
    <s v="ok"/>
    <s v="SB2204090002"/>
    <m/>
    <m/>
    <m/>
    <n v="5"/>
    <m/>
    <m/>
    <m/>
    <m/>
    <m/>
    <s v="THUỐC LÁ"/>
    <x v="31"/>
    <x v="0"/>
    <m/>
    <x v="0"/>
    <n v="2110000"/>
    <n v="175000"/>
    <m/>
    <m/>
    <m/>
    <m/>
    <n v="2285000"/>
    <m/>
    <m/>
    <m/>
    <m/>
    <n v="306000"/>
    <m/>
    <m/>
    <m/>
    <m/>
    <m/>
    <n v="1970000"/>
    <m/>
    <n v="295500"/>
    <m/>
    <n v="0"/>
    <n v="0"/>
    <n v="0"/>
    <m/>
    <n v="295500"/>
    <m/>
    <m/>
    <n v="0"/>
    <n v="0"/>
    <m/>
    <n v="0"/>
    <n v="601500"/>
    <m/>
    <m/>
    <m/>
    <m/>
    <n v="5"/>
    <n v="100000"/>
    <n v="14285.714285714286"/>
  </r>
  <r>
    <n v="309"/>
    <s v="09/04"/>
    <x v="5"/>
    <s v="29H-73785"/>
    <n v="9"/>
    <s v="ok"/>
    <s v="SB2204090005"/>
    <m/>
    <m/>
    <m/>
    <m/>
    <m/>
    <m/>
    <n v="9"/>
    <m/>
    <m/>
    <s v="A NAM"/>
    <x v="17"/>
    <x v="0"/>
    <m/>
    <x v="0"/>
    <n v="2530000"/>
    <m/>
    <m/>
    <m/>
    <m/>
    <m/>
    <n v="2530000"/>
    <m/>
    <m/>
    <m/>
    <m/>
    <n v="286000"/>
    <m/>
    <m/>
    <m/>
    <m/>
    <m/>
    <n v="2360000"/>
    <m/>
    <n v="354000"/>
    <m/>
    <n v="0"/>
    <n v="60000"/>
    <n v="0"/>
    <m/>
    <n v="414000"/>
    <m/>
    <m/>
    <n v="0"/>
    <n v="0"/>
    <m/>
    <n v="0"/>
    <n v="700000"/>
    <m/>
    <s v="PL"/>
    <m/>
    <m/>
    <m/>
    <n v="0"/>
    <n v="0"/>
  </r>
  <r>
    <n v="310"/>
    <s v="09/04"/>
    <x v="6"/>
    <s v="29H-73917"/>
    <n v="13"/>
    <s v="ok"/>
    <s v="SB2204090007"/>
    <m/>
    <m/>
    <m/>
    <m/>
    <m/>
    <m/>
    <m/>
    <n v="13"/>
    <m/>
    <s v="SAMSUNG"/>
    <x v="3"/>
    <x v="0"/>
    <m/>
    <x v="0"/>
    <n v="3170000"/>
    <m/>
    <m/>
    <m/>
    <m/>
    <m/>
    <n v="3170000"/>
    <m/>
    <m/>
    <m/>
    <m/>
    <n v="306000"/>
    <m/>
    <m/>
    <m/>
    <m/>
    <m/>
    <n v="2960000"/>
    <m/>
    <n v="444000"/>
    <m/>
    <n v="0"/>
    <n v="60000"/>
    <n v="0"/>
    <m/>
    <n v="504000"/>
    <m/>
    <m/>
    <n v="0"/>
    <n v="0"/>
    <m/>
    <n v="0"/>
    <n v="810000"/>
    <m/>
    <s v="PL"/>
    <m/>
    <m/>
    <m/>
    <n v="0"/>
    <n v="0"/>
  </r>
  <r>
    <n v="311"/>
    <s v="09/04"/>
    <x v="7"/>
    <s v="29H-80640"/>
    <n v="13"/>
    <s v="ok"/>
    <s v="SB2204090004"/>
    <m/>
    <m/>
    <m/>
    <m/>
    <m/>
    <m/>
    <m/>
    <n v="13"/>
    <m/>
    <s v="SAMSUNG"/>
    <x v="3"/>
    <x v="0"/>
    <m/>
    <x v="0"/>
    <n v="3170000"/>
    <m/>
    <m/>
    <m/>
    <m/>
    <m/>
    <n v="3170000"/>
    <m/>
    <m/>
    <m/>
    <m/>
    <n v="306000"/>
    <m/>
    <m/>
    <m/>
    <m/>
    <m/>
    <n v="2960000"/>
    <m/>
    <n v="444000"/>
    <m/>
    <n v="0"/>
    <n v="60000"/>
    <n v="0"/>
    <m/>
    <n v="504000"/>
    <m/>
    <m/>
    <n v="0"/>
    <n v="0"/>
    <m/>
    <n v="0"/>
    <n v="810000"/>
    <m/>
    <s v="PL"/>
    <m/>
    <m/>
    <m/>
    <n v="0"/>
    <n v="0"/>
  </r>
  <r>
    <n v="312"/>
    <s v="09/04"/>
    <x v="7"/>
    <s v="29H-80640"/>
    <n v="13"/>
    <s v="ok"/>
    <s v="bbbg"/>
    <m/>
    <m/>
    <m/>
    <m/>
    <m/>
    <m/>
    <m/>
    <n v="13"/>
    <m/>
    <s v="XNK-HOÀNG HẢI"/>
    <x v="19"/>
    <x v="2"/>
    <m/>
    <x v="0"/>
    <n v="1527777.7777777778"/>
    <m/>
    <m/>
    <m/>
    <m/>
    <m/>
    <n v="1527777.7777777778"/>
    <m/>
    <m/>
    <m/>
    <m/>
    <m/>
    <m/>
    <m/>
    <m/>
    <m/>
    <m/>
    <m/>
    <m/>
    <n v="230000"/>
    <m/>
    <m/>
    <n v="30000"/>
    <n v="0"/>
    <m/>
    <n v="260000"/>
    <m/>
    <m/>
    <n v="0"/>
    <n v="0"/>
    <m/>
    <m/>
    <n v="260000"/>
    <m/>
    <m/>
    <m/>
    <m/>
    <m/>
    <n v="0"/>
    <n v="0"/>
  </r>
  <r>
    <n v="313"/>
    <s v="09/04"/>
    <x v="10"/>
    <s v="15H 01886"/>
    <n v="3.5"/>
    <m/>
    <s v="SB2204090015"/>
    <m/>
    <m/>
    <n v="3.5"/>
    <m/>
    <m/>
    <m/>
    <m/>
    <m/>
    <m/>
    <s v="SAMSUNG"/>
    <x v="3"/>
    <x v="0"/>
    <m/>
    <x v="6"/>
    <n v="1630000"/>
    <m/>
    <m/>
    <n v="319000"/>
    <m/>
    <m/>
    <n v="1949000"/>
    <n v="1500000"/>
    <n v="100000"/>
    <n v="240000"/>
    <m/>
    <m/>
    <m/>
    <m/>
    <m/>
    <m/>
    <m/>
    <m/>
    <m/>
    <n v="0"/>
    <m/>
    <n v="0"/>
    <n v="0"/>
    <n v="0"/>
    <m/>
    <n v="0"/>
    <m/>
    <m/>
    <n v="0"/>
    <n v="0"/>
    <m/>
    <n v="0"/>
    <n v="1840000"/>
    <m/>
    <m/>
    <m/>
    <m/>
    <m/>
    <n v="0"/>
    <n v="0"/>
  </r>
  <r>
    <n v="314"/>
    <s v="09/04"/>
    <x v="10"/>
    <s v="15H 00478"/>
    <n v="13"/>
    <m/>
    <s v="SB2204090013"/>
    <m/>
    <m/>
    <m/>
    <m/>
    <m/>
    <m/>
    <m/>
    <n v="13"/>
    <m/>
    <s v="BUMJIN"/>
    <x v="5"/>
    <x v="0"/>
    <m/>
    <x v="1"/>
    <n v="2680000"/>
    <m/>
    <m/>
    <m/>
    <m/>
    <m/>
    <n v="2680000"/>
    <n v="2304000"/>
    <n v="300000"/>
    <m/>
    <m/>
    <m/>
    <m/>
    <m/>
    <m/>
    <m/>
    <m/>
    <m/>
    <m/>
    <n v="0"/>
    <m/>
    <n v="0"/>
    <n v="0"/>
    <n v="0"/>
    <m/>
    <n v="0"/>
    <m/>
    <m/>
    <n v="0"/>
    <n v="0"/>
    <m/>
    <n v="0"/>
    <n v="2604000"/>
    <m/>
    <m/>
    <m/>
    <m/>
    <m/>
    <n v="0"/>
    <n v="0"/>
  </r>
  <r>
    <n v="315"/>
    <s v="09/04"/>
    <x v="10"/>
    <s v="15C-30182"/>
    <n v="5"/>
    <s v="ok"/>
    <s v="SB2204090014"/>
    <m/>
    <m/>
    <m/>
    <n v="5"/>
    <m/>
    <m/>
    <m/>
    <m/>
    <m/>
    <s v="LG"/>
    <x v="9"/>
    <x v="0"/>
    <m/>
    <x v="2"/>
    <n v="630000"/>
    <n v="350000"/>
    <m/>
    <m/>
    <m/>
    <m/>
    <n v="980000"/>
    <n v="570000"/>
    <n v="250000"/>
    <m/>
    <m/>
    <m/>
    <m/>
    <m/>
    <m/>
    <m/>
    <m/>
    <m/>
    <m/>
    <n v="0"/>
    <m/>
    <n v="0"/>
    <n v="0"/>
    <n v="0"/>
    <m/>
    <n v="0"/>
    <m/>
    <m/>
    <n v="0"/>
    <n v="0"/>
    <m/>
    <n v="0"/>
    <n v="820000"/>
    <m/>
    <m/>
    <m/>
    <m/>
    <m/>
    <n v="0"/>
    <n v="0"/>
  </r>
  <r>
    <n v="316"/>
    <s v="09/04"/>
    <x v="10"/>
    <s v="15C-30182"/>
    <n v="5"/>
    <s v="ok"/>
    <s v="SB2204090019"/>
    <m/>
    <m/>
    <m/>
    <n v="5"/>
    <m/>
    <m/>
    <m/>
    <m/>
    <m/>
    <s v="LG"/>
    <x v="9"/>
    <x v="0"/>
    <m/>
    <x v="2"/>
    <n v="630000"/>
    <n v="350000"/>
    <m/>
    <m/>
    <m/>
    <m/>
    <n v="980000"/>
    <n v="570000"/>
    <n v="250000"/>
    <m/>
    <m/>
    <m/>
    <m/>
    <m/>
    <m/>
    <m/>
    <m/>
    <m/>
    <m/>
    <n v="0"/>
    <m/>
    <n v="0"/>
    <n v="0"/>
    <n v="0"/>
    <m/>
    <n v="0"/>
    <m/>
    <m/>
    <n v="0"/>
    <n v="0"/>
    <m/>
    <n v="0"/>
    <n v="820000"/>
    <m/>
    <m/>
    <m/>
    <m/>
    <m/>
    <n v="0"/>
    <n v="0"/>
  </r>
  <r>
    <n v="317"/>
    <s v="09/04"/>
    <x v="10"/>
    <s v="43S 3384"/>
    <n v="13"/>
    <s v="ok"/>
    <s v="SB2204090017"/>
    <m/>
    <m/>
    <m/>
    <m/>
    <m/>
    <m/>
    <m/>
    <n v="13"/>
    <m/>
    <s v="BUMJIN"/>
    <x v="5"/>
    <x v="0"/>
    <m/>
    <x v="2"/>
    <n v="2680000"/>
    <m/>
    <m/>
    <m/>
    <m/>
    <m/>
    <n v="2680000"/>
    <n v="2300000"/>
    <n v="300000"/>
    <m/>
    <m/>
    <m/>
    <m/>
    <m/>
    <m/>
    <m/>
    <m/>
    <m/>
    <m/>
    <n v="0"/>
    <m/>
    <n v="0"/>
    <n v="0"/>
    <n v="0"/>
    <m/>
    <n v="0"/>
    <m/>
    <m/>
    <n v="0"/>
    <n v="0"/>
    <m/>
    <n v="0"/>
    <n v="2600000"/>
    <m/>
    <m/>
    <m/>
    <m/>
    <m/>
    <n v="0"/>
    <n v="0"/>
  </r>
  <r>
    <n v="318"/>
    <s v="09/04"/>
    <x v="10"/>
    <s v="43S 3384"/>
    <n v="13"/>
    <s v="ok"/>
    <s v="SB2204090008"/>
    <m/>
    <m/>
    <m/>
    <m/>
    <m/>
    <m/>
    <m/>
    <n v="13"/>
    <m/>
    <s v="CHUYỀN TẢI"/>
    <x v="10"/>
    <x v="0"/>
    <m/>
    <x v="2"/>
    <n v="1510000"/>
    <m/>
    <m/>
    <m/>
    <m/>
    <m/>
    <n v="1510000"/>
    <n v="1290000"/>
    <n v="300000"/>
    <m/>
    <m/>
    <m/>
    <m/>
    <m/>
    <m/>
    <m/>
    <m/>
    <m/>
    <m/>
    <m/>
    <m/>
    <m/>
    <m/>
    <n v="0"/>
    <m/>
    <n v="0"/>
    <m/>
    <m/>
    <n v="0"/>
    <n v="0"/>
    <m/>
    <m/>
    <n v="1590000"/>
    <m/>
    <m/>
    <m/>
    <m/>
    <m/>
    <n v="0"/>
    <n v="0"/>
  </r>
  <r>
    <n v="319"/>
    <s v="09/04"/>
    <x v="10"/>
    <s v="89C-12886"/>
    <n v="13"/>
    <s v="ok"/>
    <s v="SB2204090010"/>
    <m/>
    <m/>
    <m/>
    <m/>
    <m/>
    <m/>
    <m/>
    <n v="13"/>
    <n v="5"/>
    <s v="CHUYỀN TẢI"/>
    <x v="10"/>
    <x v="0"/>
    <m/>
    <x v="2"/>
    <n v="1510000"/>
    <m/>
    <m/>
    <m/>
    <n v="385000"/>
    <m/>
    <n v="1895000"/>
    <n v="1290000"/>
    <n v="300000"/>
    <n v="350000"/>
    <m/>
    <m/>
    <m/>
    <m/>
    <m/>
    <m/>
    <m/>
    <m/>
    <m/>
    <n v="0"/>
    <m/>
    <n v="0"/>
    <n v="0"/>
    <n v="0"/>
    <m/>
    <n v="0"/>
    <m/>
    <m/>
    <n v="0"/>
    <n v="0"/>
    <m/>
    <n v="0"/>
    <n v="1940000"/>
    <m/>
    <m/>
    <m/>
    <m/>
    <m/>
    <n v="0"/>
    <n v="0"/>
  </r>
  <r>
    <n v="320"/>
    <s v="09/04"/>
    <x v="10"/>
    <s v="89C-12886"/>
    <n v="13"/>
    <s v="ok"/>
    <s v="SB2204090018"/>
    <m/>
    <m/>
    <m/>
    <m/>
    <m/>
    <m/>
    <m/>
    <n v="13"/>
    <m/>
    <s v="CHUYỀN TẢI"/>
    <x v="10"/>
    <x v="0"/>
    <m/>
    <x v="2"/>
    <n v="1510000"/>
    <m/>
    <m/>
    <m/>
    <m/>
    <m/>
    <n v="1510000"/>
    <n v="1290000"/>
    <n v="300000"/>
    <m/>
    <m/>
    <m/>
    <m/>
    <m/>
    <m/>
    <m/>
    <m/>
    <m/>
    <m/>
    <m/>
    <m/>
    <m/>
    <m/>
    <n v="0"/>
    <m/>
    <n v="0"/>
    <m/>
    <m/>
    <n v="0"/>
    <n v="0"/>
    <m/>
    <m/>
    <n v="1590000"/>
    <m/>
    <m/>
    <m/>
    <m/>
    <m/>
    <n v="0"/>
    <n v="0"/>
  </r>
  <r>
    <n v="321"/>
    <s v="09/04"/>
    <x v="10"/>
    <s v="36C 18231"/>
    <n v="13"/>
    <s v="ok"/>
    <s v="SB2204090011"/>
    <m/>
    <m/>
    <m/>
    <m/>
    <m/>
    <m/>
    <m/>
    <n v="13"/>
    <m/>
    <s v="CHUYỀN TẢI"/>
    <x v="10"/>
    <x v="0"/>
    <m/>
    <x v="2"/>
    <n v="1510000"/>
    <m/>
    <m/>
    <m/>
    <m/>
    <m/>
    <n v="1510000"/>
    <n v="1290000"/>
    <n v="300000"/>
    <m/>
    <m/>
    <m/>
    <m/>
    <m/>
    <m/>
    <m/>
    <m/>
    <m/>
    <m/>
    <n v="0"/>
    <m/>
    <n v="0"/>
    <n v="0"/>
    <n v="0"/>
    <m/>
    <n v="0"/>
    <m/>
    <m/>
    <n v="0"/>
    <n v="0"/>
    <m/>
    <n v="0"/>
    <n v="1590000"/>
    <m/>
    <m/>
    <m/>
    <m/>
    <m/>
    <n v="0"/>
    <n v="0"/>
  </r>
  <r>
    <n v="322"/>
    <s v="09/04"/>
    <x v="10"/>
    <s v="15C-35774"/>
    <n v="7"/>
    <s v="ok"/>
    <s v="SB2204090012"/>
    <m/>
    <m/>
    <m/>
    <m/>
    <n v="7"/>
    <m/>
    <m/>
    <m/>
    <m/>
    <s v="TRACO"/>
    <x v="6"/>
    <x v="0"/>
    <m/>
    <x v="2"/>
    <n v="2250000"/>
    <n v="400000"/>
    <m/>
    <m/>
    <m/>
    <m/>
    <n v="2650000"/>
    <n v="1970000"/>
    <n v="300000"/>
    <m/>
    <m/>
    <m/>
    <m/>
    <m/>
    <m/>
    <m/>
    <m/>
    <m/>
    <m/>
    <n v="0"/>
    <m/>
    <n v="0"/>
    <n v="0"/>
    <n v="0"/>
    <m/>
    <n v="0"/>
    <m/>
    <m/>
    <n v="0"/>
    <n v="0"/>
    <m/>
    <n v="0"/>
    <n v="2270000"/>
    <m/>
    <m/>
    <m/>
    <m/>
    <m/>
    <n v="0"/>
    <n v="0"/>
  </r>
  <r>
    <n v="323"/>
    <s v="09/04"/>
    <x v="10"/>
    <s v="15C28809"/>
    <n v="3.5"/>
    <s v="ok"/>
    <s v="SB2204090016"/>
    <m/>
    <m/>
    <n v="3.5"/>
    <m/>
    <m/>
    <m/>
    <m/>
    <m/>
    <m/>
    <s v="ĐIỆN LẠNH"/>
    <x v="2"/>
    <x v="0"/>
    <m/>
    <x v="3"/>
    <n v="1580000"/>
    <n v="350000"/>
    <m/>
    <m/>
    <m/>
    <m/>
    <n v="1930000"/>
    <n v="1450000"/>
    <n v="200000"/>
    <m/>
    <m/>
    <m/>
    <m/>
    <m/>
    <m/>
    <m/>
    <m/>
    <m/>
    <m/>
    <n v="0"/>
    <m/>
    <m/>
    <m/>
    <n v="0"/>
    <m/>
    <n v="0"/>
    <m/>
    <m/>
    <n v="0"/>
    <n v="0"/>
    <m/>
    <m/>
    <n v="1650000"/>
    <m/>
    <m/>
    <m/>
    <m/>
    <m/>
    <n v="0"/>
    <n v="0"/>
  </r>
  <r>
    <n v="324"/>
    <s v="09/04"/>
    <x v="10"/>
    <s v="15H 03161"/>
    <n v="13"/>
    <s v="ok"/>
    <s v="SB2204090006"/>
    <m/>
    <m/>
    <m/>
    <m/>
    <m/>
    <m/>
    <m/>
    <n v="13"/>
    <m/>
    <s v="BUMJIN"/>
    <x v="5"/>
    <x v="0"/>
    <m/>
    <x v="3"/>
    <n v="2680000"/>
    <m/>
    <m/>
    <m/>
    <m/>
    <m/>
    <n v="2680000"/>
    <n v="2400000"/>
    <n v="300000"/>
    <m/>
    <m/>
    <m/>
    <m/>
    <m/>
    <m/>
    <m/>
    <m/>
    <m/>
    <m/>
    <n v="0"/>
    <m/>
    <n v="0"/>
    <n v="0"/>
    <n v="0"/>
    <m/>
    <n v="0"/>
    <m/>
    <m/>
    <n v="0"/>
    <n v="0"/>
    <m/>
    <n v="0"/>
    <n v="2700000"/>
    <m/>
    <m/>
    <m/>
    <m/>
    <m/>
    <n v="0"/>
    <n v="0"/>
  </r>
  <r>
    <n v="325"/>
    <s v="09/04"/>
    <x v="10"/>
    <s v="15H 02241"/>
    <n v="13"/>
    <s v="ok"/>
    <s v="SB2204090009"/>
    <m/>
    <m/>
    <m/>
    <m/>
    <m/>
    <m/>
    <m/>
    <n v="13"/>
    <m/>
    <s v="SAMSUNG"/>
    <x v="3"/>
    <x v="0"/>
    <m/>
    <x v="3"/>
    <n v="3170000"/>
    <m/>
    <m/>
    <m/>
    <m/>
    <m/>
    <n v="3170000"/>
    <n v="3040000"/>
    <n v="300000"/>
    <m/>
    <m/>
    <m/>
    <m/>
    <m/>
    <m/>
    <m/>
    <m/>
    <m/>
    <m/>
    <n v="0"/>
    <m/>
    <n v="0"/>
    <n v="0"/>
    <n v="0"/>
    <m/>
    <n v="0"/>
    <m/>
    <m/>
    <n v="0"/>
    <n v="0"/>
    <m/>
    <n v="0"/>
    <n v="3340000"/>
    <m/>
    <m/>
    <m/>
    <m/>
    <m/>
    <n v="0"/>
    <n v="0"/>
  </r>
  <r>
    <n v="326"/>
    <s v="09/04"/>
    <x v="10"/>
    <s v="15H 02657"/>
    <n v="13"/>
    <s v="ok"/>
    <s v="SB2204090006"/>
    <m/>
    <m/>
    <m/>
    <m/>
    <m/>
    <m/>
    <m/>
    <n v="13"/>
    <m/>
    <s v="THANH HÓA"/>
    <x v="1"/>
    <x v="0"/>
    <m/>
    <x v="3"/>
    <n v="5335000"/>
    <n v="750000"/>
    <n v="200000"/>
    <m/>
    <m/>
    <m/>
    <n v="6285000"/>
    <n v="4960000"/>
    <n v="325000"/>
    <m/>
    <n v="200000"/>
    <m/>
    <m/>
    <m/>
    <m/>
    <m/>
    <m/>
    <m/>
    <m/>
    <n v="0"/>
    <m/>
    <n v="0"/>
    <n v="0"/>
    <n v="0"/>
    <m/>
    <n v="0"/>
    <m/>
    <m/>
    <n v="0"/>
    <n v="0"/>
    <m/>
    <n v="0"/>
    <n v="5485000"/>
    <m/>
    <m/>
    <m/>
    <m/>
    <n v="13"/>
    <n v="300000"/>
    <n v="42857.142857142855"/>
  </r>
  <r>
    <n v="327"/>
    <s v="10/04"/>
    <x v="9"/>
    <s v="15C-26715"/>
    <n v="3.5"/>
    <s v="ok"/>
    <s v="SB2204100002"/>
    <m/>
    <m/>
    <n v="3.5"/>
    <m/>
    <m/>
    <m/>
    <m/>
    <m/>
    <m/>
    <s v="LG"/>
    <x v="9"/>
    <x v="0"/>
    <m/>
    <x v="0"/>
    <n v="510000"/>
    <n v="350000"/>
    <m/>
    <n v="600000"/>
    <m/>
    <m/>
    <n v="1460000"/>
    <m/>
    <m/>
    <m/>
    <m/>
    <m/>
    <m/>
    <m/>
    <m/>
    <m/>
    <m/>
    <n v="475000"/>
    <m/>
    <n v="71250"/>
    <n v="75000"/>
    <n v="0"/>
    <n v="0"/>
    <n v="0"/>
    <n v="300000"/>
    <n v="446250"/>
    <m/>
    <n v="275000"/>
    <n v="0"/>
    <n v="0"/>
    <m/>
    <n v="275000"/>
    <n v="721250"/>
    <s v="Bùi Chí Hải"/>
    <m/>
    <m/>
    <m/>
    <n v="5"/>
    <n v="100000"/>
    <n v="0"/>
  </r>
  <r>
    <n v="328"/>
    <s v="10/04"/>
    <x v="10"/>
    <s v="15C 30182"/>
    <n v="5"/>
    <s v="ok"/>
    <s v="SB22041000003"/>
    <m/>
    <m/>
    <m/>
    <n v="5"/>
    <m/>
    <m/>
    <m/>
    <m/>
    <m/>
    <s v="LG"/>
    <x v="9"/>
    <x v="0"/>
    <m/>
    <x v="2"/>
    <n v="630000"/>
    <n v="350000"/>
    <m/>
    <n v="600000"/>
    <m/>
    <m/>
    <n v="1580000"/>
    <n v="570000"/>
    <n v="250000"/>
    <m/>
    <n v="500000"/>
    <m/>
    <m/>
    <m/>
    <m/>
    <m/>
    <m/>
    <m/>
    <m/>
    <n v="0"/>
    <m/>
    <n v="0"/>
    <n v="0"/>
    <n v="0"/>
    <m/>
    <n v="0"/>
    <m/>
    <m/>
    <n v="0"/>
    <n v="0"/>
    <m/>
    <n v="0"/>
    <n v="1320000"/>
    <m/>
    <m/>
    <m/>
    <m/>
    <m/>
    <n v="0"/>
    <n v="0"/>
  </r>
  <r>
    <n v="329"/>
    <s v="10/04"/>
    <x v="10"/>
    <s v="15H 02241"/>
    <n v="13"/>
    <s v="ok"/>
    <s v="SB2204100004"/>
    <m/>
    <m/>
    <m/>
    <m/>
    <m/>
    <m/>
    <m/>
    <n v="13"/>
    <m/>
    <s v="BUMJIN"/>
    <x v="5"/>
    <x v="0"/>
    <m/>
    <x v="3"/>
    <n v="2680000"/>
    <m/>
    <m/>
    <n v="600000"/>
    <m/>
    <m/>
    <n v="3280000"/>
    <n v="2400000"/>
    <n v="300000"/>
    <m/>
    <n v="500000"/>
    <m/>
    <m/>
    <m/>
    <m/>
    <m/>
    <m/>
    <m/>
    <m/>
    <n v="0"/>
    <m/>
    <n v="0"/>
    <n v="0"/>
    <n v="0"/>
    <m/>
    <n v="0"/>
    <m/>
    <m/>
    <n v="0"/>
    <n v="0"/>
    <m/>
    <n v="0"/>
    <n v="3200000"/>
    <m/>
    <m/>
    <m/>
    <m/>
    <m/>
    <n v="0"/>
    <n v="0"/>
  </r>
  <r>
    <n v="330"/>
    <s v="10/04"/>
    <x v="10"/>
    <s v="15H 02657"/>
    <n v="13"/>
    <s v="ok"/>
    <s v="SB2204120005"/>
    <m/>
    <m/>
    <m/>
    <m/>
    <m/>
    <m/>
    <m/>
    <n v="13"/>
    <m/>
    <s v="BUMJIN"/>
    <x v="5"/>
    <x v="0"/>
    <m/>
    <x v="3"/>
    <n v="2680000"/>
    <m/>
    <m/>
    <n v="600000"/>
    <m/>
    <m/>
    <n v="3280000"/>
    <n v="2400000"/>
    <n v="300000"/>
    <m/>
    <n v="500000"/>
    <m/>
    <m/>
    <m/>
    <m/>
    <m/>
    <m/>
    <m/>
    <m/>
    <n v="0"/>
    <m/>
    <n v="0"/>
    <n v="0"/>
    <n v="0"/>
    <m/>
    <n v="0"/>
    <m/>
    <m/>
    <n v="0"/>
    <n v="0"/>
    <m/>
    <n v="0"/>
    <n v="3200000"/>
    <m/>
    <m/>
    <m/>
    <m/>
    <m/>
    <n v="0"/>
    <n v="0"/>
  </r>
  <r>
    <n v="331"/>
    <s v="11/04"/>
    <x v="3"/>
    <s v="29H-15805"/>
    <n v="5"/>
    <s v="ok"/>
    <s v="SB2204110001"/>
    <m/>
    <m/>
    <m/>
    <n v="5"/>
    <m/>
    <m/>
    <m/>
    <m/>
    <m/>
    <s v="THUỐC LÁ"/>
    <x v="31"/>
    <x v="0"/>
    <m/>
    <x v="0"/>
    <n v="2110000"/>
    <n v="175000"/>
    <m/>
    <m/>
    <m/>
    <m/>
    <n v="2285000"/>
    <m/>
    <m/>
    <m/>
    <m/>
    <n v="153000"/>
    <m/>
    <m/>
    <m/>
    <m/>
    <m/>
    <n v="1970000"/>
    <m/>
    <n v="295500"/>
    <m/>
    <m/>
    <m/>
    <n v="0"/>
    <m/>
    <n v="295500"/>
    <m/>
    <m/>
    <n v="0"/>
    <n v="0"/>
    <m/>
    <m/>
    <n v="448500"/>
    <m/>
    <m/>
    <m/>
    <m/>
    <n v="5"/>
    <n v="100000"/>
    <n v="14285.714285714286"/>
  </r>
  <r>
    <n v="332"/>
    <s v="11/04"/>
    <x v="3"/>
    <s v="29H-15805"/>
    <n v="8"/>
    <m/>
    <m/>
    <m/>
    <m/>
    <m/>
    <m/>
    <m/>
    <n v="8"/>
    <m/>
    <m/>
    <m/>
    <s v="SỸ ĐẠT"/>
    <x v="32"/>
    <x v="3"/>
    <m/>
    <x v="0"/>
    <n v="3100000"/>
    <m/>
    <m/>
    <m/>
    <m/>
    <m/>
    <n v="3100000"/>
    <m/>
    <m/>
    <m/>
    <m/>
    <n v="227000"/>
    <m/>
    <m/>
    <m/>
    <m/>
    <m/>
    <m/>
    <m/>
    <n v="250000"/>
    <m/>
    <n v="0"/>
    <n v="0"/>
    <n v="0"/>
    <m/>
    <n v="250000"/>
    <m/>
    <m/>
    <n v="0"/>
    <n v="0"/>
    <m/>
    <n v="0"/>
    <n v="477000"/>
    <m/>
    <m/>
    <m/>
    <m/>
    <m/>
    <n v="0"/>
    <n v="0"/>
  </r>
  <r>
    <n v="333"/>
    <s v="11/04"/>
    <x v="10"/>
    <s v="15C34331"/>
    <n v="10"/>
    <m/>
    <m/>
    <m/>
    <m/>
    <m/>
    <m/>
    <m/>
    <m/>
    <n v="10"/>
    <m/>
    <m/>
    <s v="SỸ ĐẠT"/>
    <x v="32"/>
    <x v="3"/>
    <m/>
    <x v="6"/>
    <n v="3700000"/>
    <m/>
    <m/>
    <m/>
    <m/>
    <m/>
    <n v="3700000"/>
    <n v="2000000"/>
    <m/>
    <m/>
    <m/>
    <m/>
    <m/>
    <m/>
    <m/>
    <m/>
    <m/>
    <m/>
    <m/>
    <n v="0"/>
    <m/>
    <n v="0"/>
    <n v="0"/>
    <n v="0"/>
    <m/>
    <n v="0"/>
    <m/>
    <m/>
    <n v="0"/>
    <n v="0"/>
    <m/>
    <n v="0"/>
    <n v="2000000"/>
    <m/>
    <m/>
    <m/>
    <m/>
    <m/>
    <n v="0"/>
    <n v="0"/>
  </r>
  <r>
    <n v="334"/>
    <s v="11/04"/>
    <x v="10"/>
    <s v="15H 00478"/>
    <n v="13"/>
    <m/>
    <s v="SB2204120007"/>
    <m/>
    <m/>
    <m/>
    <m/>
    <m/>
    <m/>
    <m/>
    <n v="13"/>
    <m/>
    <s v="THUẬN HƯNG"/>
    <x v="0"/>
    <x v="0"/>
    <m/>
    <x v="1"/>
    <n v="3300000"/>
    <n v="375000"/>
    <m/>
    <m/>
    <m/>
    <m/>
    <n v="3675000"/>
    <n v="2900000"/>
    <m/>
    <m/>
    <m/>
    <m/>
    <m/>
    <m/>
    <m/>
    <m/>
    <m/>
    <m/>
    <m/>
    <n v="0"/>
    <m/>
    <n v="0"/>
    <n v="0"/>
    <n v="0"/>
    <m/>
    <n v="0"/>
    <m/>
    <m/>
    <n v="0"/>
    <n v="0"/>
    <m/>
    <n v="0"/>
    <n v="2900000"/>
    <m/>
    <m/>
    <m/>
    <m/>
    <n v="13"/>
    <n v="300000"/>
    <n v="42857.142857142855"/>
  </r>
  <r>
    <n v="335"/>
    <s v="11/04"/>
    <x v="10"/>
    <s v="15C-30182"/>
    <n v="5"/>
    <s v="ok"/>
    <s v="SB2203110002"/>
    <m/>
    <m/>
    <m/>
    <n v="5"/>
    <m/>
    <m/>
    <m/>
    <m/>
    <m/>
    <s v="LG"/>
    <x v="9"/>
    <x v="0"/>
    <m/>
    <x v="2"/>
    <n v="630000"/>
    <n v="350000"/>
    <m/>
    <m/>
    <m/>
    <m/>
    <n v="980000"/>
    <n v="570000"/>
    <n v="250000"/>
    <m/>
    <m/>
    <m/>
    <m/>
    <m/>
    <m/>
    <m/>
    <m/>
    <m/>
    <m/>
    <m/>
    <m/>
    <m/>
    <m/>
    <n v="0"/>
    <m/>
    <n v="0"/>
    <m/>
    <m/>
    <n v="0"/>
    <n v="0"/>
    <m/>
    <m/>
    <n v="820000"/>
    <m/>
    <m/>
    <m/>
    <m/>
    <m/>
    <n v="0"/>
    <n v="0"/>
  </r>
  <r>
    <n v="336"/>
    <s v="11/04"/>
    <x v="10"/>
    <s v="15C-35774"/>
    <n v="5"/>
    <s v="ok"/>
    <s v="SB2204120008"/>
    <m/>
    <m/>
    <m/>
    <n v="5"/>
    <m/>
    <m/>
    <m/>
    <m/>
    <m/>
    <s v="THUẬN HƯNG"/>
    <x v="0"/>
    <x v="0"/>
    <m/>
    <x v="2"/>
    <n v="2110000"/>
    <n v="175000"/>
    <m/>
    <m/>
    <m/>
    <m/>
    <n v="2285000"/>
    <n v="1950000"/>
    <n v="125000"/>
    <m/>
    <m/>
    <m/>
    <m/>
    <m/>
    <m/>
    <m/>
    <m/>
    <m/>
    <m/>
    <m/>
    <m/>
    <m/>
    <m/>
    <n v="0"/>
    <m/>
    <n v="0"/>
    <m/>
    <m/>
    <n v="0"/>
    <n v="0"/>
    <m/>
    <m/>
    <n v="2075000"/>
    <m/>
    <m/>
    <m/>
    <m/>
    <m/>
    <n v="0"/>
    <n v="0"/>
  </r>
  <r>
    <n v="337"/>
    <s v="11/04"/>
    <x v="10"/>
    <s v="15C-30182"/>
    <n v="5"/>
    <m/>
    <s v="SB2203110003"/>
    <m/>
    <m/>
    <m/>
    <n v="5"/>
    <m/>
    <m/>
    <m/>
    <m/>
    <m/>
    <s v="LG"/>
    <x v="9"/>
    <x v="0"/>
    <m/>
    <x v="2"/>
    <n v="630000"/>
    <n v="350000"/>
    <m/>
    <m/>
    <m/>
    <m/>
    <n v="980000"/>
    <n v="570000"/>
    <n v="250000"/>
    <m/>
    <m/>
    <m/>
    <m/>
    <m/>
    <m/>
    <m/>
    <m/>
    <m/>
    <m/>
    <n v="0"/>
    <m/>
    <n v="0"/>
    <n v="0"/>
    <n v="0"/>
    <m/>
    <n v="0"/>
    <m/>
    <m/>
    <n v="0"/>
    <n v="0"/>
    <m/>
    <n v="0"/>
    <n v="820000"/>
    <m/>
    <m/>
    <m/>
    <m/>
    <m/>
    <n v="0"/>
    <n v="0"/>
  </r>
  <r>
    <n v="338"/>
    <s v="11/04"/>
    <x v="10"/>
    <s v="15C-32175"/>
    <n v="9"/>
    <m/>
    <s v="SB2204120011"/>
    <m/>
    <m/>
    <m/>
    <m/>
    <m/>
    <m/>
    <n v="9"/>
    <m/>
    <m/>
    <s v="NAFUCO"/>
    <x v="11"/>
    <x v="0"/>
    <m/>
    <x v="2"/>
    <n v="2530000"/>
    <n v="500000"/>
    <m/>
    <m/>
    <m/>
    <m/>
    <n v="3030000"/>
    <n v="2310000"/>
    <n v="200000"/>
    <m/>
    <m/>
    <m/>
    <m/>
    <m/>
    <m/>
    <m/>
    <m/>
    <m/>
    <m/>
    <n v="0"/>
    <m/>
    <n v="0"/>
    <n v="0"/>
    <n v="0"/>
    <m/>
    <n v="0"/>
    <m/>
    <m/>
    <n v="0"/>
    <n v="0"/>
    <m/>
    <n v="0"/>
    <n v="2510000"/>
    <m/>
    <m/>
    <m/>
    <m/>
    <n v="9"/>
    <n v="175000"/>
    <n v="25000"/>
  </r>
  <r>
    <n v="339"/>
    <s v="12/04"/>
    <x v="12"/>
    <s v="29H-15619"/>
    <n v="7"/>
    <s v="ok"/>
    <s v="SB2204120018"/>
    <m/>
    <m/>
    <m/>
    <m/>
    <n v="7"/>
    <m/>
    <m/>
    <m/>
    <m/>
    <s v="TRACO"/>
    <x v="6"/>
    <x v="0"/>
    <m/>
    <x v="0"/>
    <n v="2250000"/>
    <n v="400000"/>
    <m/>
    <m/>
    <m/>
    <m/>
    <n v="2650000"/>
    <m/>
    <m/>
    <m/>
    <m/>
    <n v="158000"/>
    <m/>
    <m/>
    <m/>
    <m/>
    <m/>
    <n v="2095000"/>
    <m/>
    <n v="314250"/>
    <n v="90000"/>
    <n v="0"/>
    <n v="0"/>
    <n v="0"/>
    <m/>
    <n v="404250"/>
    <m/>
    <n v="190000"/>
    <n v="0"/>
    <n v="0"/>
    <m/>
    <n v="190000"/>
    <n v="752250"/>
    <s v="LƯU QUANG ĐỨC"/>
    <m/>
    <m/>
    <m/>
    <n v="7"/>
    <n v="150000"/>
    <n v="21428.571428571428"/>
  </r>
  <r>
    <n v="340"/>
    <s v="12/04"/>
    <x v="1"/>
    <s v="29H-15201"/>
    <n v="9"/>
    <s v="ok"/>
    <s v="SB2204120004"/>
    <m/>
    <m/>
    <m/>
    <m/>
    <m/>
    <m/>
    <n v="9"/>
    <m/>
    <m/>
    <s v="SAMWANG"/>
    <x v="8"/>
    <x v="0"/>
    <m/>
    <x v="0"/>
    <n v="2680000"/>
    <n v="500000"/>
    <m/>
    <m/>
    <m/>
    <m/>
    <n v="3180000"/>
    <m/>
    <m/>
    <m/>
    <m/>
    <n v="306000"/>
    <m/>
    <m/>
    <m/>
    <m/>
    <m/>
    <n v="2500000"/>
    <m/>
    <n v="375000"/>
    <n v="105000"/>
    <n v="0"/>
    <n v="0"/>
    <n v="0"/>
    <m/>
    <n v="480000"/>
    <m/>
    <n v="205000"/>
    <n v="0"/>
    <n v="0"/>
    <m/>
    <n v="205000"/>
    <n v="991000"/>
    <s v="NGUYỄN VĂN MINH"/>
    <m/>
    <m/>
    <m/>
    <n v="9"/>
    <n v="175000"/>
    <n v="25000"/>
  </r>
  <r>
    <n v="341"/>
    <s v="12/04"/>
    <x v="2"/>
    <s v="29H-15247"/>
    <n v="9"/>
    <s v="ok"/>
    <s v="SB2204120002"/>
    <m/>
    <m/>
    <m/>
    <m/>
    <m/>
    <m/>
    <n v="9"/>
    <m/>
    <m/>
    <s v="THANH HÓA"/>
    <x v="1"/>
    <x v="0"/>
    <m/>
    <x v="0"/>
    <n v="3820000"/>
    <n v="500000"/>
    <n v="200000"/>
    <m/>
    <m/>
    <m/>
    <n v="4520000"/>
    <m/>
    <m/>
    <m/>
    <m/>
    <n v="148000"/>
    <m/>
    <n v="200000"/>
    <m/>
    <m/>
    <m/>
    <n v="3565000"/>
    <m/>
    <n v="534750"/>
    <n v="105000"/>
    <n v="0"/>
    <n v="0"/>
    <n v="0"/>
    <m/>
    <n v="639750"/>
    <m/>
    <n v="205000"/>
    <n v="0"/>
    <n v="0"/>
    <m/>
    <n v="205000"/>
    <n v="1192750"/>
    <s v="Hoàng Văn Vĩ"/>
    <m/>
    <m/>
    <m/>
    <n v="9"/>
    <n v="175000"/>
    <n v="25000"/>
  </r>
  <r>
    <n v="342"/>
    <s v="12/04"/>
    <x v="4"/>
    <s v="29H-70119"/>
    <n v="9"/>
    <s v="ok"/>
    <s v="SB2204120021"/>
    <m/>
    <m/>
    <m/>
    <m/>
    <m/>
    <m/>
    <n v="9"/>
    <m/>
    <m/>
    <s v="ORION"/>
    <x v="3"/>
    <x v="0"/>
    <m/>
    <x v="0"/>
    <n v="2530000"/>
    <n v="500000"/>
    <m/>
    <m/>
    <m/>
    <m/>
    <n v="3030000"/>
    <m/>
    <m/>
    <m/>
    <m/>
    <n v="306000"/>
    <m/>
    <m/>
    <m/>
    <m/>
    <m/>
    <n v="2360000"/>
    <m/>
    <n v="354000"/>
    <n v="105000"/>
    <n v="0"/>
    <n v="0"/>
    <n v="0"/>
    <m/>
    <n v="459000"/>
    <m/>
    <n v="205000"/>
    <n v="0"/>
    <n v="35000"/>
    <m/>
    <n v="240000"/>
    <n v="1005000"/>
    <s v="NGUYỄN HỒNG THANH"/>
    <m/>
    <m/>
    <m/>
    <n v="9"/>
    <n v="175000"/>
    <n v="25000"/>
  </r>
  <r>
    <n v="343"/>
    <s v="12/04"/>
    <x v="11"/>
    <s v="29H-70138"/>
    <n v="9"/>
    <s v="ok"/>
    <s v="SB2204120020"/>
    <m/>
    <m/>
    <m/>
    <m/>
    <m/>
    <m/>
    <n v="9"/>
    <m/>
    <m/>
    <s v="Z76"/>
    <x v="6"/>
    <x v="0"/>
    <m/>
    <x v="0"/>
    <n v="2530000"/>
    <n v="500000"/>
    <m/>
    <m/>
    <m/>
    <m/>
    <n v="3030000"/>
    <m/>
    <m/>
    <m/>
    <m/>
    <n v="306000"/>
    <m/>
    <m/>
    <m/>
    <m/>
    <m/>
    <n v="2360000"/>
    <m/>
    <n v="354000"/>
    <n v="105000"/>
    <n v="0"/>
    <n v="0"/>
    <n v="0"/>
    <m/>
    <n v="459000"/>
    <m/>
    <n v="205000"/>
    <n v="0"/>
    <n v="0"/>
    <m/>
    <n v="205000"/>
    <n v="970000"/>
    <s v="BÙI VĂN HẬU"/>
    <m/>
    <m/>
    <m/>
    <n v="9"/>
    <n v="175000"/>
    <n v="25000"/>
  </r>
  <r>
    <n v="344"/>
    <s v="12/04"/>
    <x v="5"/>
    <s v="29H-73785"/>
    <n v="13"/>
    <s v="ok"/>
    <s v="SB2204120010"/>
    <m/>
    <m/>
    <m/>
    <m/>
    <m/>
    <m/>
    <m/>
    <n v="13"/>
    <m/>
    <s v="SAMSUNG"/>
    <x v="3"/>
    <x v="0"/>
    <m/>
    <x v="0"/>
    <n v="3170000"/>
    <m/>
    <m/>
    <m/>
    <m/>
    <m/>
    <n v="3170000"/>
    <m/>
    <m/>
    <m/>
    <m/>
    <n v="306000"/>
    <m/>
    <m/>
    <m/>
    <m/>
    <m/>
    <n v="2960000"/>
    <m/>
    <n v="444000"/>
    <m/>
    <n v="0"/>
    <n v="60000"/>
    <n v="0"/>
    <m/>
    <n v="504000"/>
    <m/>
    <m/>
    <n v="0"/>
    <n v="0"/>
    <m/>
    <n v="0"/>
    <n v="810000"/>
    <m/>
    <s v="PL"/>
    <m/>
    <m/>
    <m/>
    <n v="0"/>
    <n v="0"/>
  </r>
  <r>
    <n v="345"/>
    <s v="12/04"/>
    <x v="6"/>
    <s v="29H-73917"/>
    <n v="13"/>
    <m/>
    <s v="SB2204120003"/>
    <m/>
    <m/>
    <m/>
    <m/>
    <m/>
    <m/>
    <m/>
    <n v="13"/>
    <m/>
    <s v="ORION"/>
    <x v="3"/>
    <x v="0"/>
    <m/>
    <x v="0"/>
    <n v="3170000"/>
    <n v="750000"/>
    <m/>
    <m/>
    <m/>
    <m/>
    <n v="3920000"/>
    <m/>
    <m/>
    <m/>
    <m/>
    <n v="306000"/>
    <m/>
    <m/>
    <m/>
    <m/>
    <m/>
    <n v="2960000"/>
    <m/>
    <n v="444000"/>
    <n v="150000"/>
    <n v="0"/>
    <n v="0"/>
    <n v="0"/>
    <m/>
    <n v="594000"/>
    <m/>
    <n v="250000"/>
    <n v="0"/>
    <n v="35000"/>
    <m/>
    <n v="285000"/>
    <n v="1185000"/>
    <s v="NGUYỄN HỒNG THANH"/>
    <m/>
    <m/>
    <m/>
    <n v="13"/>
    <n v="300000"/>
    <n v="42857.142857142855"/>
  </r>
  <r>
    <n v="346"/>
    <s v="12/04"/>
    <x v="7"/>
    <s v="29H-80640"/>
    <n v="13"/>
    <s v="ok"/>
    <s v="SB2204120016"/>
    <m/>
    <m/>
    <m/>
    <m/>
    <m/>
    <m/>
    <m/>
    <n v="13"/>
    <m/>
    <s v="SAMSUNG"/>
    <x v="3"/>
    <x v="0"/>
    <m/>
    <x v="0"/>
    <n v="3170000"/>
    <m/>
    <m/>
    <m/>
    <m/>
    <m/>
    <n v="3170000"/>
    <m/>
    <m/>
    <m/>
    <m/>
    <n v="306000"/>
    <m/>
    <m/>
    <m/>
    <m/>
    <m/>
    <n v="2960000"/>
    <m/>
    <n v="444000"/>
    <m/>
    <n v="0"/>
    <n v="60000"/>
    <n v="0"/>
    <m/>
    <n v="504000"/>
    <m/>
    <m/>
    <n v="0"/>
    <n v="0"/>
    <m/>
    <n v="0"/>
    <n v="810000"/>
    <m/>
    <s v="PL"/>
    <m/>
    <m/>
    <m/>
    <n v="0"/>
    <n v="0"/>
  </r>
  <r>
    <n v="347"/>
    <s v="12/04"/>
    <x v="8"/>
    <s v="29H-80545"/>
    <n v="13"/>
    <s v="ok"/>
    <s v="SB2204120001"/>
    <m/>
    <m/>
    <m/>
    <m/>
    <m/>
    <m/>
    <m/>
    <n v="13"/>
    <m/>
    <s v="SAMSUNG"/>
    <x v="3"/>
    <x v="0"/>
    <m/>
    <x v="0"/>
    <n v="3170000"/>
    <m/>
    <m/>
    <m/>
    <m/>
    <m/>
    <n v="3170000"/>
    <m/>
    <m/>
    <m/>
    <m/>
    <n v="306000"/>
    <m/>
    <m/>
    <m/>
    <m/>
    <m/>
    <n v="2960000"/>
    <m/>
    <n v="444000"/>
    <m/>
    <n v="0"/>
    <n v="60000"/>
    <n v="0"/>
    <m/>
    <n v="504000"/>
    <m/>
    <m/>
    <n v="0"/>
    <n v="0"/>
    <m/>
    <n v="0"/>
    <n v="810000"/>
    <m/>
    <s v="PL"/>
    <m/>
    <m/>
    <m/>
    <n v="0"/>
    <n v="0"/>
  </r>
  <r>
    <n v="348"/>
    <s v="12/04"/>
    <x v="8"/>
    <s v="29H-80545"/>
    <n v="10"/>
    <s v="ok"/>
    <s v="bbbg"/>
    <m/>
    <m/>
    <m/>
    <m/>
    <m/>
    <m/>
    <n v="10"/>
    <m/>
    <m/>
    <s v="XNK-HOÀNG HẢI"/>
    <x v="19"/>
    <x v="2"/>
    <m/>
    <x v="0"/>
    <n v="1527777.7777777778"/>
    <m/>
    <m/>
    <m/>
    <m/>
    <m/>
    <n v="1527777.7777777778"/>
    <m/>
    <m/>
    <m/>
    <m/>
    <m/>
    <m/>
    <m/>
    <m/>
    <m/>
    <m/>
    <m/>
    <m/>
    <n v="230000"/>
    <m/>
    <m/>
    <n v="30000"/>
    <n v="0"/>
    <m/>
    <n v="260000"/>
    <m/>
    <m/>
    <n v="0"/>
    <n v="0"/>
    <m/>
    <m/>
    <n v="260000"/>
    <m/>
    <m/>
    <m/>
    <m/>
    <m/>
    <n v="0"/>
    <n v="0"/>
  </r>
  <r>
    <n v="349"/>
    <s v="12/04"/>
    <x v="10"/>
    <s v="15C 31509"/>
    <n v="3.5"/>
    <m/>
    <s v="SB2204120019"/>
    <m/>
    <m/>
    <n v="3.5"/>
    <m/>
    <m/>
    <m/>
    <m/>
    <m/>
    <m/>
    <s v="THUỐC LÁ"/>
    <x v="31"/>
    <x v="0"/>
    <m/>
    <x v="6"/>
    <n v="1690000"/>
    <n v="175000"/>
    <m/>
    <m/>
    <m/>
    <m/>
    <n v="1865000"/>
    <n v="1550000"/>
    <m/>
    <m/>
    <m/>
    <m/>
    <m/>
    <m/>
    <m/>
    <m/>
    <m/>
    <m/>
    <m/>
    <n v="0"/>
    <m/>
    <n v="0"/>
    <n v="0"/>
    <n v="0"/>
    <m/>
    <n v="0"/>
    <m/>
    <m/>
    <n v="0"/>
    <n v="0"/>
    <m/>
    <n v="0"/>
    <n v="1550000"/>
    <m/>
    <m/>
    <m/>
    <m/>
    <n v="3.5"/>
    <n v="100000"/>
    <n v="14285.714285714286"/>
  </r>
  <r>
    <n v="350"/>
    <s v="12/04"/>
    <x v="10"/>
    <s v="15C-30182"/>
    <n v="5"/>
    <s v="ok"/>
    <s v="SB2204110002"/>
    <m/>
    <m/>
    <m/>
    <n v="5"/>
    <m/>
    <m/>
    <m/>
    <m/>
    <m/>
    <s v="LG"/>
    <x v="9"/>
    <x v="0"/>
    <m/>
    <x v="2"/>
    <n v="630000"/>
    <n v="350000"/>
    <m/>
    <m/>
    <m/>
    <m/>
    <n v="980000"/>
    <m/>
    <m/>
    <m/>
    <m/>
    <m/>
    <m/>
    <m/>
    <m/>
    <m/>
    <m/>
    <m/>
    <m/>
    <n v="0"/>
    <m/>
    <n v="0"/>
    <n v="0"/>
    <n v="0"/>
    <m/>
    <n v="0"/>
    <m/>
    <m/>
    <n v="0"/>
    <n v="0"/>
    <m/>
    <n v="0"/>
    <n v="0"/>
    <m/>
    <m/>
    <m/>
    <m/>
    <m/>
    <n v="0"/>
    <n v="0"/>
  </r>
  <r>
    <n v="351"/>
    <s v="12/04"/>
    <x v="10"/>
    <s v="15C-30182"/>
    <n v="5"/>
    <s v="ok"/>
    <s v="SB2204120024"/>
    <m/>
    <m/>
    <m/>
    <n v="5"/>
    <m/>
    <m/>
    <m/>
    <m/>
    <m/>
    <s v="LG"/>
    <x v="9"/>
    <x v="0"/>
    <m/>
    <x v="2"/>
    <n v="630000"/>
    <n v="350000"/>
    <m/>
    <m/>
    <m/>
    <m/>
    <n v="980000"/>
    <n v="570000"/>
    <n v="250000"/>
    <m/>
    <m/>
    <m/>
    <m/>
    <m/>
    <m/>
    <m/>
    <m/>
    <m/>
    <m/>
    <n v="0"/>
    <m/>
    <n v="0"/>
    <n v="0"/>
    <n v="0"/>
    <m/>
    <n v="0"/>
    <m/>
    <m/>
    <n v="0"/>
    <n v="0"/>
    <m/>
    <n v="0"/>
    <n v="820000"/>
    <m/>
    <m/>
    <m/>
    <m/>
    <m/>
    <n v="0"/>
    <n v="0"/>
  </r>
  <r>
    <n v="352"/>
    <s v="12/04"/>
    <x v="10"/>
    <s v="15C-30182"/>
    <n v="5"/>
    <s v="ok"/>
    <s v="SB2204120027"/>
    <m/>
    <m/>
    <m/>
    <n v="5"/>
    <m/>
    <m/>
    <m/>
    <m/>
    <m/>
    <s v="LG"/>
    <x v="9"/>
    <x v="0"/>
    <m/>
    <x v="2"/>
    <n v="630000"/>
    <n v="350000"/>
    <m/>
    <m/>
    <m/>
    <m/>
    <n v="980000"/>
    <n v="570000"/>
    <n v="250000"/>
    <m/>
    <m/>
    <m/>
    <m/>
    <m/>
    <m/>
    <m/>
    <m/>
    <m/>
    <m/>
    <m/>
    <m/>
    <m/>
    <m/>
    <m/>
    <m/>
    <n v="0"/>
    <m/>
    <m/>
    <m/>
    <n v="0"/>
    <m/>
    <m/>
    <n v="820000"/>
    <m/>
    <m/>
    <m/>
    <m/>
    <m/>
    <m/>
    <m/>
  </r>
  <r>
    <n v="353"/>
    <s v="12/04"/>
    <x v="10"/>
    <s v="43S 3384"/>
    <n v="13"/>
    <s v="ok"/>
    <s v="SB2204120014"/>
    <m/>
    <m/>
    <m/>
    <m/>
    <m/>
    <m/>
    <m/>
    <n v="13"/>
    <n v="3.5"/>
    <s v="BUMJIN"/>
    <x v="5"/>
    <x v="0"/>
    <m/>
    <x v="2"/>
    <n v="2680000"/>
    <m/>
    <m/>
    <m/>
    <n v="705000"/>
    <m/>
    <n v="3385000"/>
    <n v="2300000"/>
    <n v="300000"/>
    <n v="635000"/>
    <m/>
    <m/>
    <m/>
    <m/>
    <m/>
    <m/>
    <m/>
    <m/>
    <m/>
    <n v="0"/>
    <m/>
    <n v="0"/>
    <n v="0"/>
    <n v="0"/>
    <m/>
    <n v="0"/>
    <m/>
    <m/>
    <n v="0"/>
    <n v="0"/>
    <m/>
    <n v="0"/>
    <n v="3235000"/>
    <m/>
    <m/>
    <m/>
    <m/>
    <m/>
    <n v="0"/>
    <n v="0"/>
  </r>
  <r>
    <n v="354"/>
    <s v="12/04"/>
    <x v="10"/>
    <s v="43S 3384"/>
    <n v="13"/>
    <s v="ok"/>
    <s v="SB2204120026"/>
    <m/>
    <m/>
    <m/>
    <m/>
    <m/>
    <m/>
    <m/>
    <n v="13"/>
    <m/>
    <s v="BUMJIN"/>
    <x v="5"/>
    <x v="0"/>
    <m/>
    <x v="2"/>
    <n v="2680000"/>
    <m/>
    <m/>
    <m/>
    <m/>
    <m/>
    <n v="2680000"/>
    <n v="2300000"/>
    <n v="300000"/>
    <m/>
    <m/>
    <m/>
    <m/>
    <m/>
    <m/>
    <m/>
    <m/>
    <m/>
    <m/>
    <m/>
    <m/>
    <m/>
    <m/>
    <m/>
    <m/>
    <n v="0"/>
    <m/>
    <m/>
    <m/>
    <n v="0"/>
    <m/>
    <m/>
    <n v="2600000"/>
    <m/>
    <m/>
    <m/>
    <m/>
    <m/>
    <m/>
    <m/>
  </r>
  <r>
    <n v="355"/>
    <s v="12/04"/>
    <x v="10"/>
    <s v="89C-12886"/>
    <n v="13"/>
    <s v="ok"/>
    <s v="SB2204120023"/>
    <m/>
    <m/>
    <m/>
    <m/>
    <m/>
    <m/>
    <m/>
    <n v="13"/>
    <m/>
    <s v="CHUYỀN TẢI"/>
    <x v="10"/>
    <x v="0"/>
    <m/>
    <x v="2"/>
    <n v="1510000"/>
    <m/>
    <m/>
    <m/>
    <m/>
    <m/>
    <n v="1510000"/>
    <n v="1290000"/>
    <n v="300000"/>
    <m/>
    <m/>
    <m/>
    <m/>
    <m/>
    <m/>
    <m/>
    <m/>
    <m/>
    <m/>
    <n v="0"/>
    <m/>
    <n v="0"/>
    <n v="0"/>
    <n v="0"/>
    <m/>
    <n v="0"/>
    <m/>
    <m/>
    <n v="0"/>
    <n v="0"/>
    <m/>
    <n v="0"/>
    <n v="1590000"/>
    <m/>
    <m/>
    <m/>
    <m/>
    <m/>
    <n v="0"/>
    <n v="0"/>
  </r>
  <r>
    <n v="356"/>
    <s v="12/04"/>
    <x v="10"/>
    <s v="36C 18231"/>
    <n v="13"/>
    <s v="ok"/>
    <s v="SB2204120006"/>
    <m/>
    <m/>
    <m/>
    <m/>
    <m/>
    <m/>
    <m/>
    <n v="13"/>
    <m/>
    <s v="CHUYỀN TẢI"/>
    <x v="10"/>
    <x v="0"/>
    <m/>
    <x v="2"/>
    <n v="1510000"/>
    <m/>
    <m/>
    <m/>
    <m/>
    <m/>
    <n v="1510000"/>
    <n v="1290000"/>
    <n v="300000"/>
    <m/>
    <m/>
    <m/>
    <m/>
    <m/>
    <m/>
    <m/>
    <m/>
    <m/>
    <m/>
    <n v="0"/>
    <m/>
    <n v="0"/>
    <n v="0"/>
    <n v="0"/>
    <m/>
    <n v="0"/>
    <m/>
    <m/>
    <n v="0"/>
    <n v="0"/>
    <m/>
    <n v="0"/>
    <n v="1590000"/>
    <m/>
    <m/>
    <m/>
    <m/>
    <m/>
    <n v="0"/>
    <n v="0"/>
  </r>
  <r>
    <n v="357"/>
    <s v="12/04"/>
    <x v="10"/>
    <s v="15H 02771"/>
    <n v="13"/>
    <s v="ok"/>
    <s v="SB2204120013"/>
    <m/>
    <m/>
    <m/>
    <m/>
    <m/>
    <m/>
    <m/>
    <n v="13"/>
    <m/>
    <s v="ORION"/>
    <x v="3"/>
    <x v="0"/>
    <m/>
    <x v="2"/>
    <n v="3170000"/>
    <n v="750000"/>
    <m/>
    <m/>
    <m/>
    <m/>
    <n v="3920000"/>
    <n v="2860000"/>
    <n v="600000"/>
    <m/>
    <m/>
    <m/>
    <m/>
    <m/>
    <m/>
    <m/>
    <m/>
    <m/>
    <m/>
    <n v="0"/>
    <m/>
    <n v="0"/>
    <n v="0"/>
    <n v="0"/>
    <m/>
    <n v="0"/>
    <m/>
    <m/>
    <n v="0"/>
    <n v="0"/>
    <m/>
    <n v="0"/>
    <n v="3460000"/>
    <m/>
    <m/>
    <m/>
    <m/>
    <m/>
    <n v="0"/>
    <n v="0"/>
  </r>
  <r>
    <n v="358"/>
    <s v="12/04"/>
    <x v="10"/>
    <s v="15H 02771"/>
    <n v="13"/>
    <s v="ok"/>
    <s v="bbbg"/>
    <m/>
    <m/>
    <m/>
    <m/>
    <m/>
    <m/>
    <m/>
    <n v="13"/>
    <m/>
    <s v="XNK-HOÀNG HẢI"/>
    <x v="19"/>
    <x v="2"/>
    <m/>
    <x v="2"/>
    <n v="1527777.7777777778"/>
    <m/>
    <m/>
    <m/>
    <m/>
    <m/>
    <n v="1527777.7777777778"/>
    <n v="1400000"/>
    <m/>
    <m/>
    <m/>
    <m/>
    <m/>
    <m/>
    <m/>
    <m/>
    <m/>
    <m/>
    <m/>
    <m/>
    <m/>
    <m/>
    <m/>
    <n v="0"/>
    <m/>
    <n v="0"/>
    <m/>
    <m/>
    <n v="0"/>
    <n v="0"/>
    <m/>
    <m/>
    <n v="1400000"/>
    <m/>
    <m/>
    <m/>
    <m/>
    <m/>
    <n v="0"/>
    <n v="0"/>
  </r>
  <r>
    <n v="359"/>
    <s v="12/04"/>
    <x v="10"/>
    <s v="15C-35774"/>
    <n v="7"/>
    <s v="ok"/>
    <s v="SB2204120025"/>
    <m/>
    <m/>
    <m/>
    <m/>
    <n v="7"/>
    <m/>
    <m/>
    <m/>
    <m/>
    <s v="VSV"/>
    <x v="4"/>
    <x v="0"/>
    <m/>
    <x v="2"/>
    <n v="850000"/>
    <n v="400000"/>
    <m/>
    <m/>
    <m/>
    <m/>
    <n v="1250000"/>
    <n v="825000"/>
    <n v="150000"/>
    <m/>
    <m/>
    <m/>
    <m/>
    <m/>
    <m/>
    <m/>
    <m/>
    <m/>
    <m/>
    <n v="0"/>
    <m/>
    <n v="0"/>
    <n v="0"/>
    <n v="0"/>
    <m/>
    <n v="0"/>
    <m/>
    <m/>
    <n v="0"/>
    <n v="0"/>
    <m/>
    <n v="0"/>
    <n v="975000"/>
    <m/>
    <m/>
    <m/>
    <m/>
    <n v="7"/>
    <n v="150000"/>
    <n v="21428.571428571428"/>
  </r>
  <r>
    <n v="360"/>
    <s v="12/04"/>
    <x v="10"/>
    <s v="15H 03142"/>
    <n v="13"/>
    <s v="ok"/>
    <s v="SB2204120009"/>
    <m/>
    <m/>
    <m/>
    <m/>
    <m/>
    <m/>
    <m/>
    <n v="13"/>
    <m/>
    <s v="THANH HÓA"/>
    <x v="1"/>
    <x v="0"/>
    <m/>
    <x v="3"/>
    <n v="5335000"/>
    <n v="750000"/>
    <n v="200000"/>
    <m/>
    <m/>
    <m/>
    <n v="6285000"/>
    <n v="4960000"/>
    <n v="650000"/>
    <m/>
    <n v="200000"/>
    <m/>
    <m/>
    <m/>
    <m/>
    <m/>
    <m/>
    <m/>
    <m/>
    <n v="0"/>
    <m/>
    <n v="0"/>
    <n v="0"/>
    <n v="0"/>
    <m/>
    <n v="0"/>
    <m/>
    <m/>
    <n v="0"/>
    <n v="0"/>
    <m/>
    <n v="0"/>
    <n v="5810000"/>
    <m/>
    <m/>
    <m/>
    <m/>
    <m/>
    <n v="0"/>
    <n v="0"/>
  </r>
  <r>
    <n v="361"/>
    <s v="12/04"/>
    <x v="10"/>
    <s v="15C28809"/>
    <n v="3.5"/>
    <s v="ok"/>
    <s v="SB2204120012"/>
    <m/>
    <m/>
    <n v="3.5"/>
    <m/>
    <m/>
    <m/>
    <m/>
    <m/>
    <m/>
    <s v="TUYÊN QUANG"/>
    <x v="18"/>
    <x v="0"/>
    <m/>
    <x v="3"/>
    <n v="4490000"/>
    <n v="175000"/>
    <m/>
    <m/>
    <m/>
    <m/>
    <n v="4665000"/>
    <n v="4140000"/>
    <n v="100000"/>
    <m/>
    <m/>
    <m/>
    <m/>
    <m/>
    <m/>
    <m/>
    <m/>
    <m/>
    <m/>
    <n v="0"/>
    <m/>
    <n v="0"/>
    <n v="0"/>
    <n v="0"/>
    <m/>
    <n v="0"/>
    <m/>
    <m/>
    <n v="0"/>
    <n v="0"/>
    <m/>
    <n v="0"/>
    <n v="4240000"/>
    <m/>
    <m/>
    <m/>
    <m/>
    <m/>
    <n v="0"/>
    <n v="0"/>
  </r>
  <r>
    <n v="362"/>
    <s v="12/04"/>
    <x v="10"/>
    <s v="15H 02241"/>
    <n v="13"/>
    <s v="ok"/>
    <s v="SB2204120022"/>
    <m/>
    <m/>
    <m/>
    <m/>
    <m/>
    <m/>
    <m/>
    <n v="13"/>
    <m/>
    <s v="BUMJIN"/>
    <x v="5"/>
    <x v="0"/>
    <m/>
    <x v="3"/>
    <n v="2680000"/>
    <m/>
    <m/>
    <m/>
    <m/>
    <m/>
    <n v="2680000"/>
    <n v="2400000"/>
    <n v="300000"/>
    <m/>
    <m/>
    <m/>
    <m/>
    <m/>
    <m/>
    <m/>
    <m/>
    <m/>
    <m/>
    <n v="0"/>
    <m/>
    <n v="0"/>
    <n v="0"/>
    <n v="0"/>
    <m/>
    <n v="0"/>
    <m/>
    <m/>
    <n v="0"/>
    <n v="0"/>
    <m/>
    <n v="0"/>
    <n v="2700000"/>
    <m/>
    <m/>
    <m/>
    <m/>
    <m/>
    <n v="0"/>
    <n v="0"/>
  </r>
  <r>
    <n v="363"/>
    <s v="12/04"/>
    <x v="10"/>
    <s v="15H 02657"/>
    <n v="13"/>
    <s v="ok"/>
    <s v="SB2204120017"/>
    <m/>
    <m/>
    <m/>
    <m/>
    <m/>
    <m/>
    <m/>
    <n v="13"/>
    <m/>
    <s v="VICHTORY"/>
    <x v="7"/>
    <x v="0"/>
    <m/>
    <x v="3"/>
    <n v="2840000"/>
    <n v="750000"/>
    <m/>
    <m/>
    <m/>
    <m/>
    <n v="3590000"/>
    <n v="2700000"/>
    <n v="325000"/>
    <m/>
    <m/>
    <m/>
    <m/>
    <m/>
    <m/>
    <m/>
    <m/>
    <m/>
    <m/>
    <n v="0"/>
    <m/>
    <n v="0"/>
    <n v="0"/>
    <n v="0"/>
    <m/>
    <n v="0"/>
    <m/>
    <m/>
    <n v="0"/>
    <n v="0"/>
    <m/>
    <n v="0"/>
    <n v="3025000"/>
    <m/>
    <m/>
    <m/>
    <m/>
    <n v="13"/>
    <n v="300000"/>
    <n v="42857.142857142855"/>
  </r>
  <r>
    <n v="364"/>
    <s v="13/04"/>
    <x v="12"/>
    <s v="29H-15619"/>
    <n v="9"/>
    <s v="ok"/>
    <s v="SB2204130018"/>
    <m/>
    <m/>
    <m/>
    <m/>
    <m/>
    <m/>
    <n v="9"/>
    <m/>
    <m/>
    <s v="ORION"/>
    <x v="3"/>
    <x v="0"/>
    <m/>
    <x v="0"/>
    <n v="2530000"/>
    <n v="500000"/>
    <m/>
    <m/>
    <m/>
    <m/>
    <n v="3030000"/>
    <m/>
    <m/>
    <m/>
    <m/>
    <n v="306000"/>
    <m/>
    <m/>
    <m/>
    <m/>
    <m/>
    <n v="2360000"/>
    <m/>
    <n v="354000"/>
    <n v="105000"/>
    <n v="50000"/>
    <n v="60000"/>
    <n v="0"/>
    <m/>
    <n v="569000"/>
    <m/>
    <n v="205000"/>
    <n v="0"/>
    <n v="35000"/>
    <m/>
    <n v="240000"/>
    <n v="1115000"/>
    <s v="NGUYỄN HỒNG THANH"/>
    <s v="cn"/>
    <m/>
    <m/>
    <n v="9"/>
    <n v="175000"/>
    <n v="21875"/>
  </r>
  <r>
    <n v="365"/>
    <s v="13/04"/>
    <x v="1"/>
    <s v="29H-15201"/>
    <n v="9"/>
    <s v="ok"/>
    <s v="SB2204130005"/>
    <m/>
    <m/>
    <m/>
    <m/>
    <m/>
    <m/>
    <n v="9"/>
    <m/>
    <m/>
    <s v="SAMWANG"/>
    <x v="8"/>
    <x v="0"/>
    <m/>
    <x v="0"/>
    <n v="2680000"/>
    <n v="500000"/>
    <m/>
    <m/>
    <m/>
    <m/>
    <n v="3180000"/>
    <m/>
    <m/>
    <m/>
    <m/>
    <n v="232000"/>
    <m/>
    <m/>
    <m/>
    <m/>
    <m/>
    <n v="2500000"/>
    <m/>
    <n v="375000"/>
    <n v="105000"/>
    <n v="0"/>
    <n v="0"/>
    <n v="0"/>
    <m/>
    <n v="480000"/>
    <m/>
    <n v="205000"/>
    <n v="0"/>
    <n v="0"/>
    <m/>
    <n v="205000"/>
    <n v="917000"/>
    <s v="BÙI ĐÌNH ĐẠT"/>
    <m/>
    <m/>
    <m/>
    <n v="9"/>
    <n v="175000"/>
    <n v="21875"/>
  </r>
  <r>
    <n v="366"/>
    <s v="13/04"/>
    <x v="3"/>
    <s v="29H-15805"/>
    <n v="9"/>
    <s v="ok"/>
    <s v="SB2204130004"/>
    <m/>
    <m/>
    <m/>
    <m/>
    <m/>
    <m/>
    <n v="9"/>
    <m/>
    <m/>
    <s v="ORION"/>
    <x v="3"/>
    <x v="0"/>
    <m/>
    <x v="0"/>
    <n v="2530000"/>
    <n v="500000"/>
    <m/>
    <m/>
    <m/>
    <m/>
    <n v="3030000"/>
    <m/>
    <m/>
    <m/>
    <m/>
    <n v="306000"/>
    <m/>
    <m/>
    <m/>
    <m/>
    <m/>
    <n v="2360000"/>
    <m/>
    <n v="354000"/>
    <n v="105000"/>
    <n v="0"/>
    <n v="0"/>
    <n v="0"/>
    <m/>
    <n v="459000"/>
    <m/>
    <n v="205000"/>
    <n v="0"/>
    <n v="35000"/>
    <m/>
    <n v="240000"/>
    <n v="1005000"/>
    <s v="NGUYỄN ĐÌNH HIỆP"/>
    <m/>
    <m/>
    <m/>
    <n v="9"/>
    <n v="175000"/>
    <n v="21875"/>
  </r>
  <r>
    <n v="367"/>
    <s v="13/04"/>
    <x v="2"/>
    <s v="29H-15247"/>
    <n v="5"/>
    <s v="ok"/>
    <s v="SB2204130003"/>
    <m/>
    <m/>
    <m/>
    <n v="5"/>
    <m/>
    <m/>
    <m/>
    <m/>
    <m/>
    <s v="A NAM"/>
    <x v="17"/>
    <x v="0"/>
    <m/>
    <x v="0"/>
    <n v="2060000"/>
    <m/>
    <m/>
    <m/>
    <m/>
    <m/>
    <n v="2060000"/>
    <m/>
    <m/>
    <m/>
    <m/>
    <n v="286000"/>
    <m/>
    <m/>
    <m/>
    <m/>
    <m/>
    <n v="1920000"/>
    <m/>
    <n v="288000"/>
    <m/>
    <n v="0"/>
    <n v="60000"/>
    <n v="0"/>
    <m/>
    <n v="348000"/>
    <m/>
    <m/>
    <n v="0"/>
    <n v="0"/>
    <m/>
    <n v="0"/>
    <n v="634000"/>
    <m/>
    <s v="PL"/>
    <m/>
    <m/>
    <m/>
    <n v="0"/>
    <n v="0"/>
  </r>
  <r>
    <n v="368"/>
    <s v="13/04"/>
    <x v="4"/>
    <s v="29H-70119"/>
    <n v="9"/>
    <s v="ok"/>
    <s v="SB2204130019"/>
    <m/>
    <m/>
    <m/>
    <m/>
    <m/>
    <m/>
    <n v="9"/>
    <m/>
    <m/>
    <s v="NAFUCO"/>
    <x v="11"/>
    <x v="0"/>
    <m/>
    <x v="0"/>
    <n v="2530000"/>
    <n v="500000"/>
    <m/>
    <m/>
    <m/>
    <m/>
    <n v="3030000"/>
    <m/>
    <m/>
    <m/>
    <m/>
    <n v="148000"/>
    <m/>
    <m/>
    <m/>
    <m/>
    <m/>
    <n v="2360000"/>
    <m/>
    <n v="354000"/>
    <n v="105000"/>
    <n v="0"/>
    <n v="0"/>
    <n v="0"/>
    <m/>
    <n v="459000"/>
    <m/>
    <n v="205000"/>
    <n v="0"/>
    <n v="0"/>
    <m/>
    <n v="205000"/>
    <n v="812000"/>
    <s v="PHẠM VĂN QUÂN"/>
    <m/>
    <m/>
    <m/>
    <n v="9"/>
    <n v="175000"/>
    <n v="21875"/>
  </r>
  <r>
    <n v="369"/>
    <s v="13/04"/>
    <x v="4"/>
    <s v="29H-70119"/>
    <n v="0"/>
    <m/>
    <m/>
    <m/>
    <m/>
    <m/>
    <m/>
    <m/>
    <m/>
    <m/>
    <m/>
    <n v="5"/>
    <s v="NAFUCO"/>
    <x v="11"/>
    <x v="0"/>
    <m/>
    <x v="0"/>
    <m/>
    <m/>
    <m/>
    <n v="350000"/>
    <n v="1030000"/>
    <m/>
    <n v="1380000"/>
    <m/>
    <m/>
    <m/>
    <m/>
    <m/>
    <m/>
    <m/>
    <m/>
    <m/>
    <m/>
    <m/>
    <n v="960000"/>
    <n v="144000"/>
    <n v="75000"/>
    <m/>
    <m/>
    <m/>
    <m/>
    <n v="219000"/>
    <m/>
    <n v="75000"/>
    <m/>
    <n v="0"/>
    <m/>
    <n v="75000"/>
    <n v="294000"/>
    <s v="PHẠM VĂN QUÂN"/>
    <m/>
    <m/>
    <m/>
    <n v="5"/>
    <n v="100000"/>
    <n v="100000"/>
  </r>
  <r>
    <n v="370"/>
    <s v="13/04"/>
    <x v="5"/>
    <s v="29H-73785"/>
    <n v="13"/>
    <s v="ok"/>
    <s v="SB2204130012"/>
    <m/>
    <m/>
    <m/>
    <m/>
    <m/>
    <m/>
    <m/>
    <n v="13"/>
    <m/>
    <s v="BUMJIN"/>
    <x v="5"/>
    <x v="0"/>
    <m/>
    <x v="0"/>
    <n v="2680000"/>
    <m/>
    <m/>
    <m/>
    <m/>
    <m/>
    <n v="2680000"/>
    <m/>
    <m/>
    <m/>
    <m/>
    <m/>
    <m/>
    <m/>
    <m/>
    <m/>
    <m/>
    <n v="2500000"/>
    <m/>
    <n v="375000"/>
    <m/>
    <n v="0"/>
    <n v="60000"/>
    <n v="0"/>
    <m/>
    <n v="435000"/>
    <m/>
    <m/>
    <n v="0"/>
    <n v="0"/>
    <m/>
    <n v="0"/>
    <n v="435000"/>
    <m/>
    <s v="PL"/>
    <m/>
    <m/>
    <m/>
    <n v="0"/>
    <n v="0"/>
  </r>
  <r>
    <n v="371"/>
    <s v="13/04"/>
    <x v="5"/>
    <s v="29H-73785"/>
    <n v="13"/>
    <s v="ok"/>
    <s v="SB2204130024"/>
    <m/>
    <m/>
    <m/>
    <m/>
    <m/>
    <m/>
    <m/>
    <n v="13"/>
    <m/>
    <s v="SAMSUNG"/>
    <x v="3"/>
    <x v="0"/>
    <m/>
    <x v="0"/>
    <n v="3170000"/>
    <m/>
    <m/>
    <m/>
    <m/>
    <m/>
    <n v="3170000"/>
    <m/>
    <m/>
    <m/>
    <m/>
    <n v="306000"/>
    <m/>
    <m/>
    <m/>
    <m/>
    <m/>
    <n v="2960000"/>
    <m/>
    <n v="444000"/>
    <m/>
    <m/>
    <n v="60000"/>
    <n v="0"/>
    <m/>
    <n v="504000"/>
    <m/>
    <m/>
    <n v="0"/>
    <n v="0"/>
    <m/>
    <m/>
    <n v="810000"/>
    <m/>
    <s v="PL"/>
    <m/>
    <m/>
    <m/>
    <n v="0"/>
    <n v="0"/>
  </r>
  <r>
    <n v="372"/>
    <s v="13/04"/>
    <x v="6"/>
    <s v="29H-73917"/>
    <n v="13"/>
    <m/>
    <s v="SB2204130008"/>
    <m/>
    <m/>
    <m/>
    <m/>
    <m/>
    <m/>
    <m/>
    <n v="13"/>
    <m/>
    <s v="THANH HÓA"/>
    <x v="1"/>
    <x v="0"/>
    <m/>
    <x v="0"/>
    <n v="4580000"/>
    <n v="750000"/>
    <n v="200000"/>
    <m/>
    <m/>
    <m/>
    <n v="5530000"/>
    <m/>
    <m/>
    <m/>
    <m/>
    <n v="148000"/>
    <m/>
    <n v="200000"/>
    <m/>
    <m/>
    <m/>
    <n v="4280000"/>
    <m/>
    <n v="642000"/>
    <n v="150000"/>
    <n v="0"/>
    <n v="0"/>
    <n v="0"/>
    <m/>
    <n v="792000"/>
    <m/>
    <n v="250000"/>
    <n v="0"/>
    <n v="0"/>
    <m/>
    <n v="250000"/>
    <n v="1390000"/>
    <s v="Ngô Văn Đức"/>
    <m/>
    <m/>
    <m/>
    <n v="13"/>
    <n v="300000"/>
    <n v="37500"/>
  </r>
  <r>
    <n v="373"/>
    <s v="13/04"/>
    <x v="7"/>
    <s v="29H-80640"/>
    <n v="13"/>
    <s v="ok"/>
    <s v="SB2204130014"/>
    <m/>
    <m/>
    <m/>
    <m/>
    <m/>
    <m/>
    <m/>
    <n v="13"/>
    <m/>
    <s v="THUẬN HƯNG"/>
    <x v="0"/>
    <x v="0"/>
    <m/>
    <x v="0"/>
    <n v="3300000"/>
    <n v="375000"/>
    <m/>
    <m/>
    <m/>
    <m/>
    <n v="3675000"/>
    <m/>
    <m/>
    <m/>
    <m/>
    <n v="306000"/>
    <m/>
    <m/>
    <m/>
    <m/>
    <m/>
    <n v="3080000"/>
    <m/>
    <n v="462000"/>
    <m/>
    <n v="0"/>
    <n v="0"/>
    <n v="0"/>
    <m/>
    <n v="462000"/>
    <m/>
    <m/>
    <n v="0"/>
    <n v="0"/>
    <m/>
    <n v="0"/>
    <n v="768000"/>
    <m/>
    <m/>
    <m/>
    <m/>
    <n v="13"/>
    <n v="300000"/>
    <n v="37500"/>
  </r>
  <r>
    <n v="374"/>
    <s v="13/04"/>
    <x v="8"/>
    <s v="29H-80545"/>
    <n v="13"/>
    <s v="ok"/>
    <s v="SB2204130020"/>
    <m/>
    <m/>
    <m/>
    <m/>
    <m/>
    <m/>
    <m/>
    <n v="13"/>
    <m/>
    <s v="SAMSUNG"/>
    <x v="3"/>
    <x v="0"/>
    <m/>
    <x v="0"/>
    <n v="3170000"/>
    <m/>
    <m/>
    <m/>
    <m/>
    <m/>
    <n v="3170000"/>
    <m/>
    <m/>
    <m/>
    <m/>
    <n v="306000"/>
    <m/>
    <m/>
    <m/>
    <m/>
    <m/>
    <n v="2960000"/>
    <m/>
    <n v="444000"/>
    <m/>
    <n v="0"/>
    <n v="60000"/>
    <n v="0"/>
    <m/>
    <n v="504000"/>
    <m/>
    <m/>
    <n v="0"/>
    <n v="0"/>
    <m/>
    <n v="0"/>
    <n v="810000"/>
    <m/>
    <s v="PL"/>
    <m/>
    <m/>
    <m/>
    <n v="0"/>
    <n v="0"/>
  </r>
  <r>
    <n v="375"/>
    <s v="13/04"/>
    <x v="10"/>
    <s v="15H 03130"/>
    <n v="13"/>
    <m/>
    <s v="SB2204130025"/>
    <m/>
    <m/>
    <m/>
    <m/>
    <m/>
    <m/>
    <m/>
    <n v="13"/>
    <m/>
    <s v="BUMJIN"/>
    <x v="5"/>
    <x v="0"/>
    <m/>
    <x v="6"/>
    <n v="2680000"/>
    <m/>
    <m/>
    <m/>
    <m/>
    <m/>
    <n v="2680000"/>
    <n v="2300000"/>
    <n v="300000"/>
    <m/>
    <m/>
    <m/>
    <m/>
    <m/>
    <m/>
    <m/>
    <m/>
    <m/>
    <m/>
    <n v="0"/>
    <m/>
    <n v="0"/>
    <n v="0"/>
    <n v="0"/>
    <m/>
    <n v="0"/>
    <m/>
    <m/>
    <n v="0"/>
    <n v="0"/>
    <m/>
    <n v="0"/>
    <n v="2600000"/>
    <m/>
    <m/>
    <m/>
    <m/>
    <m/>
    <n v="0"/>
    <n v="0"/>
  </r>
  <r>
    <n v="376"/>
    <s v="13/04"/>
    <x v="10"/>
    <s v="15C-30182"/>
    <n v="5"/>
    <s v="ok"/>
    <s v="SB2204130026"/>
    <m/>
    <m/>
    <m/>
    <n v="5"/>
    <m/>
    <m/>
    <m/>
    <m/>
    <m/>
    <s v="LG"/>
    <x v="9"/>
    <x v="0"/>
    <m/>
    <x v="2"/>
    <n v="630000"/>
    <n v="350000"/>
    <m/>
    <m/>
    <m/>
    <m/>
    <n v="980000"/>
    <n v="570000"/>
    <n v="250000"/>
    <m/>
    <m/>
    <m/>
    <m/>
    <m/>
    <m/>
    <m/>
    <m/>
    <m/>
    <m/>
    <n v="0"/>
    <m/>
    <n v="0"/>
    <n v="0"/>
    <n v="0"/>
    <m/>
    <n v="0"/>
    <m/>
    <m/>
    <n v="0"/>
    <n v="0"/>
    <m/>
    <n v="0"/>
    <n v="820000"/>
    <m/>
    <m/>
    <m/>
    <m/>
    <m/>
    <n v="0"/>
    <n v="0"/>
  </r>
  <r>
    <n v="377"/>
    <s v="13/04"/>
    <x v="10"/>
    <s v="15C-30182"/>
    <n v="5"/>
    <s v="ok"/>
    <s v="SB2204130032"/>
    <m/>
    <m/>
    <m/>
    <n v="5"/>
    <m/>
    <m/>
    <m/>
    <m/>
    <m/>
    <s v="LG"/>
    <x v="9"/>
    <x v="0"/>
    <m/>
    <x v="2"/>
    <n v="630000"/>
    <n v="350000"/>
    <m/>
    <m/>
    <m/>
    <m/>
    <n v="980000"/>
    <n v="570000"/>
    <n v="250000"/>
    <m/>
    <m/>
    <m/>
    <m/>
    <m/>
    <m/>
    <m/>
    <m/>
    <m/>
    <m/>
    <m/>
    <m/>
    <m/>
    <m/>
    <n v="0"/>
    <m/>
    <n v="0"/>
    <m/>
    <m/>
    <n v="0"/>
    <n v="0"/>
    <m/>
    <m/>
    <n v="820000"/>
    <m/>
    <m/>
    <m/>
    <m/>
    <m/>
    <n v="0"/>
    <n v="0"/>
  </r>
  <r>
    <n v="378"/>
    <s v="13/04"/>
    <x v="10"/>
    <s v="15C-32175"/>
    <n v="9"/>
    <m/>
    <s v="SB2204130022"/>
    <m/>
    <m/>
    <m/>
    <m/>
    <m/>
    <m/>
    <n v="9"/>
    <m/>
    <m/>
    <s v="ĐẠT GIA"/>
    <x v="7"/>
    <x v="0"/>
    <m/>
    <x v="2"/>
    <n v="2140000"/>
    <n v="500000"/>
    <m/>
    <m/>
    <m/>
    <m/>
    <n v="2640000"/>
    <n v="2020000"/>
    <n v="200000"/>
    <m/>
    <m/>
    <m/>
    <m/>
    <m/>
    <m/>
    <m/>
    <m/>
    <m/>
    <m/>
    <n v="0"/>
    <m/>
    <n v="0"/>
    <n v="0"/>
    <n v="0"/>
    <m/>
    <n v="0"/>
    <m/>
    <m/>
    <n v="0"/>
    <n v="0"/>
    <m/>
    <n v="0"/>
    <n v="2220000"/>
    <m/>
    <m/>
    <m/>
    <m/>
    <n v="9"/>
    <n v="175000"/>
    <n v="21875"/>
  </r>
  <r>
    <n v="379"/>
    <s v="13/04"/>
    <x v="10"/>
    <s v="43S 3384"/>
    <n v="13"/>
    <s v="ok"/>
    <s v="SB2204130027"/>
    <m/>
    <m/>
    <m/>
    <m/>
    <m/>
    <m/>
    <m/>
    <n v="13"/>
    <m/>
    <s v="CHUYỀN TẢI"/>
    <x v="10"/>
    <x v="0"/>
    <m/>
    <x v="2"/>
    <n v="1510000"/>
    <m/>
    <m/>
    <m/>
    <m/>
    <m/>
    <n v="1510000"/>
    <n v="1290000"/>
    <n v="300000"/>
    <m/>
    <m/>
    <m/>
    <m/>
    <m/>
    <m/>
    <m/>
    <m/>
    <m/>
    <m/>
    <m/>
    <m/>
    <m/>
    <m/>
    <m/>
    <m/>
    <n v="0"/>
    <m/>
    <m/>
    <m/>
    <n v="0"/>
    <m/>
    <m/>
    <n v="1590000"/>
    <m/>
    <m/>
    <m/>
    <m/>
    <m/>
    <m/>
    <m/>
  </r>
  <r>
    <n v="380"/>
    <s v="13/04"/>
    <x v="10"/>
    <s v="89C-12886"/>
    <n v="13"/>
    <s v="ok"/>
    <s v="SB2204130006"/>
    <m/>
    <m/>
    <m/>
    <m/>
    <m/>
    <m/>
    <m/>
    <n v="13"/>
    <m/>
    <s v="CHUYỀN TẢI"/>
    <x v="10"/>
    <x v="0"/>
    <m/>
    <x v="2"/>
    <n v="1510000"/>
    <m/>
    <m/>
    <m/>
    <m/>
    <m/>
    <n v="1510000"/>
    <n v="1290000"/>
    <n v="300000"/>
    <m/>
    <m/>
    <m/>
    <m/>
    <m/>
    <m/>
    <m/>
    <m/>
    <m/>
    <m/>
    <n v="0"/>
    <m/>
    <n v="0"/>
    <n v="0"/>
    <n v="0"/>
    <m/>
    <n v="0"/>
    <m/>
    <m/>
    <n v="0"/>
    <n v="0"/>
    <m/>
    <n v="0"/>
    <n v="1590000"/>
    <m/>
    <m/>
    <m/>
    <m/>
    <m/>
    <n v="0"/>
    <n v="0"/>
  </r>
  <r>
    <n v="381"/>
    <s v="13/04"/>
    <x v="10"/>
    <s v="89C-12886"/>
    <n v="13"/>
    <s v="ok"/>
    <s v="SB2204130016"/>
    <m/>
    <m/>
    <m/>
    <m/>
    <m/>
    <m/>
    <m/>
    <n v="13"/>
    <n v="5"/>
    <s v="CHUYỀN TẢI"/>
    <x v="10"/>
    <x v="0"/>
    <m/>
    <x v="2"/>
    <n v="1510000"/>
    <m/>
    <m/>
    <m/>
    <n v="385000"/>
    <m/>
    <n v="1895000"/>
    <n v="1290000"/>
    <n v="300000"/>
    <n v="350000"/>
    <m/>
    <m/>
    <m/>
    <m/>
    <m/>
    <m/>
    <m/>
    <m/>
    <m/>
    <m/>
    <m/>
    <m/>
    <m/>
    <n v="0"/>
    <m/>
    <n v="0"/>
    <m/>
    <m/>
    <n v="0"/>
    <n v="0"/>
    <m/>
    <m/>
    <n v="1940000"/>
    <m/>
    <m/>
    <m/>
    <m/>
    <m/>
    <n v="0"/>
    <n v="0"/>
  </r>
  <r>
    <n v="382"/>
    <s v="13/04"/>
    <x v="10"/>
    <s v="99C 01580"/>
    <n v="13"/>
    <s v="ok"/>
    <s v="SB2204130002"/>
    <m/>
    <m/>
    <m/>
    <m/>
    <m/>
    <m/>
    <m/>
    <n v="13"/>
    <m/>
    <s v="CHUYỀN TẢI"/>
    <x v="10"/>
    <x v="0"/>
    <m/>
    <x v="2"/>
    <n v="1510000"/>
    <m/>
    <m/>
    <m/>
    <m/>
    <m/>
    <n v="1510000"/>
    <n v="1290000"/>
    <n v="300000"/>
    <m/>
    <m/>
    <m/>
    <m/>
    <m/>
    <m/>
    <m/>
    <m/>
    <m/>
    <m/>
    <n v="0"/>
    <m/>
    <n v="0"/>
    <n v="0"/>
    <n v="0"/>
    <m/>
    <n v="0"/>
    <m/>
    <m/>
    <n v="0"/>
    <n v="0"/>
    <m/>
    <n v="0"/>
    <n v="1590000"/>
    <m/>
    <m/>
    <m/>
    <m/>
    <m/>
    <n v="0"/>
    <n v="0"/>
  </r>
  <r>
    <n v="383"/>
    <s v="13/04"/>
    <x v="10"/>
    <s v="99C 01580"/>
    <n v="13"/>
    <s v="ok"/>
    <s v="SB2204130021"/>
    <m/>
    <m/>
    <m/>
    <m/>
    <m/>
    <m/>
    <m/>
    <n v="13"/>
    <m/>
    <s v="CHUYỀN TẢI"/>
    <x v="10"/>
    <x v="0"/>
    <m/>
    <x v="2"/>
    <n v="1510000"/>
    <m/>
    <m/>
    <m/>
    <m/>
    <m/>
    <n v="1510000"/>
    <n v="1290000"/>
    <n v="300000"/>
    <m/>
    <m/>
    <m/>
    <m/>
    <m/>
    <m/>
    <m/>
    <m/>
    <m/>
    <m/>
    <m/>
    <m/>
    <m/>
    <m/>
    <m/>
    <m/>
    <n v="0"/>
    <m/>
    <m/>
    <m/>
    <n v="0"/>
    <m/>
    <m/>
    <n v="1590000"/>
    <m/>
    <m/>
    <m/>
    <m/>
    <m/>
    <m/>
    <m/>
  </r>
  <r>
    <n v="384"/>
    <s v="13/04"/>
    <x v="10"/>
    <s v="99H 01188"/>
    <n v="13"/>
    <s v="ok"/>
    <s v="SB2204130001"/>
    <m/>
    <m/>
    <m/>
    <m/>
    <m/>
    <m/>
    <m/>
    <n v="13"/>
    <m/>
    <s v="SAMSUNG"/>
    <x v="3"/>
    <x v="0"/>
    <m/>
    <x v="2"/>
    <n v="3170000"/>
    <m/>
    <m/>
    <m/>
    <m/>
    <m/>
    <n v="3170000"/>
    <n v="2860000"/>
    <n v="300000"/>
    <m/>
    <m/>
    <m/>
    <m/>
    <m/>
    <m/>
    <m/>
    <m/>
    <m/>
    <m/>
    <n v="0"/>
    <m/>
    <n v="0"/>
    <n v="0"/>
    <n v="0"/>
    <m/>
    <n v="0"/>
    <m/>
    <m/>
    <n v="0"/>
    <n v="0"/>
    <m/>
    <n v="0"/>
    <n v="3160000"/>
    <m/>
    <m/>
    <m/>
    <m/>
    <m/>
    <n v="0"/>
    <n v="0"/>
  </r>
  <r>
    <n v="385"/>
    <s v="13/04"/>
    <x v="10"/>
    <s v="15H 02771"/>
    <n v="13"/>
    <s v="ok"/>
    <s v="SB2204130021"/>
    <m/>
    <m/>
    <m/>
    <m/>
    <m/>
    <m/>
    <m/>
    <n v="13"/>
    <m/>
    <s v="KOTES"/>
    <x v="17"/>
    <x v="0"/>
    <m/>
    <x v="2"/>
    <n v="3180000"/>
    <n v="750000"/>
    <m/>
    <m/>
    <m/>
    <m/>
    <n v="3930000"/>
    <n v="2750000"/>
    <n v="600000"/>
    <m/>
    <m/>
    <m/>
    <m/>
    <m/>
    <m/>
    <m/>
    <m/>
    <m/>
    <m/>
    <n v="0"/>
    <m/>
    <n v="0"/>
    <n v="0"/>
    <n v="0"/>
    <m/>
    <n v="0"/>
    <m/>
    <m/>
    <n v="0"/>
    <n v="0"/>
    <m/>
    <n v="0"/>
    <n v="3350000"/>
    <m/>
    <m/>
    <m/>
    <m/>
    <m/>
    <n v="0"/>
    <n v="0"/>
  </r>
  <r>
    <n v="386"/>
    <s v="13/04"/>
    <x v="10"/>
    <s v="15C-35774"/>
    <n v="7"/>
    <s v="ok"/>
    <s v="SB2204130015"/>
    <m/>
    <m/>
    <m/>
    <m/>
    <n v="7"/>
    <m/>
    <m/>
    <m/>
    <m/>
    <s v="TRACO"/>
    <x v="6"/>
    <x v="0"/>
    <m/>
    <x v="2"/>
    <n v="2250000"/>
    <n v="400000"/>
    <m/>
    <m/>
    <m/>
    <m/>
    <n v="2650000"/>
    <n v="1970000"/>
    <n v="300000"/>
    <m/>
    <m/>
    <m/>
    <m/>
    <m/>
    <m/>
    <m/>
    <m/>
    <m/>
    <m/>
    <n v="0"/>
    <m/>
    <n v="0"/>
    <n v="0"/>
    <n v="0"/>
    <m/>
    <n v="0"/>
    <m/>
    <m/>
    <n v="0"/>
    <n v="0"/>
    <m/>
    <n v="0"/>
    <n v="2270000"/>
    <m/>
    <m/>
    <m/>
    <m/>
    <m/>
    <n v="0"/>
    <n v="0"/>
  </r>
  <r>
    <n v="387"/>
    <s v="13/04"/>
    <x v="10"/>
    <s v="15C-35774"/>
    <n v="7"/>
    <s v="ok"/>
    <s v="SB2204130030"/>
    <m/>
    <m/>
    <m/>
    <m/>
    <n v="7"/>
    <m/>
    <m/>
    <m/>
    <m/>
    <s v="ORION"/>
    <x v="3"/>
    <x v="0"/>
    <m/>
    <x v="2"/>
    <n v="2250000"/>
    <n v="400000"/>
    <m/>
    <m/>
    <m/>
    <m/>
    <n v="2650000"/>
    <n v="2070000"/>
    <n v="150000"/>
    <m/>
    <m/>
    <m/>
    <m/>
    <m/>
    <m/>
    <m/>
    <m/>
    <m/>
    <m/>
    <m/>
    <m/>
    <m/>
    <m/>
    <n v="0"/>
    <m/>
    <n v="0"/>
    <m/>
    <m/>
    <n v="0"/>
    <n v="0"/>
    <m/>
    <m/>
    <n v="2220000"/>
    <m/>
    <m/>
    <m/>
    <m/>
    <n v="7"/>
    <n v="150000"/>
    <n v="18750"/>
  </r>
  <r>
    <n v="388"/>
    <s v="13/04"/>
    <x v="10"/>
    <s v="15H 03142"/>
    <n v="13"/>
    <s v="ok"/>
    <s v="SB2204130010"/>
    <m/>
    <m/>
    <m/>
    <m/>
    <m/>
    <m/>
    <m/>
    <n v="13"/>
    <m/>
    <s v="VICHTORY"/>
    <x v="7"/>
    <x v="0"/>
    <m/>
    <x v="3"/>
    <n v="3595000"/>
    <n v="750000"/>
    <m/>
    <m/>
    <m/>
    <m/>
    <n v="4345000"/>
    <n v="3420000"/>
    <n v="650000"/>
    <m/>
    <m/>
    <m/>
    <m/>
    <m/>
    <m/>
    <m/>
    <m/>
    <m/>
    <m/>
    <n v="0"/>
    <m/>
    <n v="0"/>
    <n v="0"/>
    <n v="0"/>
    <m/>
    <n v="0"/>
    <m/>
    <m/>
    <n v="0"/>
    <n v="0"/>
    <m/>
    <n v="0"/>
    <n v="4070000"/>
    <m/>
    <m/>
    <m/>
    <m/>
    <m/>
    <n v="0"/>
    <n v="0"/>
  </r>
  <r>
    <n v="389"/>
    <s v="13/04"/>
    <x v="10"/>
    <s v="15C28809"/>
    <n v="3.5"/>
    <s v="ok"/>
    <s v="SB2204130007"/>
    <m/>
    <m/>
    <n v="3.5"/>
    <m/>
    <m/>
    <m/>
    <m/>
    <m/>
    <m/>
    <s v="VICHTORY"/>
    <x v="7"/>
    <x v="0"/>
    <m/>
    <x v="3"/>
    <n v="1410000"/>
    <n v="350000"/>
    <m/>
    <m/>
    <m/>
    <m/>
    <n v="1760000"/>
    <n v="1300000"/>
    <n v="200000"/>
    <m/>
    <m/>
    <m/>
    <m/>
    <m/>
    <m/>
    <m/>
    <m/>
    <m/>
    <m/>
    <n v="0"/>
    <m/>
    <n v="0"/>
    <n v="0"/>
    <n v="0"/>
    <m/>
    <n v="0"/>
    <m/>
    <m/>
    <n v="0"/>
    <n v="0"/>
    <m/>
    <n v="0"/>
    <n v="1500000"/>
    <m/>
    <m/>
    <m/>
    <m/>
    <m/>
    <n v="0"/>
    <n v="0"/>
  </r>
  <r>
    <n v="390"/>
    <s v="13/04"/>
    <x v="10"/>
    <s v="15C28809"/>
    <n v="3.5"/>
    <s v="ok"/>
    <s v="SB2204130028"/>
    <m/>
    <m/>
    <n v="3.5"/>
    <m/>
    <m/>
    <m/>
    <m/>
    <m/>
    <m/>
    <s v="NEO+PAISHING"/>
    <x v="21"/>
    <x v="0"/>
    <m/>
    <x v="3"/>
    <n v="740000"/>
    <n v="350000"/>
    <m/>
    <n v="60000"/>
    <m/>
    <m/>
    <n v="1150000"/>
    <n v="670000"/>
    <n v="200000"/>
    <m/>
    <m/>
    <m/>
    <m/>
    <m/>
    <m/>
    <m/>
    <m/>
    <m/>
    <m/>
    <m/>
    <m/>
    <m/>
    <m/>
    <n v="0"/>
    <m/>
    <n v="0"/>
    <m/>
    <m/>
    <n v="0"/>
    <n v="0"/>
    <m/>
    <m/>
    <n v="870000"/>
    <m/>
    <m/>
    <m/>
    <m/>
    <m/>
    <n v="0"/>
    <n v="0"/>
  </r>
  <r>
    <n v="391"/>
    <s v="13/04"/>
    <x v="10"/>
    <s v="15C-21530"/>
    <n v="3.5"/>
    <s v="ok"/>
    <s v="SB2204130013"/>
    <m/>
    <m/>
    <n v="3.5"/>
    <m/>
    <m/>
    <m/>
    <m/>
    <m/>
    <m/>
    <s v="TUYÊN QUANG"/>
    <x v="18"/>
    <x v="0"/>
    <m/>
    <x v="3"/>
    <n v="4490000"/>
    <n v="175000"/>
    <m/>
    <m/>
    <m/>
    <m/>
    <n v="4665000"/>
    <n v="4140000"/>
    <n v="100000"/>
    <m/>
    <m/>
    <m/>
    <m/>
    <m/>
    <m/>
    <m/>
    <m/>
    <m/>
    <m/>
    <n v="0"/>
    <m/>
    <n v="0"/>
    <n v="0"/>
    <n v="0"/>
    <m/>
    <n v="0"/>
    <m/>
    <m/>
    <n v="0"/>
    <n v="0"/>
    <m/>
    <n v="0"/>
    <n v="4240000"/>
    <m/>
    <m/>
    <m/>
    <m/>
    <m/>
    <n v="0"/>
    <n v="0"/>
  </r>
  <r>
    <n v="392"/>
    <s v="13/04"/>
    <x v="10"/>
    <s v="15H 02241"/>
    <n v="13"/>
    <s v="ok"/>
    <s v="SB2204130009"/>
    <m/>
    <m/>
    <m/>
    <m/>
    <m/>
    <m/>
    <m/>
    <n v="13"/>
    <m/>
    <s v="ORION"/>
    <x v="3"/>
    <x v="0"/>
    <m/>
    <x v="3"/>
    <n v="3170000"/>
    <n v="750000"/>
    <m/>
    <m/>
    <m/>
    <m/>
    <n v="3920000"/>
    <n v="3040000"/>
    <n v="325000"/>
    <m/>
    <m/>
    <m/>
    <m/>
    <m/>
    <m/>
    <m/>
    <m/>
    <m/>
    <m/>
    <n v="0"/>
    <m/>
    <n v="0"/>
    <n v="0"/>
    <n v="0"/>
    <m/>
    <n v="0"/>
    <m/>
    <m/>
    <n v="0"/>
    <n v="0"/>
    <m/>
    <n v="0"/>
    <n v="3365000"/>
    <m/>
    <m/>
    <m/>
    <m/>
    <n v="13"/>
    <n v="300000"/>
    <n v="37500"/>
  </r>
  <r>
    <n v="393"/>
    <s v="13/04"/>
    <x v="10"/>
    <s v="15H 02657"/>
    <n v="13"/>
    <s v="ok"/>
    <s v="SB2204130011"/>
    <m/>
    <m/>
    <m/>
    <m/>
    <m/>
    <m/>
    <m/>
    <n v="13"/>
    <m/>
    <s v="KOTES"/>
    <x v="17"/>
    <x v="0"/>
    <m/>
    <x v="3"/>
    <n v="3180000"/>
    <n v="750000"/>
    <m/>
    <m/>
    <m/>
    <m/>
    <n v="3930000"/>
    <n v="3050000"/>
    <n v="325000"/>
    <m/>
    <m/>
    <m/>
    <m/>
    <m/>
    <m/>
    <m/>
    <m/>
    <m/>
    <m/>
    <n v="0"/>
    <m/>
    <m/>
    <m/>
    <n v="0"/>
    <m/>
    <n v="0"/>
    <m/>
    <m/>
    <n v="0"/>
    <n v="0"/>
    <m/>
    <n v="0"/>
    <n v="3375000"/>
    <m/>
    <m/>
    <m/>
    <m/>
    <n v="13"/>
    <n v="300000"/>
    <n v="37500"/>
  </r>
  <r>
    <n v="394"/>
    <s v="14/04"/>
    <x v="12"/>
    <s v="29H-15619"/>
    <n v="7"/>
    <s v="ok"/>
    <s v="SB2204140013"/>
    <m/>
    <m/>
    <m/>
    <m/>
    <n v="7"/>
    <m/>
    <m/>
    <m/>
    <m/>
    <s v="TRACO"/>
    <x v="6"/>
    <x v="0"/>
    <m/>
    <x v="0"/>
    <n v="2250000"/>
    <n v="400000"/>
    <m/>
    <m/>
    <m/>
    <m/>
    <n v="2650000"/>
    <m/>
    <m/>
    <m/>
    <m/>
    <n v="158000"/>
    <m/>
    <m/>
    <m/>
    <m/>
    <m/>
    <n v="2095000"/>
    <m/>
    <n v="314250"/>
    <n v="90000"/>
    <n v="0"/>
    <n v="0"/>
    <n v="0"/>
    <m/>
    <n v="404250"/>
    <m/>
    <n v="190000"/>
    <n v="0"/>
    <n v="0"/>
    <m/>
    <n v="190000"/>
    <n v="752250"/>
    <s v="BÙI VĂN HẬU"/>
    <m/>
    <m/>
    <m/>
    <n v="7"/>
    <n v="150000"/>
    <n v="16666.666666666668"/>
  </r>
  <r>
    <n v="395"/>
    <s v="14/04"/>
    <x v="1"/>
    <s v="29H-15201"/>
    <n v="9"/>
    <s v="ok"/>
    <s v="SB2204140007"/>
    <m/>
    <m/>
    <m/>
    <m/>
    <m/>
    <m/>
    <n v="9"/>
    <m/>
    <m/>
    <s v="ĐIỆN LẠNH"/>
    <x v="2"/>
    <x v="0"/>
    <m/>
    <x v="0"/>
    <n v="2250000"/>
    <n v="500000"/>
    <m/>
    <m/>
    <m/>
    <m/>
    <n v="2750000"/>
    <m/>
    <m/>
    <m/>
    <m/>
    <n v="118000"/>
    <m/>
    <m/>
    <m/>
    <m/>
    <m/>
    <n v="2095000"/>
    <m/>
    <n v="314250"/>
    <n v="105000"/>
    <n v="0"/>
    <n v="0"/>
    <n v="0"/>
    <m/>
    <n v="419250"/>
    <m/>
    <n v="205000"/>
    <n v="0"/>
    <n v="0"/>
    <m/>
    <n v="205000"/>
    <n v="742250"/>
    <s v="BÙI VĂN HẬU"/>
    <m/>
    <m/>
    <m/>
    <n v="9"/>
    <n v="175000"/>
    <n v="19444.444444444445"/>
  </r>
  <r>
    <n v="396"/>
    <s v="14/04"/>
    <x v="3"/>
    <s v="29H-15805"/>
    <n v="5"/>
    <s v="ok"/>
    <s v="SB2204140001"/>
    <m/>
    <m/>
    <m/>
    <n v="5"/>
    <m/>
    <m/>
    <m/>
    <m/>
    <m/>
    <s v="VSV"/>
    <x v="4"/>
    <x v="0"/>
    <m/>
    <x v="0"/>
    <n v="780000"/>
    <n v="350000"/>
    <m/>
    <m/>
    <m/>
    <m/>
    <n v="1130000"/>
    <m/>
    <m/>
    <m/>
    <m/>
    <n v="148000"/>
    <m/>
    <m/>
    <m/>
    <m/>
    <m/>
    <n v="720000"/>
    <m/>
    <n v="108000"/>
    <n v="75000"/>
    <m/>
    <m/>
    <n v="0"/>
    <m/>
    <n v="183000"/>
    <m/>
    <n v="175000"/>
    <n v="0"/>
    <n v="0"/>
    <m/>
    <n v="175000"/>
    <n v="506000"/>
    <s v="LƯU QUANG ĐỨC"/>
    <m/>
    <m/>
    <m/>
    <n v="5"/>
    <n v="100000"/>
    <n v="11111.111111111111"/>
  </r>
  <r>
    <n v="397"/>
    <s v="14/04"/>
    <x v="3"/>
    <s v="29H-15805"/>
    <n v="5"/>
    <s v="ok"/>
    <s v="SB2204140022"/>
    <m/>
    <m/>
    <m/>
    <n v="5"/>
    <m/>
    <m/>
    <m/>
    <m/>
    <m/>
    <s v="GLOBOL"/>
    <x v="23"/>
    <x v="0"/>
    <m/>
    <x v="0"/>
    <n v="1440000"/>
    <m/>
    <m/>
    <m/>
    <m/>
    <m/>
    <n v="1440000"/>
    <m/>
    <m/>
    <m/>
    <m/>
    <n v="158000"/>
    <m/>
    <m/>
    <m/>
    <m/>
    <m/>
    <n v="1340000"/>
    <m/>
    <n v="201000"/>
    <m/>
    <m/>
    <n v="60000"/>
    <m/>
    <m/>
    <n v="261000"/>
    <m/>
    <m/>
    <m/>
    <n v="0"/>
    <m/>
    <m/>
    <n v="419000"/>
    <m/>
    <s v="PL"/>
    <m/>
    <m/>
    <m/>
    <n v="0"/>
    <n v="0"/>
  </r>
  <r>
    <n v="398"/>
    <s v="14/04"/>
    <x v="2"/>
    <s v="29H-15247"/>
    <n v="9"/>
    <s v="ok"/>
    <s v="SB2204140002"/>
    <m/>
    <m/>
    <m/>
    <m/>
    <m/>
    <m/>
    <n v="9"/>
    <m/>
    <m/>
    <s v="SAMWANG"/>
    <x v="8"/>
    <x v="0"/>
    <m/>
    <x v="0"/>
    <n v="2680000"/>
    <n v="500000"/>
    <m/>
    <m/>
    <m/>
    <m/>
    <n v="3180000"/>
    <m/>
    <m/>
    <m/>
    <m/>
    <n v="232000"/>
    <m/>
    <m/>
    <m/>
    <m/>
    <m/>
    <n v="2500000"/>
    <m/>
    <n v="375000"/>
    <n v="105000"/>
    <n v="0"/>
    <n v="0"/>
    <n v="0"/>
    <m/>
    <n v="480000"/>
    <m/>
    <n v="205000"/>
    <n v="0"/>
    <n v="0"/>
    <m/>
    <n v="205000"/>
    <n v="917000"/>
    <s v="NGUYỄN VĂN MINH"/>
    <m/>
    <m/>
    <m/>
    <n v="9"/>
    <n v="175000"/>
    <n v="19444.444444444445"/>
  </r>
  <r>
    <n v="399"/>
    <s v="14/04"/>
    <x v="4"/>
    <s v="29H-70119"/>
    <n v="8"/>
    <s v="ok"/>
    <s v="SB2204140019"/>
    <m/>
    <m/>
    <m/>
    <m/>
    <m/>
    <n v="8"/>
    <m/>
    <m/>
    <m/>
    <s v="NAFUCO"/>
    <x v="11"/>
    <x v="0"/>
    <m/>
    <x v="0"/>
    <n v="2310000"/>
    <n v="500000"/>
    <m/>
    <m/>
    <m/>
    <m/>
    <n v="2810000"/>
    <m/>
    <m/>
    <m/>
    <m/>
    <n v="148000"/>
    <m/>
    <m/>
    <m/>
    <m/>
    <m/>
    <n v="2160000"/>
    <m/>
    <n v="324000"/>
    <n v="105000"/>
    <n v="0"/>
    <n v="0"/>
    <n v="0"/>
    <m/>
    <n v="429000"/>
    <m/>
    <n v="205000"/>
    <n v="0"/>
    <n v="0"/>
    <m/>
    <n v="205000"/>
    <n v="782000"/>
    <s v="NGUYỄN VĂN BẢO"/>
    <m/>
    <m/>
    <m/>
    <n v="8"/>
    <n v="175000"/>
    <n v="19444.444444444445"/>
  </r>
  <r>
    <n v="400"/>
    <s v="14/04"/>
    <x v="11"/>
    <s v="29H-70138"/>
    <n v="9"/>
    <s v="ok"/>
    <s v="SB2204140003"/>
    <m/>
    <m/>
    <m/>
    <m/>
    <m/>
    <m/>
    <n v="9"/>
    <m/>
    <m/>
    <s v="THANH HÓA"/>
    <x v="1"/>
    <x v="0"/>
    <m/>
    <x v="0"/>
    <n v="3820000"/>
    <n v="500000"/>
    <n v="200000"/>
    <m/>
    <m/>
    <m/>
    <n v="4520000"/>
    <m/>
    <m/>
    <m/>
    <m/>
    <n v="148000"/>
    <m/>
    <n v="200000"/>
    <m/>
    <m/>
    <m/>
    <n v="3565000"/>
    <m/>
    <n v="534750"/>
    <n v="105000"/>
    <n v="0"/>
    <n v="0"/>
    <n v="0"/>
    <m/>
    <n v="639750"/>
    <m/>
    <n v="205000"/>
    <n v="0"/>
    <n v="0"/>
    <m/>
    <n v="205000"/>
    <n v="1192750"/>
    <s v="Nguyễn Văn Bì"/>
    <m/>
    <m/>
    <m/>
    <n v="9"/>
    <n v="175000"/>
    <n v="19444.444444444445"/>
  </r>
  <r>
    <n v="401"/>
    <s v="14/04"/>
    <x v="5"/>
    <s v="29H-73785"/>
    <n v="13"/>
    <s v="ok"/>
    <s v="SB2204140018"/>
    <m/>
    <m/>
    <m/>
    <m/>
    <m/>
    <m/>
    <m/>
    <n v="13"/>
    <m/>
    <s v="BUMJIN"/>
    <x v="5"/>
    <x v="0"/>
    <m/>
    <x v="0"/>
    <n v="2680000"/>
    <m/>
    <m/>
    <m/>
    <m/>
    <m/>
    <n v="2680000"/>
    <m/>
    <m/>
    <m/>
    <m/>
    <m/>
    <m/>
    <m/>
    <m/>
    <m/>
    <m/>
    <n v="2500000"/>
    <m/>
    <n v="375000"/>
    <m/>
    <n v="0"/>
    <n v="60000"/>
    <n v="0"/>
    <m/>
    <n v="435000"/>
    <m/>
    <m/>
    <n v="0"/>
    <n v="0"/>
    <m/>
    <n v="0"/>
    <n v="435000"/>
    <m/>
    <s v="PL"/>
    <m/>
    <m/>
    <m/>
    <n v="0"/>
    <n v="0"/>
  </r>
  <r>
    <n v="402"/>
    <s v="14/04"/>
    <x v="6"/>
    <s v="29H-73917"/>
    <n v="13"/>
    <m/>
    <s v="SB2204140004"/>
    <m/>
    <m/>
    <m/>
    <m/>
    <m/>
    <m/>
    <m/>
    <n v="13"/>
    <m/>
    <s v="SAMSUNG"/>
    <x v="3"/>
    <x v="0"/>
    <m/>
    <x v="0"/>
    <n v="3170000"/>
    <m/>
    <m/>
    <m/>
    <m/>
    <m/>
    <n v="3170000"/>
    <m/>
    <m/>
    <m/>
    <m/>
    <n v="306000"/>
    <m/>
    <m/>
    <m/>
    <m/>
    <m/>
    <n v="2960000"/>
    <m/>
    <n v="444000"/>
    <m/>
    <n v="0"/>
    <n v="60000"/>
    <n v="0"/>
    <m/>
    <n v="504000"/>
    <m/>
    <m/>
    <n v="0"/>
    <n v="0"/>
    <m/>
    <n v="0"/>
    <n v="810000"/>
    <m/>
    <s v="PL"/>
    <m/>
    <m/>
    <m/>
    <n v="0"/>
    <n v="0"/>
  </r>
  <r>
    <n v="403"/>
    <s v="14/04"/>
    <x v="6"/>
    <s v="29H-73917"/>
    <n v="13"/>
    <s v="ok"/>
    <s v="bbbg"/>
    <m/>
    <m/>
    <m/>
    <m/>
    <m/>
    <m/>
    <m/>
    <n v="13"/>
    <m/>
    <s v="XNK-HOÀNG HẢI"/>
    <x v="19"/>
    <x v="2"/>
    <m/>
    <x v="0"/>
    <n v="1527777.7777777778"/>
    <m/>
    <m/>
    <m/>
    <m/>
    <m/>
    <n v="1527777.7777777778"/>
    <m/>
    <m/>
    <m/>
    <m/>
    <m/>
    <m/>
    <m/>
    <m/>
    <m/>
    <m/>
    <m/>
    <m/>
    <n v="230000"/>
    <m/>
    <m/>
    <n v="30000"/>
    <n v="0"/>
    <m/>
    <n v="260000"/>
    <m/>
    <m/>
    <n v="0"/>
    <n v="0"/>
    <m/>
    <m/>
    <n v="260000"/>
    <m/>
    <m/>
    <m/>
    <m/>
    <m/>
    <n v="0"/>
    <n v="0"/>
  </r>
  <r>
    <n v="404"/>
    <s v="14/04"/>
    <x v="7"/>
    <s v="29H-80640"/>
    <n v="13"/>
    <s v="ok"/>
    <s v="SB2204140015"/>
    <m/>
    <m/>
    <m/>
    <m/>
    <m/>
    <m/>
    <m/>
    <n v="13"/>
    <m/>
    <s v="THUẬN HƯNG"/>
    <x v="0"/>
    <x v="0"/>
    <m/>
    <x v="0"/>
    <n v="3300000"/>
    <n v="375000"/>
    <m/>
    <m/>
    <m/>
    <m/>
    <n v="3675000"/>
    <m/>
    <m/>
    <m/>
    <m/>
    <n v="306000"/>
    <m/>
    <m/>
    <m/>
    <m/>
    <m/>
    <n v="3080000"/>
    <m/>
    <n v="462000"/>
    <m/>
    <n v="0"/>
    <n v="0"/>
    <n v="0"/>
    <m/>
    <n v="462000"/>
    <m/>
    <m/>
    <n v="0"/>
    <n v="0"/>
    <m/>
    <n v="0"/>
    <n v="768000"/>
    <m/>
    <m/>
    <m/>
    <m/>
    <n v="13"/>
    <n v="300000"/>
    <n v="33333.333333333336"/>
  </r>
  <r>
    <n v="405"/>
    <s v="14/04"/>
    <x v="8"/>
    <s v="29H-80545"/>
    <n v="13"/>
    <s v="ok"/>
    <s v="SB2204140008"/>
    <m/>
    <m/>
    <m/>
    <m/>
    <m/>
    <m/>
    <m/>
    <n v="13"/>
    <n v="3.5"/>
    <s v="BUMJIN"/>
    <x v="5"/>
    <x v="0"/>
    <m/>
    <x v="0"/>
    <n v="2680000"/>
    <m/>
    <m/>
    <m/>
    <n v="705000"/>
    <m/>
    <n v="3385000"/>
    <m/>
    <m/>
    <m/>
    <m/>
    <m/>
    <m/>
    <m/>
    <m/>
    <m/>
    <m/>
    <n v="2500000"/>
    <n v="655000"/>
    <n v="473250"/>
    <m/>
    <n v="0"/>
    <n v="60000"/>
    <n v="0"/>
    <m/>
    <n v="533250"/>
    <m/>
    <m/>
    <n v="0"/>
    <n v="0"/>
    <m/>
    <n v="0"/>
    <n v="533250"/>
    <m/>
    <s v="PL"/>
    <m/>
    <m/>
    <m/>
    <n v="0"/>
    <n v="0"/>
  </r>
  <r>
    <n v="406"/>
    <s v="14/04"/>
    <x v="10"/>
    <s v="15H 00478"/>
    <n v="13"/>
    <m/>
    <s v="SB2204140014"/>
    <m/>
    <m/>
    <m/>
    <m/>
    <m/>
    <m/>
    <m/>
    <n v="13"/>
    <m/>
    <s v="SAMSUNG"/>
    <x v="3"/>
    <x v="0"/>
    <m/>
    <x v="1"/>
    <n v="3170000"/>
    <m/>
    <m/>
    <m/>
    <m/>
    <m/>
    <n v="3170000"/>
    <n v="2790000"/>
    <n v="300000"/>
    <m/>
    <m/>
    <m/>
    <m/>
    <m/>
    <m/>
    <m/>
    <m/>
    <m/>
    <m/>
    <n v="0"/>
    <m/>
    <n v="0"/>
    <n v="0"/>
    <n v="0"/>
    <m/>
    <n v="0"/>
    <m/>
    <m/>
    <n v="0"/>
    <n v="0"/>
    <m/>
    <n v="0"/>
    <n v="3090000"/>
    <m/>
    <m/>
    <m/>
    <m/>
    <n v="13"/>
    <n v="300000"/>
    <n v="33333.333333333336"/>
  </r>
  <r>
    <n v="407"/>
    <s v="14/04"/>
    <x v="10"/>
    <s v="15H 01910"/>
    <n v="10"/>
    <m/>
    <m/>
    <m/>
    <m/>
    <m/>
    <m/>
    <m/>
    <m/>
    <n v="10"/>
    <m/>
    <m/>
    <s v="SỸ ĐẠT"/>
    <x v="14"/>
    <x v="3"/>
    <s v="chưa chốt tháng 4"/>
    <x v="6"/>
    <n v="3700000"/>
    <m/>
    <m/>
    <m/>
    <m/>
    <m/>
    <n v="3700000"/>
    <n v="2000000"/>
    <m/>
    <m/>
    <m/>
    <m/>
    <m/>
    <m/>
    <m/>
    <m/>
    <m/>
    <m/>
    <m/>
    <n v="0"/>
    <m/>
    <n v="0"/>
    <n v="0"/>
    <n v="0"/>
    <m/>
    <n v="0"/>
    <m/>
    <m/>
    <n v="0"/>
    <n v="0"/>
    <m/>
    <n v="0"/>
    <n v="2000000"/>
    <m/>
    <m/>
    <m/>
    <m/>
    <m/>
    <n v="0"/>
    <n v="0"/>
  </r>
  <r>
    <n v="408"/>
    <s v="14/04"/>
    <x v="10"/>
    <s v="15C-30182"/>
    <n v="5"/>
    <s v="ok"/>
    <s v="SB2204140020"/>
    <m/>
    <m/>
    <m/>
    <n v="5"/>
    <m/>
    <m/>
    <m/>
    <m/>
    <m/>
    <s v="LG"/>
    <x v="9"/>
    <x v="0"/>
    <m/>
    <x v="2"/>
    <n v="630000"/>
    <n v="350000"/>
    <m/>
    <m/>
    <m/>
    <m/>
    <n v="980000"/>
    <n v="570000"/>
    <n v="250000"/>
    <m/>
    <m/>
    <m/>
    <m/>
    <m/>
    <m/>
    <m/>
    <m/>
    <m/>
    <m/>
    <n v="0"/>
    <m/>
    <n v="0"/>
    <n v="0"/>
    <n v="0"/>
    <m/>
    <n v="0"/>
    <m/>
    <m/>
    <n v="0"/>
    <n v="0"/>
    <m/>
    <n v="0"/>
    <n v="820000"/>
    <m/>
    <m/>
    <m/>
    <m/>
    <m/>
    <n v="0"/>
    <n v="0"/>
  </r>
  <r>
    <n v="409"/>
    <s v="14/04"/>
    <x v="10"/>
    <s v="15C-30182"/>
    <n v="5"/>
    <s v="ok"/>
    <s v="SB2204140023"/>
    <m/>
    <m/>
    <m/>
    <n v="5"/>
    <m/>
    <m/>
    <m/>
    <m/>
    <m/>
    <s v="LG"/>
    <x v="9"/>
    <x v="0"/>
    <m/>
    <x v="2"/>
    <n v="630000"/>
    <n v="350000"/>
    <m/>
    <m/>
    <m/>
    <m/>
    <n v="980000"/>
    <n v="570000"/>
    <n v="250000"/>
    <m/>
    <m/>
    <m/>
    <m/>
    <m/>
    <m/>
    <m/>
    <m/>
    <m/>
    <m/>
    <m/>
    <m/>
    <m/>
    <m/>
    <m/>
    <m/>
    <n v="0"/>
    <m/>
    <m/>
    <m/>
    <n v="0"/>
    <m/>
    <m/>
    <n v="820000"/>
    <m/>
    <m/>
    <m/>
    <m/>
    <m/>
    <m/>
    <m/>
  </r>
  <r>
    <n v="410"/>
    <s v="14/04"/>
    <x v="10"/>
    <s v="15C-32175"/>
    <n v="9"/>
    <m/>
    <s v="SB2204140014"/>
    <m/>
    <m/>
    <m/>
    <m/>
    <m/>
    <m/>
    <n v="9"/>
    <m/>
    <m/>
    <s v="ĐẠT GIA"/>
    <x v="7"/>
    <x v="0"/>
    <m/>
    <x v="2"/>
    <n v="2140000"/>
    <n v="500000"/>
    <m/>
    <m/>
    <m/>
    <m/>
    <n v="2640000"/>
    <n v="2020000"/>
    <n v="200000"/>
    <m/>
    <m/>
    <m/>
    <m/>
    <m/>
    <m/>
    <m/>
    <m/>
    <m/>
    <m/>
    <n v="0"/>
    <m/>
    <n v="0"/>
    <n v="0"/>
    <n v="0"/>
    <m/>
    <n v="0"/>
    <m/>
    <m/>
    <n v="0"/>
    <n v="0"/>
    <m/>
    <n v="0"/>
    <n v="2220000"/>
    <m/>
    <m/>
    <m/>
    <m/>
    <n v="9"/>
    <n v="175000"/>
    <n v="19444.444444444445"/>
  </r>
  <r>
    <n v="411"/>
    <s v="14/04"/>
    <x v="10"/>
    <s v="43S 3384"/>
    <n v="13"/>
    <s v="ok"/>
    <s v="SB2204140016"/>
    <m/>
    <m/>
    <m/>
    <m/>
    <m/>
    <m/>
    <m/>
    <n v="13"/>
    <n v="5"/>
    <s v="CHUYỀN TẢI"/>
    <x v="10"/>
    <x v="0"/>
    <m/>
    <x v="2"/>
    <n v="1510000"/>
    <m/>
    <m/>
    <m/>
    <n v="385000"/>
    <m/>
    <n v="1895000"/>
    <n v="1290000"/>
    <n v="300000"/>
    <n v="350000"/>
    <m/>
    <m/>
    <m/>
    <m/>
    <m/>
    <m/>
    <m/>
    <m/>
    <m/>
    <n v="0"/>
    <m/>
    <n v="0"/>
    <n v="0"/>
    <n v="0"/>
    <m/>
    <n v="0"/>
    <m/>
    <m/>
    <n v="0"/>
    <n v="0"/>
    <m/>
    <n v="0"/>
    <n v="1940000"/>
    <m/>
    <m/>
    <m/>
    <m/>
    <m/>
    <n v="0"/>
    <n v="0"/>
  </r>
  <r>
    <n v="412"/>
    <s v="14/04"/>
    <x v="10"/>
    <s v="89C-12886"/>
    <n v="13"/>
    <s v="ok"/>
    <s v="SB2204140012"/>
    <m/>
    <m/>
    <m/>
    <m/>
    <m/>
    <m/>
    <m/>
    <n v="13"/>
    <m/>
    <s v="CHUYỀN TẢI"/>
    <x v="10"/>
    <x v="0"/>
    <m/>
    <x v="2"/>
    <n v="1510000"/>
    <m/>
    <m/>
    <m/>
    <m/>
    <m/>
    <n v="1510000"/>
    <n v="1290000"/>
    <n v="300000"/>
    <m/>
    <m/>
    <m/>
    <m/>
    <m/>
    <m/>
    <m/>
    <m/>
    <m/>
    <m/>
    <n v="0"/>
    <m/>
    <n v="0"/>
    <n v="0"/>
    <n v="0"/>
    <m/>
    <n v="0"/>
    <m/>
    <m/>
    <n v="0"/>
    <n v="0"/>
    <m/>
    <n v="0"/>
    <n v="1590000"/>
    <m/>
    <m/>
    <m/>
    <m/>
    <m/>
    <n v="0"/>
    <n v="0"/>
  </r>
  <r>
    <n v="413"/>
    <s v="14/04"/>
    <x v="10"/>
    <s v="89C-12886"/>
    <n v="13"/>
    <s v="ok"/>
    <s v="SB2204140024"/>
    <m/>
    <m/>
    <m/>
    <m/>
    <m/>
    <m/>
    <m/>
    <n v="13"/>
    <m/>
    <s v="CHUYỀN TẢI"/>
    <x v="10"/>
    <x v="0"/>
    <m/>
    <x v="2"/>
    <n v="1510000"/>
    <m/>
    <m/>
    <m/>
    <m/>
    <m/>
    <n v="1510000"/>
    <n v="1290000"/>
    <n v="300000"/>
    <m/>
    <m/>
    <m/>
    <m/>
    <m/>
    <m/>
    <m/>
    <m/>
    <m/>
    <m/>
    <n v="0"/>
    <m/>
    <n v="0"/>
    <n v="0"/>
    <n v="0"/>
    <m/>
    <n v="0"/>
    <m/>
    <m/>
    <n v="0"/>
    <n v="0"/>
    <m/>
    <n v="0"/>
    <n v="1590000"/>
    <m/>
    <m/>
    <m/>
    <m/>
    <m/>
    <n v="0"/>
    <n v="0"/>
  </r>
  <r>
    <n v="414"/>
    <s v="14/04"/>
    <x v="10"/>
    <s v="89C-12886"/>
    <n v="13"/>
    <s v="ok"/>
    <s v="SB2204130031"/>
    <m/>
    <m/>
    <m/>
    <m/>
    <m/>
    <m/>
    <m/>
    <n v="13"/>
    <m/>
    <s v="CHUYỀN TẢI"/>
    <x v="10"/>
    <x v="0"/>
    <m/>
    <x v="2"/>
    <n v="1510000"/>
    <m/>
    <m/>
    <m/>
    <m/>
    <m/>
    <n v="1510000"/>
    <n v="1290000"/>
    <n v="300000"/>
    <m/>
    <m/>
    <m/>
    <m/>
    <m/>
    <m/>
    <m/>
    <m/>
    <m/>
    <m/>
    <m/>
    <m/>
    <m/>
    <m/>
    <m/>
    <m/>
    <n v="0"/>
    <m/>
    <m/>
    <m/>
    <n v="0"/>
    <m/>
    <m/>
    <n v="1590000"/>
    <m/>
    <m/>
    <m/>
    <m/>
    <m/>
    <m/>
    <m/>
  </r>
  <r>
    <n v="415"/>
    <s v="14/04"/>
    <x v="10"/>
    <s v="99C 01580"/>
    <n v="13"/>
    <s v="ok"/>
    <s v="SB2204140006"/>
    <m/>
    <m/>
    <m/>
    <m/>
    <m/>
    <m/>
    <m/>
    <n v="13"/>
    <m/>
    <s v="CHUYỀN TẢI"/>
    <x v="10"/>
    <x v="0"/>
    <m/>
    <x v="2"/>
    <n v="1510000"/>
    <m/>
    <m/>
    <m/>
    <m/>
    <m/>
    <n v="1510000"/>
    <n v="1290000"/>
    <n v="300000"/>
    <m/>
    <m/>
    <m/>
    <m/>
    <m/>
    <m/>
    <m/>
    <m/>
    <m/>
    <m/>
    <n v="0"/>
    <m/>
    <n v="0"/>
    <n v="0"/>
    <n v="0"/>
    <m/>
    <n v="0"/>
    <m/>
    <m/>
    <n v="0"/>
    <n v="0"/>
    <m/>
    <n v="0"/>
    <n v="1590000"/>
    <m/>
    <m/>
    <m/>
    <m/>
    <m/>
    <n v="0"/>
    <n v="0"/>
  </r>
  <r>
    <n v="416"/>
    <s v="14/04"/>
    <x v="10"/>
    <s v="15H 02771"/>
    <n v="13"/>
    <s v="ok"/>
    <s v="SB2204140017"/>
    <m/>
    <m/>
    <m/>
    <m/>
    <m/>
    <m/>
    <m/>
    <n v="13"/>
    <m/>
    <s v="SAMSUNG"/>
    <x v="3"/>
    <x v="0"/>
    <m/>
    <x v="2"/>
    <n v="3170000"/>
    <m/>
    <m/>
    <m/>
    <m/>
    <m/>
    <n v="3170000"/>
    <n v="2860000"/>
    <n v="300000"/>
    <m/>
    <m/>
    <m/>
    <m/>
    <m/>
    <m/>
    <m/>
    <m/>
    <m/>
    <m/>
    <n v="0"/>
    <m/>
    <n v="0"/>
    <n v="0"/>
    <n v="0"/>
    <m/>
    <n v="0"/>
    <m/>
    <m/>
    <n v="0"/>
    <n v="0"/>
    <m/>
    <n v="0"/>
    <n v="3160000"/>
    <m/>
    <m/>
    <m/>
    <m/>
    <m/>
    <n v="0"/>
    <n v="0"/>
  </r>
  <r>
    <n v="417"/>
    <s v="14/04"/>
    <x v="10"/>
    <s v="15H 02771"/>
    <n v="10"/>
    <s v="ok"/>
    <s v="BBBG"/>
    <m/>
    <m/>
    <m/>
    <m/>
    <m/>
    <m/>
    <n v="10"/>
    <m/>
    <m/>
    <s v="XNK-HOÀNG HẢI"/>
    <x v="19"/>
    <x v="2"/>
    <m/>
    <x v="2"/>
    <n v="1527777.7777777778"/>
    <m/>
    <m/>
    <m/>
    <m/>
    <m/>
    <n v="1527777.7777777778"/>
    <n v="1400000"/>
    <m/>
    <m/>
    <m/>
    <m/>
    <m/>
    <m/>
    <m/>
    <m/>
    <m/>
    <m/>
    <m/>
    <m/>
    <m/>
    <m/>
    <m/>
    <m/>
    <m/>
    <n v="0"/>
    <m/>
    <m/>
    <m/>
    <n v="0"/>
    <m/>
    <m/>
    <n v="1400000"/>
    <m/>
    <m/>
    <m/>
    <m/>
    <m/>
    <m/>
    <m/>
  </r>
  <r>
    <n v="418"/>
    <s v="14/04"/>
    <x v="10"/>
    <s v="15H 03142"/>
    <n v="13"/>
    <s v="ok"/>
    <s v="SB2204140009"/>
    <m/>
    <m/>
    <m/>
    <m/>
    <m/>
    <m/>
    <m/>
    <n v="13"/>
    <m/>
    <s v="Z76"/>
    <x v="6"/>
    <x v="0"/>
    <m/>
    <x v="3"/>
    <n v="3170000"/>
    <n v="750000"/>
    <m/>
    <m/>
    <m/>
    <m/>
    <n v="3920000"/>
    <n v="3040000"/>
    <n v="325000"/>
    <m/>
    <m/>
    <m/>
    <m/>
    <m/>
    <m/>
    <m/>
    <m/>
    <m/>
    <m/>
    <n v="0"/>
    <m/>
    <n v="0"/>
    <n v="0"/>
    <n v="0"/>
    <m/>
    <n v="0"/>
    <m/>
    <m/>
    <n v="0"/>
    <n v="0"/>
    <m/>
    <n v="0"/>
    <n v="3365000"/>
    <m/>
    <m/>
    <m/>
    <m/>
    <n v="13"/>
    <n v="300000"/>
    <n v="33333.333333333336"/>
  </r>
  <r>
    <n v="419"/>
    <s v="14/04"/>
    <x v="10"/>
    <s v="15C28809"/>
    <n v="3.5"/>
    <s v="ok"/>
    <s v="SB2204140011"/>
    <m/>
    <m/>
    <n v="3.5"/>
    <m/>
    <m/>
    <m/>
    <m/>
    <m/>
    <m/>
    <s v="TUYÊN QUANG"/>
    <x v="18"/>
    <x v="0"/>
    <m/>
    <x v="3"/>
    <n v="4490000"/>
    <n v="175000"/>
    <m/>
    <m/>
    <m/>
    <m/>
    <n v="4665000"/>
    <n v="4140000"/>
    <n v="100000"/>
    <m/>
    <m/>
    <m/>
    <m/>
    <m/>
    <m/>
    <m/>
    <m/>
    <m/>
    <m/>
    <n v="0"/>
    <m/>
    <n v="0"/>
    <n v="0"/>
    <n v="0"/>
    <m/>
    <n v="0"/>
    <m/>
    <m/>
    <n v="0"/>
    <n v="0"/>
    <m/>
    <n v="0"/>
    <n v="4240000"/>
    <m/>
    <m/>
    <m/>
    <m/>
    <m/>
    <n v="0"/>
    <n v="0"/>
  </r>
  <r>
    <n v="420"/>
    <s v="14/04"/>
    <x v="10"/>
    <s v="15H 02241"/>
    <n v="13"/>
    <s v="ok"/>
    <s v="SB2204140005"/>
    <m/>
    <m/>
    <m/>
    <m/>
    <m/>
    <m/>
    <m/>
    <n v="13"/>
    <m/>
    <s v="ORION"/>
    <x v="3"/>
    <x v="0"/>
    <m/>
    <x v="3"/>
    <n v="3170000"/>
    <n v="750000"/>
    <m/>
    <m/>
    <m/>
    <m/>
    <n v="3920000"/>
    <n v="3040000"/>
    <n v="325000"/>
    <m/>
    <m/>
    <m/>
    <m/>
    <m/>
    <m/>
    <m/>
    <m/>
    <m/>
    <m/>
    <n v="0"/>
    <m/>
    <n v="0"/>
    <n v="0"/>
    <n v="0"/>
    <m/>
    <n v="0"/>
    <m/>
    <m/>
    <n v="0"/>
    <n v="0"/>
    <m/>
    <n v="0"/>
    <n v="3365000"/>
    <m/>
    <m/>
    <m/>
    <m/>
    <n v="13"/>
    <n v="300000"/>
    <n v="33333.333333333336"/>
  </r>
  <r>
    <n v="421"/>
    <s v="14/04"/>
    <x v="10"/>
    <s v="15H 02241"/>
    <n v="13"/>
    <s v="ok"/>
    <s v="SB2204140021"/>
    <m/>
    <m/>
    <m/>
    <m/>
    <m/>
    <m/>
    <m/>
    <n v="13"/>
    <m/>
    <s v="BUMJIN"/>
    <x v="5"/>
    <x v="0"/>
    <m/>
    <x v="3"/>
    <n v="2680000"/>
    <m/>
    <m/>
    <m/>
    <m/>
    <m/>
    <n v="2680000"/>
    <n v="2400000"/>
    <n v="300000"/>
    <m/>
    <m/>
    <m/>
    <m/>
    <m/>
    <m/>
    <m/>
    <m/>
    <m/>
    <m/>
    <m/>
    <m/>
    <m/>
    <m/>
    <m/>
    <m/>
    <n v="0"/>
    <m/>
    <m/>
    <m/>
    <n v="0"/>
    <m/>
    <m/>
    <n v="2700000"/>
    <m/>
    <m/>
    <m/>
    <m/>
    <m/>
    <n v="0"/>
    <n v="0"/>
  </r>
  <r>
    <n v="422"/>
    <s v="14/04"/>
    <x v="10"/>
    <s v="15H 02657"/>
    <n v="13"/>
    <s v="ok"/>
    <s v="SB2204140010"/>
    <m/>
    <m/>
    <m/>
    <m/>
    <m/>
    <m/>
    <m/>
    <n v="13"/>
    <m/>
    <s v="THANH HÓA"/>
    <x v="1"/>
    <x v="0"/>
    <m/>
    <x v="3"/>
    <n v="5335000"/>
    <n v="750000"/>
    <n v="200000"/>
    <m/>
    <m/>
    <m/>
    <n v="6285000"/>
    <n v="4960000"/>
    <n v="650000"/>
    <m/>
    <n v="200000"/>
    <m/>
    <m/>
    <m/>
    <m/>
    <m/>
    <m/>
    <m/>
    <m/>
    <n v="0"/>
    <m/>
    <n v="0"/>
    <n v="0"/>
    <n v="0"/>
    <m/>
    <n v="0"/>
    <m/>
    <m/>
    <n v="0"/>
    <n v="0"/>
    <m/>
    <n v="0"/>
    <n v="5810000"/>
    <m/>
    <m/>
    <m/>
    <m/>
    <m/>
    <n v="0"/>
    <n v="0"/>
  </r>
  <r>
    <n v="423"/>
    <s v="15/04"/>
    <x v="12"/>
    <s v="29H-15619"/>
    <n v="9"/>
    <s v="ok"/>
    <s v="SB2204150014"/>
    <m/>
    <m/>
    <m/>
    <m/>
    <m/>
    <m/>
    <n v="9"/>
    <m/>
    <m/>
    <s v="SAMWANG"/>
    <x v="8"/>
    <x v="0"/>
    <m/>
    <x v="0"/>
    <n v="2680000"/>
    <n v="500000"/>
    <m/>
    <m/>
    <m/>
    <m/>
    <n v="3180000"/>
    <m/>
    <m/>
    <m/>
    <m/>
    <n v="306000"/>
    <m/>
    <m/>
    <m/>
    <m/>
    <m/>
    <n v="2500000"/>
    <m/>
    <n v="375000"/>
    <n v="105000"/>
    <n v="0"/>
    <n v="0"/>
    <n v="0"/>
    <m/>
    <n v="480000"/>
    <m/>
    <n v="205000"/>
    <n v="0"/>
    <n v="0"/>
    <m/>
    <n v="205000"/>
    <n v="991000"/>
    <s v="NGUYỄN VĂN MINH"/>
    <m/>
    <m/>
    <m/>
    <n v="9"/>
    <n v="175000"/>
    <n v="19444.444444444445"/>
  </r>
  <r>
    <n v="424"/>
    <s v="15/04"/>
    <x v="3"/>
    <s v="29H-15805"/>
    <n v="9"/>
    <s v="ok"/>
    <s v="SB2204150007"/>
    <m/>
    <m/>
    <m/>
    <m/>
    <m/>
    <m/>
    <n v="9"/>
    <m/>
    <m/>
    <s v="ORION"/>
    <x v="3"/>
    <x v="0"/>
    <m/>
    <x v="0"/>
    <n v="2530000"/>
    <n v="500000"/>
    <m/>
    <m/>
    <m/>
    <m/>
    <n v="3030000"/>
    <m/>
    <m/>
    <m/>
    <m/>
    <n v="306000"/>
    <m/>
    <m/>
    <m/>
    <m/>
    <m/>
    <n v="2360000"/>
    <m/>
    <n v="354000"/>
    <n v="105000"/>
    <n v="0"/>
    <n v="0"/>
    <n v="0"/>
    <m/>
    <n v="459000"/>
    <m/>
    <n v="205000"/>
    <n v="0"/>
    <n v="35000"/>
    <m/>
    <n v="240000"/>
    <n v="1005000"/>
    <s v="NGUYỄN ĐÌNH HIỆP"/>
    <m/>
    <m/>
    <m/>
    <n v="9"/>
    <n v="175000"/>
    <n v="19444.444444444445"/>
  </r>
  <r>
    <n v="425"/>
    <s v="15/04"/>
    <x v="3"/>
    <s v="29H-15805"/>
    <n v="5"/>
    <s v="ok"/>
    <s v="SB2204150025"/>
    <m/>
    <m/>
    <m/>
    <n v="5"/>
    <m/>
    <m/>
    <m/>
    <m/>
    <m/>
    <s v="VSV"/>
    <x v="4"/>
    <x v="0"/>
    <m/>
    <x v="0"/>
    <n v="780000"/>
    <n v="350000"/>
    <m/>
    <m/>
    <m/>
    <m/>
    <n v="1130000"/>
    <m/>
    <m/>
    <m/>
    <m/>
    <n v="148000"/>
    <m/>
    <m/>
    <m/>
    <m/>
    <m/>
    <n v="720000"/>
    <m/>
    <n v="108000"/>
    <n v="75000"/>
    <m/>
    <m/>
    <m/>
    <m/>
    <n v="183000"/>
    <m/>
    <n v="175000"/>
    <m/>
    <n v="0"/>
    <m/>
    <n v="175000"/>
    <n v="506000"/>
    <s v="NGUYỄN VĂN BẢO"/>
    <m/>
    <m/>
    <m/>
    <n v="5"/>
    <n v="100000"/>
    <n v="11111.111111111111"/>
  </r>
  <r>
    <n v="426"/>
    <s v="15/04"/>
    <x v="2"/>
    <s v="29H-15247"/>
    <n v="9"/>
    <s v="ok"/>
    <s v="SB2204150001"/>
    <m/>
    <m/>
    <m/>
    <m/>
    <m/>
    <m/>
    <n v="9"/>
    <m/>
    <m/>
    <s v="A NAM"/>
    <x v="17"/>
    <x v="0"/>
    <m/>
    <x v="0"/>
    <n v="2530000"/>
    <m/>
    <m/>
    <m/>
    <m/>
    <m/>
    <n v="2530000"/>
    <m/>
    <m/>
    <m/>
    <m/>
    <n v="286000"/>
    <m/>
    <m/>
    <m/>
    <m/>
    <m/>
    <n v="2360000"/>
    <m/>
    <n v="354000"/>
    <m/>
    <n v="0"/>
    <n v="60000"/>
    <n v="0"/>
    <m/>
    <n v="414000"/>
    <m/>
    <m/>
    <n v="0"/>
    <n v="0"/>
    <m/>
    <n v="0"/>
    <n v="700000"/>
    <m/>
    <s v="PL"/>
    <m/>
    <m/>
    <m/>
    <n v="0"/>
    <n v="0"/>
  </r>
  <r>
    <n v="427"/>
    <s v="15/04"/>
    <x v="4"/>
    <s v="29H-70119"/>
    <n v="5"/>
    <s v="ok"/>
    <s v="SB2204150011"/>
    <m/>
    <m/>
    <m/>
    <n v="5"/>
    <m/>
    <m/>
    <m/>
    <m/>
    <m/>
    <s v="CANFUCO"/>
    <x v="15"/>
    <x v="0"/>
    <m/>
    <x v="0"/>
    <n v="680000"/>
    <n v="175000"/>
    <m/>
    <m/>
    <m/>
    <m/>
    <n v="855000"/>
    <m/>
    <m/>
    <m/>
    <m/>
    <m/>
    <m/>
    <m/>
    <m/>
    <m/>
    <m/>
    <n v="630000"/>
    <m/>
    <n v="94500"/>
    <m/>
    <n v="0"/>
    <n v="0"/>
    <n v="0"/>
    <m/>
    <n v="94500"/>
    <m/>
    <m/>
    <n v="0"/>
    <n v="0"/>
    <m/>
    <n v="0"/>
    <n v="94500"/>
    <m/>
    <m/>
    <m/>
    <m/>
    <n v="5"/>
    <n v="100000"/>
    <n v="11111.111111111111"/>
  </r>
  <r>
    <n v="428"/>
    <s v="15/04"/>
    <x v="11"/>
    <s v="29H-70138"/>
    <n v="8"/>
    <s v="ok"/>
    <s v="SB2204150009"/>
    <m/>
    <m/>
    <m/>
    <m/>
    <m/>
    <n v="8"/>
    <m/>
    <m/>
    <m/>
    <s v="VSV"/>
    <x v="4"/>
    <x v="0"/>
    <m/>
    <x v="0"/>
    <n v="950000"/>
    <n v="500000"/>
    <m/>
    <m/>
    <m/>
    <m/>
    <n v="1450000"/>
    <m/>
    <m/>
    <m/>
    <m/>
    <n v="148000"/>
    <m/>
    <m/>
    <m/>
    <m/>
    <m/>
    <n v="890000"/>
    <m/>
    <n v="133500"/>
    <n v="105000"/>
    <n v="0"/>
    <n v="0"/>
    <n v="0"/>
    <m/>
    <n v="238500"/>
    <m/>
    <n v="205000"/>
    <n v="0"/>
    <n v="0"/>
    <m/>
    <n v="205000"/>
    <n v="591500"/>
    <s v="BÙI ĐÌNH ĐẠT"/>
    <m/>
    <m/>
    <m/>
    <n v="8"/>
    <n v="175000"/>
    <n v="19444.444444444445"/>
  </r>
  <r>
    <n v="429"/>
    <s v="15/04"/>
    <x v="5"/>
    <s v="29H-73785"/>
    <n v="13"/>
    <s v="ok"/>
    <s v="SB2204150004"/>
    <m/>
    <m/>
    <m/>
    <m/>
    <m/>
    <m/>
    <m/>
    <n v="13"/>
    <m/>
    <s v="SAMSUNG"/>
    <x v="3"/>
    <x v="0"/>
    <m/>
    <x v="0"/>
    <n v="3170000"/>
    <m/>
    <m/>
    <m/>
    <m/>
    <m/>
    <n v="3170000"/>
    <m/>
    <m/>
    <m/>
    <m/>
    <n v="306000"/>
    <m/>
    <m/>
    <m/>
    <m/>
    <m/>
    <n v="2960000"/>
    <m/>
    <n v="444000"/>
    <m/>
    <n v="0"/>
    <n v="60000"/>
    <n v="0"/>
    <m/>
    <n v="504000"/>
    <m/>
    <m/>
    <n v="0"/>
    <n v="0"/>
    <m/>
    <n v="0"/>
    <n v="810000"/>
    <m/>
    <s v="PL"/>
    <m/>
    <m/>
    <m/>
    <n v="0"/>
    <n v="0"/>
  </r>
  <r>
    <n v="430"/>
    <s v="15/04"/>
    <x v="9"/>
    <s v="29H-73785"/>
    <n v="13"/>
    <s v="ok"/>
    <s v="SB2204150026"/>
    <m/>
    <m/>
    <m/>
    <m/>
    <m/>
    <m/>
    <m/>
    <n v="13"/>
    <m/>
    <s v="BUMJIN"/>
    <x v="5"/>
    <x v="0"/>
    <m/>
    <x v="0"/>
    <n v="2680000"/>
    <m/>
    <m/>
    <m/>
    <m/>
    <m/>
    <n v="2680000"/>
    <m/>
    <m/>
    <m/>
    <m/>
    <m/>
    <m/>
    <m/>
    <m/>
    <m/>
    <m/>
    <n v="2500000"/>
    <m/>
    <n v="375000"/>
    <m/>
    <m/>
    <n v="60000"/>
    <m/>
    <m/>
    <n v="435000"/>
    <m/>
    <m/>
    <m/>
    <n v="0"/>
    <m/>
    <m/>
    <n v="435000"/>
    <m/>
    <s v="PL"/>
    <m/>
    <m/>
    <m/>
    <m/>
    <m/>
  </r>
  <r>
    <n v="431"/>
    <s v="15/04"/>
    <x v="6"/>
    <s v="29H-73917"/>
    <n v="13"/>
    <m/>
    <s v="SB2204150008"/>
    <m/>
    <m/>
    <m/>
    <m/>
    <m/>
    <m/>
    <m/>
    <n v="13"/>
    <m/>
    <s v="NAFUCO"/>
    <x v="11"/>
    <x v="0"/>
    <m/>
    <x v="0"/>
    <n v="3180000"/>
    <n v="750000"/>
    <m/>
    <m/>
    <m/>
    <m/>
    <n v="3930000"/>
    <m/>
    <m/>
    <m/>
    <m/>
    <n v="148000"/>
    <m/>
    <m/>
    <m/>
    <m/>
    <m/>
    <n v="2970000"/>
    <m/>
    <n v="445500"/>
    <n v="150000"/>
    <n v="0"/>
    <n v="0"/>
    <n v="0"/>
    <m/>
    <n v="595500"/>
    <m/>
    <n v="250000"/>
    <n v="0"/>
    <n v="0"/>
    <m/>
    <n v="250000"/>
    <n v="993500"/>
    <s v="PHẠM VĂN QUÂN"/>
    <m/>
    <m/>
    <m/>
    <n v="13"/>
    <n v="300000"/>
    <n v="33333.333333333336"/>
  </r>
  <r>
    <n v="432"/>
    <s v="15/04"/>
    <x v="7"/>
    <s v="29H-80640"/>
    <n v="13"/>
    <s v="ok"/>
    <s v="SB2204150016"/>
    <m/>
    <m/>
    <m/>
    <m/>
    <m/>
    <m/>
    <m/>
    <n v="13"/>
    <m/>
    <s v="SAMSUNG"/>
    <x v="3"/>
    <x v="0"/>
    <m/>
    <x v="0"/>
    <n v="3170000"/>
    <m/>
    <m/>
    <n v="319000"/>
    <m/>
    <m/>
    <n v="3489000"/>
    <m/>
    <m/>
    <m/>
    <m/>
    <n v="472000"/>
    <m/>
    <m/>
    <m/>
    <m/>
    <m/>
    <n v="2960000"/>
    <m/>
    <n v="444000"/>
    <m/>
    <n v="0"/>
    <n v="60000"/>
    <n v="0"/>
    <m/>
    <n v="504000"/>
    <m/>
    <m/>
    <n v="0"/>
    <n v="0"/>
    <m/>
    <n v="0"/>
    <n v="976000"/>
    <m/>
    <s v="PL"/>
    <m/>
    <m/>
    <m/>
    <n v="0"/>
    <n v="0"/>
  </r>
  <r>
    <n v="433"/>
    <s v="15/04"/>
    <x v="7"/>
    <s v="29H-80640"/>
    <n v="10"/>
    <s v="ok"/>
    <s v="BBBG"/>
    <m/>
    <m/>
    <m/>
    <m/>
    <m/>
    <m/>
    <n v="10"/>
    <m/>
    <m/>
    <s v="XNK-HOÀNG HẢI"/>
    <x v="19"/>
    <x v="2"/>
    <m/>
    <x v="0"/>
    <n v="1527777.7777777778"/>
    <m/>
    <m/>
    <m/>
    <m/>
    <m/>
    <n v="1527777.7777777778"/>
    <m/>
    <m/>
    <m/>
    <m/>
    <m/>
    <m/>
    <m/>
    <m/>
    <m/>
    <m/>
    <m/>
    <m/>
    <n v="230000"/>
    <m/>
    <m/>
    <n v="30000"/>
    <m/>
    <m/>
    <n v="260000"/>
    <m/>
    <m/>
    <m/>
    <n v="0"/>
    <m/>
    <m/>
    <n v="260000"/>
    <m/>
    <m/>
    <m/>
    <m/>
    <m/>
    <m/>
    <m/>
  </r>
  <r>
    <n v="434"/>
    <s v="15/04"/>
    <x v="8"/>
    <s v="29H-80545"/>
    <n v="13"/>
    <s v="ok"/>
    <s v="SB2204150003"/>
    <m/>
    <m/>
    <m/>
    <m/>
    <m/>
    <m/>
    <m/>
    <n v="13"/>
    <m/>
    <s v="THANH HÓA"/>
    <x v="1"/>
    <x v="0"/>
    <m/>
    <x v="0"/>
    <n v="4580000"/>
    <n v="750000"/>
    <n v="200000"/>
    <m/>
    <m/>
    <m/>
    <n v="5530000"/>
    <m/>
    <m/>
    <m/>
    <m/>
    <n v="148000"/>
    <m/>
    <n v="200000"/>
    <m/>
    <m/>
    <m/>
    <n v="4280000"/>
    <m/>
    <n v="642000"/>
    <n v="150000"/>
    <n v="0"/>
    <n v="0"/>
    <n v="0"/>
    <m/>
    <n v="792000"/>
    <m/>
    <n v="250000"/>
    <n v="0"/>
    <n v="0"/>
    <m/>
    <n v="250000"/>
    <n v="1390000"/>
    <s v="Nguyễn Văn Phượng"/>
    <m/>
    <m/>
    <m/>
    <n v="13"/>
    <n v="300000"/>
    <n v="33333.333333333336"/>
  </r>
  <r>
    <n v="435"/>
    <s v="15/04"/>
    <x v="10"/>
    <s v="15H 00478"/>
    <n v="13"/>
    <m/>
    <s v="SB2204150022"/>
    <m/>
    <m/>
    <m/>
    <m/>
    <m/>
    <m/>
    <m/>
    <n v="13"/>
    <m/>
    <s v="BUMJIN"/>
    <x v="5"/>
    <x v="0"/>
    <m/>
    <x v="1"/>
    <n v="2680000"/>
    <m/>
    <m/>
    <m/>
    <m/>
    <m/>
    <n v="2680000"/>
    <n v="2304000"/>
    <n v="300000"/>
    <m/>
    <m/>
    <m/>
    <m/>
    <m/>
    <m/>
    <m/>
    <m/>
    <m/>
    <m/>
    <n v="0"/>
    <m/>
    <n v="0"/>
    <n v="0"/>
    <n v="0"/>
    <m/>
    <n v="0"/>
    <m/>
    <m/>
    <n v="0"/>
    <n v="0"/>
    <m/>
    <n v="0"/>
    <n v="2604000"/>
    <m/>
    <m/>
    <m/>
    <m/>
    <m/>
    <n v="0"/>
    <n v="0"/>
  </r>
  <r>
    <n v="436"/>
    <s v="15/04"/>
    <x v="10"/>
    <s v="15C 27708"/>
    <n v="3"/>
    <m/>
    <m/>
    <m/>
    <m/>
    <n v="3"/>
    <m/>
    <m/>
    <m/>
    <m/>
    <m/>
    <m/>
    <s v="SỸ ĐẠT"/>
    <x v="14"/>
    <x v="3"/>
    <s v="chưa chốt tháng 4"/>
    <x v="2"/>
    <n v="2500000"/>
    <m/>
    <m/>
    <m/>
    <m/>
    <m/>
    <n v="2500000"/>
    <n v="1400000"/>
    <m/>
    <m/>
    <m/>
    <m/>
    <m/>
    <m/>
    <m/>
    <m/>
    <m/>
    <m/>
    <m/>
    <n v="0"/>
    <m/>
    <n v="0"/>
    <n v="0"/>
    <n v="0"/>
    <m/>
    <n v="0"/>
    <m/>
    <m/>
    <n v="0"/>
    <n v="0"/>
    <m/>
    <n v="0"/>
    <n v="1400000"/>
    <m/>
    <m/>
    <m/>
    <m/>
    <m/>
    <m/>
    <m/>
  </r>
  <r>
    <n v="437"/>
    <s v="15/04"/>
    <x v="10"/>
    <s v="29C 31259"/>
    <n v="5"/>
    <m/>
    <s v="SB2204150024"/>
    <m/>
    <m/>
    <m/>
    <n v="5"/>
    <m/>
    <m/>
    <m/>
    <m/>
    <m/>
    <s v="ORION"/>
    <x v="3"/>
    <x v="0"/>
    <m/>
    <x v="6"/>
    <n v="2000000"/>
    <n v="350000"/>
    <m/>
    <m/>
    <m/>
    <m/>
    <n v="2350000"/>
    <n v="1840000"/>
    <n v="125000"/>
    <m/>
    <m/>
    <m/>
    <m/>
    <m/>
    <m/>
    <m/>
    <m/>
    <m/>
    <m/>
    <n v="0"/>
    <m/>
    <n v="0"/>
    <n v="0"/>
    <m/>
    <m/>
    <n v="0"/>
    <m/>
    <m/>
    <m/>
    <n v="0"/>
    <m/>
    <n v="0"/>
    <n v="1965000"/>
    <m/>
    <m/>
    <m/>
    <m/>
    <n v="5"/>
    <n v="100000"/>
    <n v="11111.111111111111"/>
  </r>
  <r>
    <n v="438"/>
    <s v="15/04"/>
    <x v="10"/>
    <s v="15C-30182"/>
    <n v="5"/>
    <s v="ok"/>
    <s v="SB2204150019"/>
    <m/>
    <m/>
    <m/>
    <n v="5"/>
    <m/>
    <m/>
    <m/>
    <m/>
    <m/>
    <s v="LG"/>
    <x v="9"/>
    <x v="0"/>
    <m/>
    <x v="2"/>
    <n v="630000"/>
    <n v="350000"/>
    <m/>
    <m/>
    <m/>
    <m/>
    <n v="980000"/>
    <n v="570000"/>
    <n v="250000"/>
    <m/>
    <m/>
    <m/>
    <m/>
    <m/>
    <m/>
    <m/>
    <m/>
    <m/>
    <m/>
    <n v="0"/>
    <m/>
    <m/>
    <m/>
    <n v="0"/>
    <m/>
    <n v="0"/>
    <m/>
    <m/>
    <n v="0"/>
    <n v="0"/>
    <m/>
    <m/>
    <n v="820000"/>
    <m/>
    <m/>
    <m/>
    <m/>
    <m/>
    <n v="0"/>
    <n v="0"/>
  </r>
  <r>
    <n v="439"/>
    <s v="15/04"/>
    <x v="10"/>
    <s v="15C-30182"/>
    <n v="5"/>
    <s v="ok"/>
    <s v="SB2204150027"/>
    <m/>
    <m/>
    <m/>
    <n v="5"/>
    <m/>
    <m/>
    <m/>
    <m/>
    <m/>
    <s v="LG"/>
    <x v="9"/>
    <x v="0"/>
    <m/>
    <x v="2"/>
    <n v="630000"/>
    <n v="350000"/>
    <m/>
    <m/>
    <m/>
    <m/>
    <n v="980000"/>
    <n v="570000"/>
    <n v="250000"/>
    <m/>
    <m/>
    <m/>
    <m/>
    <m/>
    <m/>
    <m/>
    <m/>
    <m/>
    <m/>
    <m/>
    <m/>
    <m/>
    <m/>
    <m/>
    <m/>
    <n v="0"/>
    <m/>
    <m/>
    <m/>
    <n v="0"/>
    <m/>
    <m/>
    <n v="820000"/>
    <m/>
    <m/>
    <m/>
    <m/>
    <m/>
    <m/>
    <m/>
  </r>
  <r>
    <n v="440"/>
    <s v="15/04"/>
    <x v="10"/>
    <s v="15C-32175"/>
    <n v="8"/>
    <m/>
    <s v="SB2204150017"/>
    <m/>
    <m/>
    <m/>
    <m/>
    <m/>
    <n v="8"/>
    <m/>
    <m/>
    <m/>
    <s v="TRACO"/>
    <x v="6"/>
    <x v="0"/>
    <m/>
    <x v="2"/>
    <n v="2410000"/>
    <n v="500000"/>
    <m/>
    <m/>
    <m/>
    <m/>
    <n v="2910000"/>
    <n v="2230000"/>
    <n v="200000"/>
    <m/>
    <m/>
    <m/>
    <m/>
    <m/>
    <m/>
    <m/>
    <m/>
    <m/>
    <m/>
    <n v="0"/>
    <m/>
    <n v="0"/>
    <n v="0"/>
    <n v="0"/>
    <m/>
    <n v="0"/>
    <m/>
    <m/>
    <n v="0"/>
    <n v="0"/>
    <m/>
    <n v="0"/>
    <n v="2430000"/>
    <m/>
    <m/>
    <m/>
    <m/>
    <n v="8"/>
    <n v="175000"/>
    <n v="19444.444444444445"/>
  </r>
  <r>
    <n v="441"/>
    <s v="15/04"/>
    <x v="10"/>
    <s v="43S 3384"/>
    <n v="13"/>
    <s v="ok"/>
    <s v="SB2204150005"/>
    <m/>
    <m/>
    <m/>
    <m/>
    <m/>
    <m/>
    <m/>
    <n v="13"/>
    <m/>
    <s v="BUMJIN"/>
    <x v="5"/>
    <x v="0"/>
    <m/>
    <x v="2"/>
    <n v="2680000"/>
    <m/>
    <m/>
    <m/>
    <m/>
    <m/>
    <n v="2680000"/>
    <n v="2300000"/>
    <n v="300000"/>
    <m/>
    <m/>
    <m/>
    <m/>
    <m/>
    <m/>
    <m/>
    <m/>
    <m/>
    <m/>
    <n v="0"/>
    <m/>
    <n v="0"/>
    <n v="0"/>
    <n v="0"/>
    <m/>
    <n v="0"/>
    <m/>
    <m/>
    <n v="0"/>
    <n v="0"/>
    <m/>
    <n v="0"/>
    <n v="2600000"/>
    <m/>
    <m/>
    <m/>
    <m/>
    <m/>
    <n v="0"/>
    <n v="0"/>
  </r>
  <r>
    <n v="442"/>
    <s v="15/04"/>
    <x v="10"/>
    <s v="43S 3384"/>
    <n v="13"/>
    <s v="ok"/>
    <s v="SB2204150021"/>
    <m/>
    <m/>
    <m/>
    <m/>
    <m/>
    <m/>
    <m/>
    <n v="13"/>
    <m/>
    <s v="CHUYỀN TẢI"/>
    <x v="10"/>
    <x v="0"/>
    <m/>
    <x v="2"/>
    <n v="1510000"/>
    <m/>
    <m/>
    <m/>
    <m/>
    <m/>
    <n v="1510000"/>
    <n v="1290000"/>
    <n v="300000"/>
    <m/>
    <m/>
    <m/>
    <m/>
    <m/>
    <m/>
    <m/>
    <m/>
    <m/>
    <m/>
    <m/>
    <m/>
    <m/>
    <m/>
    <m/>
    <m/>
    <n v="0"/>
    <m/>
    <m/>
    <m/>
    <n v="0"/>
    <m/>
    <m/>
    <n v="1590000"/>
    <m/>
    <m/>
    <m/>
    <m/>
    <m/>
    <m/>
    <m/>
  </r>
  <r>
    <n v="443"/>
    <s v="15/04"/>
    <x v="10"/>
    <s v="89C-12886"/>
    <n v="13"/>
    <s v="ok"/>
    <s v="SB2204150012"/>
    <m/>
    <m/>
    <m/>
    <m/>
    <m/>
    <m/>
    <m/>
    <n v="13"/>
    <n v="2.5"/>
    <s v="CHUYỀN TẢI"/>
    <x v="10"/>
    <x v="0"/>
    <m/>
    <x v="2"/>
    <n v="1510000"/>
    <m/>
    <m/>
    <m/>
    <n v="245000"/>
    <m/>
    <n v="1755000"/>
    <n v="1290000"/>
    <n v="300000"/>
    <n v="210000"/>
    <m/>
    <m/>
    <m/>
    <m/>
    <m/>
    <m/>
    <m/>
    <m/>
    <m/>
    <n v="0"/>
    <m/>
    <n v="0"/>
    <n v="0"/>
    <n v="0"/>
    <m/>
    <n v="0"/>
    <m/>
    <m/>
    <n v="0"/>
    <n v="0"/>
    <m/>
    <n v="0"/>
    <n v="1800000"/>
    <m/>
    <m/>
    <m/>
    <m/>
    <m/>
    <n v="0"/>
    <n v="0"/>
  </r>
  <r>
    <n v="444"/>
    <s v="15/04"/>
    <x v="10"/>
    <s v="99C 01580"/>
    <n v="13"/>
    <s v="ok"/>
    <s v="SB2204150003"/>
    <m/>
    <m/>
    <m/>
    <m/>
    <m/>
    <m/>
    <m/>
    <n v="13"/>
    <m/>
    <s v="CHUYỀN TẢI"/>
    <x v="10"/>
    <x v="0"/>
    <m/>
    <x v="2"/>
    <n v="1510000"/>
    <m/>
    <m/>
    <m/>
    <m/>
    <m/>
    <n v="1510000"/>
    <n v="1290000"/>
    <n v="300000"/>
    <m/>
    <m/>
    <m/>
    <m/>
    <m/>
    <m/>
    <m/>
    <m/>
    <m/>
    <m/>
    <n v="0"/>
    <m/>
    <n v="0"/>
    <n v="0"/>
    <n v="0"/>
    <m/>
    <n v="0"/>
    <m/>
    <m/>
    <n v="0"/>
    <n v="0"/>
    <m/>
    <n v="0"/>
    <n v="1590000"/>
    <m/>
    <m/>
    <m/>
    <m/>
    <m/>
    <n v="0"/>
    <n v="0"/>
  </r>
  <r>
    <n v="445"/>
    <s v="15/04"/>
    <x v="10"/>
    <s v="99C 01580"/>
    <n v="13"/>
    <s v="ok"/>
    <s v="SB2204150026"/>
    <m/>
    <m/>
    <m/>
    <m/>
    <m/>
    <m/>
    <m/>
    <n v="13"/>
    <m/>
    <s v="CHUYỀN TẢI"/>
    <x v="10"/>
    <x v="0"/>
    <m/>
    <x v="2"/>
    <n v="1510000"/>
    <m/>
    <m/>
    <m/>
    <m/>
    <m/>
    <n v="1510000"/>
    <n v="1290000"/>
    <n v="300000"/>
    <m/>
    <m/>
    <m/>
    <m/>
    <m/>
    <m/>
    <m/>
    <m/>
    <m/>
    <m/>
    <n v="0"/>
    <m/>
    <n v="0"/>
    <n v="0"/>
    <n v="0"/>
    <m/>
    <n v="0"/>
    <m/>
    <m/>
    <n v="0"/>
    <n v="0"/>
    <m/>
    <n v="0"/>
    <n v="1590000"/>
    <m/>
    <m/>
    <m/>
    <m/>
    <m/>
    <n v="0"/>
    <n v="0"/>
  </r>
  <r>
    <n v="446"/>
    <s v="15/04"/>
    <x v="10"/>
    <s v="15H 02771"/>
    <n v="13"/>
    <s v="ok"/>
    <s v="SB2204150020"/>
    <m/>
    <m/>
    <m/>
    <m/>
    <m/>
    <m/>
    <m/>
    <n v="13"/>
    <m/>
    <s v="SAMSUNG"/>
    <x v="3"/>
    <x v="0"/>
    <m/>
    <x v="2"/>
    <n v="3170000"/>
    <m/>
    <m/>
    <m/>
    <m/>
    <m/>
    <n v="3170000"/>
    <n v="2860000"/>
    <n v="300000"/>
    <m/>
    <m/>
    <m/>
    <m/>
    <m/>
    <m/>
    <m/>
    <m/>
    <m/>
    <m/>
    <n v="0"/>
    <m/>
    <n v="0"/>
    <n v="0"/>
    <n v="0"/>
    <m/>
    <n v="0"/>
    <m/>
    <m/>
    <n v="0"/>
    <n v="0"/>
    <m/>
    <n v="0"/>
    <n v="3160000"/>
    <m/>
    <m/>
    <m/>
    <m/>
    <m/>
    <n v="0"/>
    <n v="0"/>
  </r>
  <r>
    <n v="447"/>
    <s v="15/04"/>
    <x v="10"/>
    <s v="15C-35774"/>
    <n v="3.5"/>
    <s v="ok"/>
    <s v="SB2204150006"/>
    <m/>
    <m/>
    <n v="3.5"/>
    <m/>
    <m/>
    <m/>
    <m/>
    <m/>
    <m/>
    <s v="TUYÊN QUANG"/>
    <x v="18"/>
    <x v="0"/>
    <m/>
    <x v="2"/>
    <n v="4490000"/>
    <n v="175000"/>
    <m/>
    <m/>
    <m/>
    <m/>
    <n v="4665000"/>
    <n v="4140000"/>
    <n v="100000"/>
    <m/>
    <m/>
    <m/>
    <m/>
    <m/>
    <m/>
    <m/>
    <m/>
    <m/>
    <m/>
    <n v="0"/>
    <m/>
    <n v="0"/>
    <n v="0"/>
    <n v="0"/>
    <m/>
    <n v="0"/>
    <m/>
    <m/>
    <n v="0"/>
    <n v="0"/>
    <m/>
    <n v="0"/>
    <n v="4240000"/>
    <m/>
    <m/>
    <m/>
    <m/>
    <m/>
    <n v="0"/>
    <n v="0"/>
  </r>
  <r>
    <n v="448"/>
    <s v="15/04"/>
    <x v="10"/>
    <s v="15H 03142"/>
    <n v="9"/>
    <s v="ok"/>
    <s v="SB2204150015"/>
    <m/>
    <m/>
    <m/>
    <m/>
    <m/>
    <m/>
    <n v="9"/>
    <m/>
    <m/>
    <s v="THUẬN HƯNG"/>
    <x v="0"/>
    <x v="0"/>
    <m/>
    <x v="3"/>
    <n v="2640000"/>
    <n v="250000"/>
    <m/>
    <m/>
    <m/>
    <m/>
    <n v="2890000"/>
    <n v="2430000"/>
    <m/>
    <m/>
    <m/>
    <m/>
    <m/>
    <m/>
    <m/>
    <m/>
    <m/>
    <m/>
    <m/>
    <n v="0"/>
    <m/>
    <n v="0"/>
    <n v="0"/>
    <n v="0"/>
    <m/>
    <n v="0"/>
    <m/>
    <m/>
    <n v="0"/>
    <n v="0"/>
    <m/>
    <n v="0"/>
    <n v="2430000"/>
    <m/>
    <m/>
    <m/>
    <m/>
    <n v="9"/>
    <n v="175000"/>
    <n v="19444.444444444445"/>
  </r>
  <r>
    <n v="449"/>
    <s v="15/04"/>
    <x v="10"/>
    <s v="15C28809"/>
    <n v="5"/>
    <s v="ok"/>
    <s v="SB2204150018"/>
    <m/>
    <m/>
    <m/>
    <n v="5"/>
    <m/>
    <m/>
    <m/>
    <m/>
    <m/>
    <s v="A NAM"/>
    <x v="17"/>
    <x v="0"/>
    <m/>
    <x v="3"/>
    <n v="2060000"/>
    <m/>
    <m/>
    <m/>
    <m/>
    <m/>
    <n v="2060000"/>
    <n v="1880000"/>
    <n v="125000"/>
    <m/>
    <m/>
    <m/>
    <m/>
    <m/>
    <m/>
    <m/>
    <m/>
    <m/>
    <m/>
    <n v="0"/>
    <m/>
    <n v="0"/>
    <n v="0"/>
    <n v="0"/>
    <m/>
    <n v="0"/>
    <m/>
    <m/>
    <n v="0"/>
    <n v="0"/>
    <m/>
    <n v="0"/>
    <n v="2005000"/>
    <m/>
    <m/>
    <m/>
    <m/>
    <m/>
    <n v="0"/>
    <n v="0"/>
  </r>
  <r>
    <n v="450"/>
    <s v="15/04"/>
    <x v="10"/>
    <s v="15C-21530"/>
    <n v="5"/>
    <m/>
    <m/>
    <m/>
    <m/>
    <m/>
    <n v="5"/>
    <m/>
    <m/>
    <m/>
    <m/>
    <m/>
    <s v="HỒNG HÀ"/>
    <x v="33"/>
    <x v="8"/>
    <m/>
    <x v="3"/>
    <n v="3770000"/>
    <m/>
    <m/>
    <m/>
    <m/>
    <m/>
    <n v="3770000"/>
    <n v="2400000"/>
    <m/>
    <m/>
    <m/>
    <m/>
    <m/>
    <m/>
    <m/>
    <m/>
    <m/>
    <m/>
    <m/>
    <n v="0"/>
    <m/>
    <n v="0"/>
    <n v="0"/>
    <n v="0"/>
    <m/>
    <n v="0"/>
    <m/>
    <m/>
    <n v="0"/>
    <n v="0"/>
    <m/>
    <n v="0"/>
    <n v="2400000"/>
    <m/>
    <m/>
    <m/>
    <m/>
    <m/>
    <n v="0"/>
    <n v="0"/>
  </r>
  <r>
    <n v="451"/>
    <s v="15/04"/>
    <x v="10"/>
    <s v="15H 02241"/>
    <n v="13"/>
    <s v="ok"/>
    <s v="SB2204150013"/>
    <m/>
    <m/>
    <m/>
    <m/>
    <m/>
    <m/>
    <m/>
    <n v="13"/>
    <m/>
    <s v="LONG HÀNH"/>
    <x v="7"/>
    <x v="0"/>
    <m/>
    <x v="3"/>
    <n v="2840000"/>
    <n v="750000"/>
    <m/>
    <m/>
    <m/>
    <m/>
    <n v="3590000"/>
    <n v="2700000"/>
    <n v="325000"/>
    <m/>
    <m/>
    <m/>
    <m/>
    <m/>
    <m/>
    <m/>
    <m/>
    <m/>
    <m/>
    <n v="0"/>
    <m/>
    <n v="0"/>
    <n v="0"/>
    <n v="0"/>
    <m/>
    <n v="0"/>
    <m/>
    <m/>
    <n v="0"/>
    <n v="0"/>
    <m/>
    <n v="0"/>
    <n v="3025000"/>
    <m/>
    <m/>
    <m/>
    <m/>
    <n v="13"/>
    <n v="300000"/>
    <n v="33333.333333333336"/>
  </r>
  <r>
    <n v="452"/>
    <s v="15/04"/>
    <x v="10"/>
    <s v="15H 02657"/>
    <n v="13"/>
    <s v="ok"/>
    <s v="SB2204150002"/>
    <m/>
    <m/>
    <m/>
    <m/>
    <m/>
    <m/>
    <m/>
    <n v="13"/>
    <m/>
    <s v="SAMSUNG"/>
    <x v="3"/>
    <x v="0"/>
    <m/>
    <x v="3"/>
    <n v="3170000"/>
    <m/>
    <m/>
    <m/>
    <m/>
    <m/>
    <n v="3170000"/>
    <n v="3040000"/>
    <n v="300000"/>
    <m/>
    <m/>
    <m/>
    <m/>
    <m/>
    <m/>
    <m/>
    <m/>
    <m/>
    <m/>
    <m/>
    <m/>
    <m/>
    <m/>
    <n v="0"/>
    <m/>
    <n v="0"/>
    <m/>
    <m/>
    <n v="0"/>
    <n v="0"/>
    <m/>
    <n v="0"/>
    <n v="3340000"/>
    <m/>
    <m/>
    <m/>
    <m/>
    <m/>
    <m/>
    <m/>
  </r>
  <r>
    <n v="453"/>
    <s v="15/04"/>
    <x v="10"/>
    <s v="15H 02657"/>
    <n v="13"/>
    <m/>
    <m/>
    <m/>
    <m/>
    <m/>
    <m/>
    <m/>
    <m/>
    <m/>
    <n v="13"/>
    <m/>
    <s v="MINH KHA"/>
    <x v="34"/>
    <x v="9"/>
    <m/>
    <x v="3"/>
    <n v="1527777.7777777778"/>
    <m/>
    <m/>
    <m/>
    <m/>
    <m/>
    <n v="1527777.7777777778"/>
    <n v="1400000"/>
    <m/>
    <m/>
    <m/>
    <m/>
    <m/>
    <m/>
    <m/>
    <m/>
    <m/>
    <m/>
    <m/>
    <n v="0"/>
    <m/>
    <n v="0"/>
    <n v="0"/>
    <n v="0"/>
    <m/>
    <n v="0"/>
    <m/>
    <m/>
    <n v="0"/>
    <n v="0"/>
    <m/>
    <n v="0"/>
    <n v="1400000"/>
    <m/>
    <m/>
    <m/>
    <m/>
    <m/>
    <n v="0"/>
    <n v="0"/>
  </r>
  <r>
    <n v="454"/>
    <s v="16/04"/>
    <x v="12"/>
    <s v="29H-15619"/>
    <n v="7"/>
    <s v="ok"/>
    <s v="SB2204160015"/>
    <m/>
    <m/>
    <m/>
    <m/>
    <n v="7"/>
    <m/>
    <m/>
    <m/>
    <m/>
    <s v="TRACO"/>
    <x v="6"/>
    <x v="0"/>
    <m/>
    <x v="0"/>
    <n v="2250000"/>
    <n v="400000"/>
    <m/>
    <m/>
    <m/>
    <m/>
    <n v="2650000"/>
    <m/>
    <m/>
    <m/>
    <m/>
    <n v="158000"/>
    <m/>
    <m/>
    <m/>
    <m/>
    <m/>
    <n v="2095000"/>
    <m/>
    <n v="314250"/>
    <n v="90000"/>
    <n v="0"/>
    <n v="0"/>
    <n v="0"/>
    <m/>
    <n v="404250"/>
    <m/>
    <n v="190000"/>
    <n v="0"/>
    <n v="0"/>
    <m/>
    <n v="190000"/>
    <n v="752250"/>
    <s v="NGUYỄN HỒNG THANH"/>
    <m/>
    <m/>
    <m/>
    <n v="7"/>
    <n v="150000"/>
    <n v="18750"/>
  </r>
  <r>
    <n v="455"/>
    <s v="16/04"/>
    <x v="2"/>
    <s v="29H-15247"/>
    <n v="9"/>
    <s v="ok"/>
    <s v="SB2204160002"/>
    <m/>
    <m/>
    <m/>
    <m/>
    <m/>
    <m/>
    <n v="9"/>
    <m/>
    <m/>
    <s v="THANH HÓA"/>
    <x v="1"/>
    <x v="0"/>
    <m/>
    <x v="0"/>
    <n v="3820000"/>
    <n v="500000"/>
    <n v="200000"/>
    <m/>
    <m/>
    <m/>
    <n v="4520000"/>
    <m/>
    <m/>
    <m/>
    <m/>
    <n v="148000"/>
    <m/>
    <n v="200000"/>
    <m/>
    <m/>
    <m/>
    <n v="3565000"/>
    <m/>
    <n v="534750"/>
    <n v="105000"/>
    <n v="0"/>
    <n v="0"/>
    <n v="0"/>
    <m/>
    <n v="639750"/>
    <m/>
    <n v="205000"/>
    <n v="0"/>
    <n v="0"/>
    <m/>
    <n v="205000"/>
    <n v="1192750"/>
    <s v="Hoàng Văn Vĩ"/>
    <m/>
    <m/>
    <m/>
    <n v="9"/>
    <n v="175000"/>
    <n v="21875"/>
  </r>
  <r>
    <n v="456"/>
    <s v="16/04"/>
    <x v="4"/>
    <s v="29H-70119"/>
    <n v="7"/>
    <s v="ok"/>
    <s v="SB2204160013"/>
    <m/>
    <m/>
    <m/>
    <m/>
    <n v="7"/>
    <m/>
    <m/>
    <m/>
    <m/>
    <s v="THUẬN HƯNG"/>
    <x v="0"/>
    <x v="0"/>
    <m/>
    <x v="0"/>
    <n v="2360000"/>
    <n v="200000"/>
    <m/>
    <m/>
    <m/>
    <m/>
    <n v="2560000"/>
    <m/>
    <m/>
    <m/>
    <m/>
    <n v="306000"/>
    <m/>
    <m/>
    <m/>
    <m/>
    <m/>
    <n v="2200000"/>
    <m/>
    <n v="330000"/>
    <m/>
    <n v="0"/>
    <n v="0"/>
    <n v="0"/>
    <m/>
    <n v="330000"/>
    <m/>
    <m/>
    <n v="0"/>
    <n v="0"/>
    <m/>
    <n v="0"/>
    <n v="636000"/>
    <m/>
    <m/>
    <m/>
    <m/>
    <n v="7"/>
    <n v="150000"/>
    <n v="18750"/>
  </r>
  <r>
    <n v="457"/>
    <s v="16/04"/>
    <x v="11"/>
    <s v="29H-70138"/>
    <n v="9"/>
    <s v="ok"/>
    <s v="SB2204160010"/>
    <m/>
    <m/>
    <m/>
    <m/>
    <m/>
    <m/>
    <n v="9"/>
    <m/>
    <m/>
    <s v="NAFUCO"/>
    <x v="11"/>
    <x v="0"/>
    <m/>
    <x v="0"/>
    <n v="2530000"/>
    <n v="500000"/>
    <m/>
    <m/>
    <m/>
    <m/>
    <n v="3030000"/>
    <m/>
    <m/>
    <m/>
    <m/>
    <n v="148000"/>
    <m/>
    <m/>
    <m/>
    <m/>
    <m/>
    <n v="2360000"/>
    <m/>
    <n v="354000"/>
    <n v="105000"/>
    <n v="0"/>
    <n v="0"/>
    <n v="0"/>
    <m/>
    <n v="459000"/>
    <m/>
    <n v="205000"/>
    <n v="0"/>
    <n v="0"/>
    <m/>
    <n v="205000"/>
    <n v="812000"/>
    <s v="BÙI VĂN HẬU"/>
    <m/>
    <m/>
    <m/>
    <n v="9"/>
    <n v="175000"/>
    <n v="21875"/>
  </r>
  <r>
    <n v="458"/>
    <s v="16/04"/>
    <x v="6"/>
    <s v="29H-73917"/>
    <n v="13"/>
    <m/>
    <s v="SB2204160004"/>
    <m/>
    <m/>
    <m/>
    <m/>
    <m/>
    <m/>
    <m/>
    <n v="13"/>
    <m/>
    <s v="THANH HÓA"/>
    <x v="1"/>
    <x v="0"/>
    <m/>
    <x v="0"/>
    <n v="5335000"/>
    <n v="750000"/>
    <n v="200000"/>
    <m/>
    <m/>
    <m/>
    <n v="6285000"/>
    <m/>
    <m/>
    <m/>
    <m/>
    <n v="148000"/>
    <m/>
    <n v="200000"/>
    <m/>
    <m/>
    <m/>
    <n v="4985000"/>
    <m/>
    <n v="747750"/>
    <n v="150000"/>
    <n v="0"/>
    <n v="0"/>
    <n v="0"/>
    <m/>
    <n v="897750"/>
    <m/>
    <n v="250000"/>
    <n v="0"/>
    <n v="0"/>
    <m/>
    <n v="250000"/>
    <n v="1495750"/>
    <s v="Ngô Văn Đức"/>
    <m/>
    <m/>
    <m/>
    <n v="13"/>
    <n v="300000"/>
    <n v="37500"/>
  </r>
  <r>
    <n v="459"/>
    <s v="16/04"/>
    <x v="7"/>
    <s v="29H-80640"/>
    <n v="13"/>
    <s v="ok"/>
    <s v="SB2204160014"/>
    <m/>
    <m/>
    <m/>
    <m/>
    <m/>
    <m/>
    <m/>
    <n v="13"/>
    <m/>
    <s v="BUMJIN"/>
    <x v="5"/>
    <x v="0"/>
    <m/>
    <x v="0"/>
    <n v="2680000"/>
    <m/>
    <m/>
    <m/>
    <m/>
    <m/>
    <n v="2680000"/>
    <m/>
    <m/>
    <m/>
    <m/>
    <m/>
    <m/>
    <m/>
    <m/>
    <m/>
    <m/>
    <n v="2500000"/>
    <m/>
    <n v="375000"/>
    <m/>
    <n v="0"/>
    <n v="60000"/>
    <n v="0"/>
    <m/>
    <n v="435000"/>
    <m/>
    <m/>
    <n v="0"/>
    <n v="0"/>
    <m/>
    <n v="0"/>
    <n v="435000"/>
    <m/>
    <s v="PL"/>
    <m/>
    <m/>
    <m/>
    <n v="0"/>
    <n v="0"/>
  </r>
  <r>
    <n v="460"/>
    <s v="16/04"/>
    <x v="8"/>
    <s v="29H-80545"/>
    <n v="13"/>
    <s v="ok"/>
    <s v="SB2204160003"/>
    <m/>
    <m/>
    <m/>
    <m/>
    <m/>
    <m/>
    <m/>
    <n v="13"/>
    <m/>
    <s v="SAMSUNG"/>
    <x v="3"/>
    <x v="0"/>
    <m/>
    <x v="0"/>
    <n v="3170000"/>
    <m/>
    <m/>
    <m/>
    <m/>
    <m/>
    <n v="3170000"/>
    <m/>
    <m/>
    <m/>
    <m/>
    <n v="306000"/>
    <m/>
    <m/>
    <m/>
    <m/>
    <m/>
    <n v="2960000"/>
    <m/>
    <n v="444000"/>
    <m/>
    <n v="0"/>
    <n v="60000"/>
    <n v="0"/>
    <m/>
    <n v="504000"/>
    <m/>
    <m/>
    <n v="0"/>
    <n v="0"/>
    <m/>
    <n v="0"/>
    <n v="810000"/>
    <m/>
    <s v="PL"/>
    <m/>
    <m/>
    <m/>
    <n v="0"/>
    <n v="0"/>
  </r>
  <r>
    <n v="461"/>
    <s v="16/04"/>
    <x v="10"/>
    <s v="15H 00478"/>
    <n v="13"/>
    <m/>
    <s v="SB2204160008"/>
    <m/>
    <m/>
    <m/>
    <m/>
    <m/>
    <m/>
    <m/>
    <n v="13"/>
    <m/>
    <s v="BUMJIN"/>
    <x v="5"/>
    <x v="0"/>
    <m/>
    <x v="1"/>
    <n v="2680000"/>
    <m/>
    <m/>
    <m/>
    <m/>
    <m/>
    <n v="2680000"/>
    <n v="2304000"/>
    <n v="300000"/>
    <m/>
    <m/>
    <m/>
    <m/>
    <m/>
    <m/>
    <m/>
    <m/>
    <m/>
    <m/>
    <n v="0"/>
    <m/>
    <n v="0"/>
    <n v="0"/>
    <n v="0"/>
    <m/>
    <n v="0"/>
    <m/>
    <m/>
    <n v="0"/>
    <n v="0"/>
    <m/>
    <n v="0"/>
    <n v="2604000"/>
    <m/>
    <m/>
    <m/>
    <m/>
    <m/>
    <n v="0"/>
    <n v="0"/>
  </r>
  <r>
    <n v="462"/>
    <s v="16/04"/>
    <x v="10"/>
    <s v="29C 41971"/>
    <n v="3.5"/>
    <m/>
    <s v="SB2204160018"/>
    <m/>
    <m/>
    <n v="3.5"/>
    <m/>
    <m/>
    <m/>
    <m/>
    <m/>
    <m/>
    <s v="SAMSUNG"/>
    <x v="3"/>
    <x v="0"/>
    <m/>
    <x v="6"/>
    <n v="1630000"/>
    <m/>
    <m/>
    <m/>
    <m/>
    <m/>
    <n v="1630000"/>
    <n v="1500000"/>
    <n v="100000"/>
    <m/>
    <m/>
    <m/>
    <m/>
    <m/>
    <m/>
    <m/>
    <m/>
    <m/>
    <m/>
    <n v="0"/>
    <m/>
    <n v="0"/>
    <n v="0"/>
    <n v="0"/>
    <m/>
    <n v="0"/>
    <m/>
    <m/>
    <n v="0"/>
    <n v="0"/>
    <m/>
    <n v="0"/>
    <n v="1600000"/>
    <m/>
    <m/>
    <m/>
    <m/>
    <m/>
    <n v="0"/>
    <n v="0"/>
  </r>
  <r>
    <n v="463"/>
    <s v="16/04"/>
    <x v="10"/>
    <s v="15C-30182"/>
    <n v="5"/>
    <s v="ok"/>
    <s v="SB2204160018"/>
    <m/>
    <m/>
    <m/>
    <n v="5"/>
    <m/>
    <m/>
    <m/>
    <m/>
    <m/>
    <s v="LG"/>
    <x v="9"/>
    <x v="0"/>
    <m/>
    <x v="2"/>
    <n v="630000"/>
    <n v="350000"/>
    <m/>
    <m/>
    <m/>
    <m/>
    <n v="980000"/>
    <n v="570000"/>
    <n v="250000"/>
    <m/>
    <m/>
    <m/>
    <m/>
    <m/>
    <m/>
    <m/>
    <m/>
    <m/>
    <m/>
    <n v="0"/>
    <m/>
    <n v="0"/>
    <n v="0"/>
    <n v="0"/>
    <m/>
    <n v="0"/>
    <m/>
    <m/>
    <n v="0"/>
    <n v="0"/>
    <m/>
    <n v="0"/>
    <n v="820000"/>
    <m/>
    <m/>
    <m/>
    <m/>
    <m/>
    <n v="0"/>
    <n v="0"/>
  </r>
  <r>
    <n v="464"/>
    <s v="16/04"/>
    <x v="10"/>
    <s v="15C-30182"/>
    <n v="5"/>
    <m/>
    <s v="SB2204160021"/>
    <m/>
    <m/>
    <m/>
    <n v="5"/>
    <m/>
    <m/>
    <m/>
    <m/>
    <m/>
    <s v="LG"/>
    <x v="9"/>
    <x v="0"/>
    <m/>
    <x v="2"/>
    <n v="630000"/>
    <n v="350000"/>
    <m/>
    <m/>
    <m/>
    <m/>
    <n v="980000"/>
    <n v="570000"/>
    <n v="250000"/>
    <m/>
    <m/>
    <m/>
    <m/>
    <m/>
    <m/>
    <m/>
    <m/>
    <m/>
    <m/>
    <n v="0"/>
    <m/>
    <n v="0"/>
    <n v="0"/>
    <n v="0"/>
    <m/>
    <n v="0"/>
    <m/>
    <m/>
    <n v="0"/>
    <n v="0"/>
    <m/>
    <n v="0"/>
    <n v="820000"/>
    <m/>
    <m/>
    <m/>
    <m/>
    <m/>
    <n v="0"/>
    <n v="0"/>
  </r>
  <r>
    <n v="465"/>
    <s v="16/04"/>
    <x v="10"/>
    <s v="43S 3384"/>
    <n v="13"/>
    <s v="ok"/>
    <s v="SB2204160009"/>
    <m/>
    <m/>
    <m/>
    <m/>
    <m/>
    <m/>
    <m/>
    <n v="13"/>
    <m/>
    <s v="CHUYỀN TẢI"/>
    <x v="10"/>
    <x v="0"/>
    <m/>
    <x v="2"/>
    <n v="1510000"/>
    <m/>
    <m/>
    <m/>
    <m/>
    <m/>
    <n v="1510000"/>
    <n v="1290000"/>
    <n v="300000"/>
    <m/>
    <m/>
    <m/>
    <m/>
    <m/>
    <m/>
    <m/>
    <m/>
    <m/>
    <m/>
    <n v="0"/>
    <m/>
    <n v="0"/>
    <n v="0"/>
    <n v="0"/>
    <m/>
    <n v="0"/>
    <m/>
    <m/>
    <n v="0"/>
    <n v="0"/>
    <m/>
    <n v="0"/>
    <n v="1590000"/>
    <m/>
    <m/>
    <m/>
    <m/>
    <m/>
    <n v="0"/>
    <n v="0"/>
  </r>
  <r>
    <n v="466"/>
    <s v="16/04"/>
    <x v="10"/>
    <s v="43S 3384"/>
    <n v="13"/>
    <s v="ok"/>
    <s v="SB2204160017"/>
    <m/>
    <m/>
    <m/>
    <m/>
    <m/>
    <m/>
    <m/>
    <n v="13"/>
    <m/>
    <s v="CHUYỀN TẢI"/>
    <x v="10"/>
    <x v="0"/>
    <m/>
    <x v="2"/>
    <n v="1510000"/>
    <m/>
    <m/>
    <m/>
    <m/>
    <m/>
    <n v="1510000"/>
    <n v="1290000"/>
    <n v="300000"/>
    <m/>
    <m/>
    <m/>
    <m/>
    <m/>
    <m/>
    <m/>
    <m/>
    <m/>
    <m/>
    <m/>
    <m/>
    <m/>
    <m/>
    <m/>
    <m/>
    <n v="0"/>
    <m/>
    <m/>
    <m/>
    <n v="0"/>
    <m/>
    <m/>
    <n v="1590000"/>
    <m/>
    <m/>
    <m/>
    <m/>
    <m/>
    <m/>
    <m/>
  </r>
  <r>
    <n v="467"/>
    <s v="16/04"/>
    <x v="10"/>
    <s v="89C-12886"/>
    <n v="13"/>
    <s v="ok"/>
    <s v="SB2204160005"/>
    <m/>
    <m/>
    <m/>
    <m/>
    <m/>
    <m/>
    <m/>
    <n v="13"/>
    <m/>
    <s v="SAMSUNG"/>
    <x v="3"/>
    <x v="0"/>
    <m/>
    <x v="2"/>
    <n v="3170000"/>
    <m/>
    <m/>
    <m/>
    <m/>
    <m/>
    <n v="3170000"/>
    <n v="1290000"/>
    <n v="300000"/>
    <m/>
    <m/>
    <m/>
    <m/>
    <m/>
    <m/>
    <m/>
    <m/>
    <m/>
    <m/>
    <n v="0"/>
    <m/>
    <n v="0"/>
    <n v="0"/>
    <n v="0"/>
    <m/>
    <n v="0"/>
    <m/>
    <m/>
    <n v="0"/>
    <n v="0"/>
    <m/>
    <n v="0"/>
    <n v="1590000"/>
    <m/>
    <m/>
    <m/>
    <m/>
    <m/>
    <n v="0"/>
    <n v="0"/>
  </r>
  <r>
    <n v="468"/>
    <s v="16/04"/>
    <x v="10"/>
    <s v="89C-12886"/>
    <n v="13"/>
    <s v="ok"/>
    <s v="SB2204160011"/>
    <m/>
    <m/>
    <m/>
    <m/>
    <m/>
    <m/>
    <m/>
    <n v="13"/>
    <m/>
    <s v="CHUYỀN TẢI"/>
    <x v="10"/>
    <x v="0"/>
    <m/>
    <x v="2"/>
    <n v="1510000"/>
    <m/>
    <m/>
    <m/>
    <m/>
    <m/>
    <n v="1510000"/>
    <n v="1290000"/>
    <n v="300000"/>
    <m/>
    <m/>
    <m/>
    <m/>
    <m/>
    <m/>
    <m/>
    <m/>
    <m/>
    <m/>
    <m/>
    <m/>
    <m/>
    <m/>
    <m/>
    <m/>
    <n v="0"/>
    <m/>
    <m/>
    <m/>
    <n v="0"/>
    <m/>
    <m/>
    <n v="1590000"/>
    <m/>
    <m/>
    <m/>
    <m/>
    <m/>
    <m/>
    <m/>
  </r>
  <r>
    <n v="469"/>
    <s v="16/04"/>
    <x v="10"/>
    <s v="89C-12886"/>
    <n v="13"/>
    <s v="ok"/>
    <s v="SB2204160020"/>
    <m/>
    <m/>
    <m/>
    <m/>
    <m/>
    <m/>
    <m/>
    <n v="13"/>
    <m/>
    <s v="CHUYỀN TẢI"/>
    <x v="10"/>
    <x v="0"/>
    <m/>
    <x v="2"/>
    <n v="1510000"/>
    <m/>
    <m/>
    <m/>
    <m/>
    <m/>
    <n v="1510000"/>
    <n v="1290000"/>
    <n v="300000"/>
    <m/>
    <m/>
    <m/>
    <m/>
    <m/>
    <m/>
    <m/>
    <m/>
    <m/>
    <m/>
    <m/>
    <m/>
    <m/>
    <m/>
    <m/>
    <m/>
    <n v="0"/>
    <m/>
    <m/>
    <m/>
    <n v="0"/>
    <m/>
    <m/>
    <n v="1590000"/>
    <m/>
    <m/>
    <m/>
    <m/>
    <m/>
    <m/>
    <m/>
  </r>
  <r>
    <n v="470"/>
    <s v="16/04"/>
    <x v="10"/>
    <s v="99C 01580"/>
    <n v="13"/>
    <s v="ok"/>
    <s v="SB2204160013"/>
    <m/>
    <m/>
    <m/>
    <m/>
    <m/>
    <m/>
    <m/>
    <n v="13"/>
    <m/>
    <s v="CHUYỀN TẢI"/>
    <x v="10"/>
    <x v="0"/>
    <m/>
    <x v="2"/>
    <n v="1510000"/>
    <m/>
    <m/>
    <m/>
    <m/>
    <m/>
    <n v="1510000"/>
    <n v="1290000"/>
    <n v="300000"/>
    <m/>
    <m/>
    <m/>
    <m/>
    <m/>
    <m/>
    <m/>
    <m/>
    <m/>
    <m/>
    <n v="0"/>
    <m/>
    <n v="0"/>
    <n v="0"/>
    <n v="0"/>
    <m/>
    <n v="0"/>
    <m/>
    <m/>
    <n v="0"/>
    <n v="0"/>
    <m/>
    <n v="0"/>
    <n v="1590000"/>
    <m/>
    <m/>
    <m/>
    <m/>
    <m/>
    <n v="0"/>
    <n v="0"/>
  </r>
  <r>
    <n v="471"/>
    <s v="16/04"/>
    <x v="10"/>
    <s v="15H 02771"/>
    <n v="13"/>
    <s v="ok"/>
    <s v="SB2204160012"/>
    <m/>
    <m/>
    <m/>
    <m/>
    <m/>
    <m/>
    <m/>
    <n v="13"/>
    <m/>
    <s v="SAMSUNG"/>
    <x v="3"/>
    <x v="0"/>
    <m/>
    <x v="2"/>
    <n v="3170000"/>
    <m/>
    <m/>
    <m/>
    <m/>
    <m/>
    <n v="3170000"/>
    <n v="2860000"/>
    <n v="300000"/>
    <m/>
    <m/>
    <m/>
    <m/>
    <m/>
    <m/>
    <m/>
    <m/>
    <m/>
    <m/>
    <n v="0"/>
    <m/>
    <n v="0"/>
    <n v="0"/>
    <n v="0"/>
    <m/>
    <n v="0"/>
    <m/>
    <m/>
    <n v="0"/>
    <n v="0"/>
    <m/>
    <n v="0"/>
    <n v="3160000"/>
    <m/>
    <m/>
    <m/>
    <m/>
    <m/>
    <n v="0"/>
    <n v="0"/>
  </r>
  <r>
    <n v="472"/>
    <s v="16/04"/>
    <x v="10"/>
    <s v="15H 02771"/>
    <n v="10"/>
    <s v="ok"/>
    <s v="BBBG"/>
    <m/>
    <m/>
    <m/>
    <m/>
    <m/>
    <m/>
    <n v="10"/>
    <m/>
    <m/>
    <s v="XNK-HOÀNG HẢI"/>
    <x v="19"/>
    <x v="2"/>
    <m/>
    <x v="2"/>
    <n v="1527777.7777777778"/>
    <m/>
    <m/>
    <m/>
    <m/>
    <m/>
    <n v="1527777.7777777778"/>
    <n v="1400000"/>
    <m/>
    <m/>
    <m/>
    <m/>
    <m/>
    <m/>
    <m/>
    <m/>
    <m/>
    <m/>
    <m/>
    <m/>
    <m/>
    <m/>
    <m/>
    <m/>
    <m/>
    <n v="0"/>
    <m/>
    <m/>
    <m/>
    <n v="0"/>
    <m/>
    <m/>
    <n v="1400000"/>
    <m/>
    <m/>
    <m/>
    <m/>
    <m/>
    <m/>
    <m/>
  </r>
  <r>
    <n v="473"/>
    <s v="16/04"/>
    <x v="10"/>
    <s v="15C-35774"/>
    <n v="5"/>
    <s v="ok"/>
    <s v="SB2204160019"/>
    <m/>
    <m/>
    <m/>
    <n v="5"/>
    <m/>
    <m/>
    <m/>
    <m/>
    <m/>
    <s v="VSV"/>
    <x v="4"/>
    <x v="0"/>
    <m/>
    <x v="2"/>
    <n v="780000"/>
    <n v="350000"/>
    <m/>
    <m/>
    <m/>
    <m/>
    <n v="1130000"/>
    <n v="700000"/>
    <n v="250000"/>
    <m/>
    <m/>
    <m/>
    <m/>
    <m/>
    <m/>
    <m/>
    <m/>
    <m/>
    <m/>
    <n v="0"/>
    <m/>
    <n v="0"/>
    <n v="0"/>
    <n v="0"/>
    <m/>
    <n v="0"/>
    <m/>
    <m/>
    <n v="0"/>
    <n v="0"/>
    <m/>
    <n v="0"/>
    <n v="950000"/>
    <m/>
    <m/>
    <m/>
    <m/>
    <m/>
    <n v="0"/>
    <n v="0"/>
  </r>
  <r>
    <n v="474"/>
    <s v="16/04"/>
    <x v="10"/>
    <s v="15C28809"/>
    <n v="3.5"/>
    <s v="ok"/>
    <s v="SB2204160007"/>
    <m/>
    <m/>
    <n v="3.5"/>
    <m/>
    <m/>
    <m/>
    <m/>
    <m/>
    <m/>
    <s v="Z76"/>
    <x v="6"/>
    <x v="0"/>
    <m/>
    <x v="3"/>
    <n v="1630000"/>
    <n v="350000"/>
    <m/>
    <m/>
    <m/>
    <m/>
    <n v="1980000"/>
    <n v="1500000"/>
    <n v="200000"/>
    <m/>
    <m/>
    <m/>
    <m/>
    <m/>
    <m/>
    <m/>
    <m/>
    <m/>
    <m/>
    <n v="0"/>
    <m/>
    <n v="0"/>
    <n v="0"/>
    <n v="0"/>
    <m/>
    <n v="0"/>
    <m/>
    <m/>
    <n v="0"/>
    <n v="0"/>
    <m/>
    <n v="0"/>
    <n v="1700000"/>
    <m/>
    <m/>
    <m/>
    <m/>
    <m/>
    <n v="0"/>
    <n v="0"/>
  </r>
  <r>
    <n v="475"/>
    <s v="16/04"/>
    <x v="10"/>
    <s v="15C-21530"/>
    <n v="3.5"/>
    <s v="ok"/>
    <s v="SB2204160014"/>
    <m/>
    <m/>
    <n v="3.5"/>
    <m/>
    <m/>
    <m/>
    <m/>
    <m/>
    <m/>
    <s v="NGỌC TỀ"/>
    <x v="2"/>
    <x v="0"/>
    <m/>
    <x v="3"/>
    <n v="1580000"/>
    <n v="350000"/>
    <m/>
    <m/>
    <m/>
    <m/>
    <n v="1930000"/>
    <n v="1450000"/>
    <n v="200000"/>
    <m/>
    <m/>
    <m/>
    <m/>
    <m/>
    <m/>
    <m/>
    <m/>
    <m/>
    <m/>
    <n v="0"/>
    <m/>
    <n v="0"/>
    <n v="0"/>
    <n v="0"/>
    <m/>
    <n v="0"/>
    <m/>
    <m/>
    <n v="0"/>
    <n v="0"/>
    <m/>
    <n v="0"/>
    <n v="1650000"/>
    <m/>
    <m/>
    <m/>
    <m/>
    <m/>
    <n v="0"/>
    <n v="0"/>
  </r>
  <r>
    <n v="476"/>
    <s v="16/04"/>
    <x v="10"/>
    <s v="15H 02657"/>
    <n v="13"/>
    <m/>
    <s v="SB2204160006"/>
    <m/>
    <m/>
    <m/>
    <m/>
    <m/>
    <m/>
    <m/>
    <n v="13"/>
    <m/>
    <s v="SAMSUNG"/>
    <x v="3"/>
    <x v="0"/>
    <m/>
    <x v="3"/>
    <n v="3170000"/>
    <m/>
    <m/>
    <m/>
    <m/>
    <m/>
    <n v="3170000"/>
    <n v="3040000"/>
    <n v="300000"/>
    <m/>
    <m/>
    <m/>
    <m/>
    <m/>
    <m/>
    <m/>
    <m/>
    <m/>
    <m/>
    <n v="0"/>
    <m/>
    <n v="0"/>
    <n v="0"/>
    <n v="0"/>
    <m/>
    <n v="0"/>
    <m/>
    <m/>
    <n v="0"/>
    <n v="0"/>
    <m/>
    <n v="0"/>
    <n v="3340000"/>
    <m/>
    <m/>
    <m/>
    <m/>
    <m/>
    <n v="0"/>
    <n v="0"/>
  </r>
  <r>
    <n v="477"/>
    <s v="17/04"/>
    <x v="10"/>
    <s v="15C-30182"/>
    <n v="5"/>
    <s v="ok"/>
    <s v="SB2204170001"/>
    <m/>
    <m/>
    <m/>
    <n v="5"/>
    <m/>
    <m/>
    <m/>
    <m/>
    <m/>
    <s v="LG"/>
    <x v="9"/>
    <x v="0"/>
    <m/>
    <x v="2"/>
    <n v="630000"/>
    <n v="350000"/>
    <m/>
    <m/>
    <m/>
    <m/>
    <n v="980000"/>
    <n v="570000"/>
    <n v="250000"/>
    <m/>
    <m/>
    <m/>
    <m/>
    <m/>
    <m/>
    <m/>
    <m/>
    <m/>
    <m/>
    <n v="0"/>
    <m/>
    <m/>
    <m/>
    <n v="0"/>
    <m/>
    <n v="0"/>
    <m/>
    <m/>
    <n v="0"/>
    <n v="0"/>
    <m/>
    <m/>
    <n v="820000"/>
    <m/>
    <m/>
    <m/>
    <m/>
    <m/>
    <n v="0"/>
    <n v="0"/>
  </r>
  <r>
    <n v="478"/>
    <s v="17/04"/>
    <x v="10"/>
    <s v="15C-30182"/>
    <n v="5"/>
    <s v="ok"/>
    <s v="SB2204170002"/>
    <m/>
    <m/>
    <m/>
    <n v="5"/>
    <m/>
    <m/>
    <m/>
    <m/>
    <m/>
    <s v="LG"/>
    <x v="9"/>
    <x v="0"/>
    <m/>
    <x v="2"/>
    <n v="630000"/>
    <n v="350000"/>
    <m/>
    <m/>
    <m/>
    <m/>
    <n v="980000"/>
    <n v="570000"/>
    <n v="250000"/>
    <m/>
    <m/>
    <m/>
    <m/>
    <m/>
    <m/>
    <m/>
    <m/>
    <m/>
    <m/>
    <n v="0"/>
    <m/>
    <n v="0"/>
    <n v="0"/>
    <n v="0"/>
    <m/>
    <n v="0"/>
    <m/>
    <m/>
    <n v="0"/>
    <n v="0"/>
    <m/>
    <n v="0"/>
    <n v="820000"/>
    <m/>
    <m/>
    <m/>
    <m/>
    <m/>
    <n v="0"/>
    <n v="0"/>
  </r>
  <r>
    <n v="479"/>
    <s v="17/04"/>
    <x v="10"/>
    <s v="15H 02771"/>
    <n v="13"/>
    <m/>
    <s v="phiếu điều động"/>
    <m/>
    <m/>
    <m/>
    <m/>
    <m/>
    <m/>
    <m/>
    <n v="13"/>
    <m/>
    <s v="CHỞ 2 XE NÂNG"/>
    <x v="35"/>
    <x v="0"/>
    <m/>
    <x v="2"/>
    <n v="1560000"/>
    <m/>
    <m/>
    <m/>
    <m/>
    <m/>
    <n v="1560000"/>
    <n v="1210000"/>
    <m/>
    <m/>
    <m/>
    <m/>
    <m/>
    <m/>
    <m/>
    <m/>
    <m/>
    <m/>
    <m/>
    <m/>
    <m/>
    <m/>
    <m/>
    <m/>
    <m/>
    <n v="0"/>
    <m/>
    <m/>
    <m/>
    <n v="0"/>
    <m/>
    <m/>
    <n v="1210000"/>
    <m/>
    <m/>
    <m/>
    <m/>
    <m/>
    <m/>
    <m/>
  </r>
  <r>
    <n v="480"/>
    <s v="17/04"/>
    <x v="10"/>
    <s v="15H 02771"/>
    <n v="13"/>
    <m/>
    <s v="phiếu điều động"/>
    <m/>
    <m/>
    <m/>
    <m/>
    <m/>
    <m/>
    <m/>
    <n v="13"/>
    <m/>
    <s v="CHỞ 2 XE NÂNG"/>
    <x v="36"/>
    <x v="0"/>
    <m/>
    <x v="2"/>
    <n v="1560000"/>
    <m/>
    <m/>
    <m/>
    <m/>
    <m/>
    <n v="1560000"/>
    <n v="1210000"/>
    <m/>
    <m/>
    <m/>
    <m/>
    <m/>
    <m/>
    <m/>
    <m/>
    <m/>
    <m/>
    <m/>
    <m/>
    <m/>
    <m/>
    <m/>
    <m/>
    <m/>
    <n v="0"/>
    <m/>
    <m/>
    <m/>
    <n v="0"/>
    <m/>
    <m/>
    <n v="1210000"/>
    <m/>
    <m/>
    <m/>
    <m/>
    <m/>
    <m/>
    <m/>
  </r>
  <r>
    <n v="481"/>
    <s v="18/04"/>
    <x v="9"/>
    <s v="29H-15619"/>
    <n v="9"/>
    <s v="ok"/>
    <s v="SB2204180022"/>
    <m/>
    <m/>
    <m/>
    <m/>
    <m/>
    <m/>
    <n v="9"/>
    <m/>
    <m/>
    <s v="CANFUCO"/>
    <x v="15"/>
    <x v="0"/>
    <m/>
    <x v="0"/>
    <n v="1020000"/>
    <n v="250000"/>
    <m/>
    <m/>
    <m/>
    <m/>
    <n v="1270000"/>
    <m/>
    <m/>
    <m/>
    <m/>
    <m/>
    <m/>
    <m/>
    <m/>
    <m/>
    <m/>
    <n v="945000"/>
    <m/>
    <n v="141750"/>
    <m/>
    <n v="0"/>
    <n v="0"/>
    <n v="0"/>
    <m/>
    <n v="141750"/>
    <m/>
    <n v="205000"/>
    <n v="0"/>
    <n v="0"/>
    <m/>
    <n v="205000"/>
    <n v="346750"/>
    <m/>
    <m/>
    <m/>
    <m/>
    <n v="9"/>
    <n v="175000"/>
    <n v="19444.444444444445"/>
  </r>
  <r>
    <n v="482"/>
    <s v="18/04"/>
    <x v="9"/>
    <s v="29H-15201"/>
    <n v="9"/>
    <s v="ok"/>
    <s v="SB2204180006"/>
    <m/>
    <m/>
    <m/>
    <m/>
    <m/>
    <m/>
    <n v="9"/>
    <m/>
    <m/>
    <s v="THANH HÓA"/>
    <x v="1"/>
    <x v="0"/>
    <m/>
    <x v="0"/>
    <n v="3820000"/>
    <n v="500000"/>
    <n v="200000"/>
    <m/>
    <m/>
    <m/>
    <n v="4520000"/>
    <m/>
    <m/>
    <m/>
    <m/>
    <n v="148000"/>
    <m/>
    <n v="200000"/>
    <m/>
    <m/>
    <m/>
    <n v="3565000"/>
    <m/>
    <n v="534750"/>
    <n v="105000"/>
    <n v="0"/>
    <n v="0"/>
    <n v="0"/>
    <m/>
    <n v="639750"/>
    <m/>
    <n v="205000"/>
    <n v="0"/>
    <n v="0"/>
    <m/>
    <n v="205000"/>
    <n v="1192750"/>
    <s v="Bùi Chí Hải"/>
    <m/>
    <m/>
    <m/>
    <n v="9"/>
    <n v="175000"/>
    <n v="19444.444444444445"/>
  </r>
  <r>
    <n v="483"/>
    <s v="18/04"/>
    <x v="3"/>
    <s v="29H-15805"/>
    <n v="9"/>
    <s v="ok"/>
    <s v="SB2204180004"/>
    <m/>
    <m/>
    <m/>
    <m/>
    <m/>
    <m/>
    <n v="9"/>
    <m/>
    <m/>
    <s v="SAMWANG"/>
    <x v="8"/>
    <x v="0"/>
    <m/>
    <x v="0"/>
    <n v="2680000"/>
    <n v="500000"/>
    <m/>
    <m/>
    <m/>
    <m/>
    <n v="3180000"/>
    <m/>
    <m/>
    <m/>
    <m/>
    <n v="306000"/>
    <m/>
    <m/>
    <m/>
    <m/>
    <m/>
    <n v="2500000"/>
    <m/>
    <n v="375000"/>
    <n v="105000"/>
    <n v="0"/>
    <n v="0"/>
    <n v="0"/>
    <m/>
    <n v="480000"/>
    <m/>
    <n v="205000"/>
    <n v="0"/>
    <n v="0"/>
    <m/>
    <n v="205000"/>
    <n v="991000"/>
    <s v="NGUYỄN ĐÌNH HIỆP"/>
    <m/>
    <m/>
    <m/>
    <n v="9"/>
    <n v="175000"/>
    <n v="19444.444444444445"/>
  </r>
  <r>
    <n v="484"/>
    <s v="18/04"/>
    <x v="2"/>
    <s v="29H-15247"/>
    <n v="9"/>
    <s v="ok"/>
    <s v="SB2204180005"/>
    <m/>
    <m/>
    <m/>
    <m/>
    <m/>
    <m/>
    <n v="9"/>
    <m/>
    <m/>
    <s v="ĐIỆN LẠNH"/>
    <x v="2"/>
    <x v="0"/>
    <m/>
    <x v="0"/>
    <n v="2250000"/>
    <n v="500000"/>
    <m/>
    <m/>
    <m/>
    <m/>
    <n v="2750000"/>
    <m/>
    <m/>
    <m/>
    <m/>
    <n v="158000"/>
    <m/>
    <m/>
    <m/>
    <m/>
    <m/>
    <n v="2095000"/>
    <m/>
    <n v="314250"/>
    <n v="105000"/>
    <n v="0"/>
    <n v="0"/>
    <n v="0"/>
    <m/>
    <n v="419250"/>
    <m/>
    <n v="205000"/>
    <n v="0"/>
    <n v="0"/>
    <m/>
    <n v="205000"/>
    <n v="782250"/>
    <s v="NGUYỄN VĂN MINH"/>
    <m/>
    <m/>
    <m/>
    <n v="9"/>
    <n v="175000"/>
    <n v="19444.444444444445"/>
  </r>
  <r>
    <n v="485"/>
    <s v="18/04"/>
    <x v="4"/>
    <s v="29H-70119"/>
    <n v="9"/>
    <s v="ok"/>
    <s v="SB2204180014"/>
    <m/>
    <m/>
    <m/>
    <m/>
    <m/>
    <m/>
    <n v="9"/>
    <m/>
    <m/>
    <s v="LONG HÀNH"/>
    <x v="7"/>
    <x v="0"/>
    <m/>
    <x v="0"/>
    <n v="2140000"/>
    <n v="500000"/>
    <m/>
    <m/>
    <m/>
    <m/>
    <n v="2640000"/>
    <m/>
    <m/>
    <m/>
    <m/>
    <n v="148000"/>
    <m/>
    <m/>
    <m/>
    <m/>
    <m/>
    <n v="2000000"/>
    <m/>
    <n v="300000"/>
    <n v="105000"/>
    <n v="0"/>
    <n v="0"/>
    <n v="0"/>
    <m/>
    <n v="405000"/>
    <m/>
    <n v="205000"/>
    <n v="0"/>
    <n v="0"/>
    <m/>
    <n v="205000"/>
    <n v="758000"/>
    <s v="BÙI ĐÌNH ĐẠT"/>
    <m/>
    <m/>
    <m/>
    <n v="9"/>
    <n v="175000"/>
    <n v="19444.444444444445"/>
  </r>
  <r>
    <n v="486"/>
    <s v="18/04"/>
    <x v="11"/>
    <s v="29H-70138"/>
    <n v="5"/>
    <s v="ok"/>
    <s v="SB2204180019"/>
    <m/>
    <m/>
    <m/>
    <n v="5"/>
    <m/>
    <m/>
    <m/>
    <m/>
    <m/>
    <s v="VSV"/>
    <x v="4"/>
    <x v="0"/>
    <m/>
    <x v="0"/>
    <n v="780000"/>
    <n v="350000"/>
    <m/>
    <m/>
    <m/>
    <m/>
    <n v="1130000"/>
    <m/>
    <m/>
    <m/>
    <m/>
    <n v="148000"/>
    <m/>
    <m/>
    <m/>
    <m/>
    <m/>
    <n v="720000"/>
    <m/>
    <n v="108000"/>
    <n v="75000"/>
    <n v="0"/>
    <n v="0"/>
    <n v="0"/>
    <m/>
    <n v="183000"/>
    <m/>
    <n v="175000"/>
    <n v="0"/>
    <n v="0"/>
    <m/>
    <n v="175000"/>
    <n v="506000"/>
    <s v="BÙI VĂN HẬU"/>
    <m/>
    <m/>
    <m/>
    <n v="5"/>
    <n v="100000"/>
    <n v="11111.111111111111"/>
  </r>
  <r>
    <n v="487"/>
    <s v="18/04"/>
    <x v="5"/>
    <s v="29H-73785"/>
    <n v="13"/>
    <s v="ok"/>
    <s v="SB2204180006"/>
    <m/>
    <m/>
    <m/>
    <m/>
    <m/>
    <m/>
    <m/>
    <n v="13"/>
    <m/>
    <s v="BUMJIN"/>
    <x v="5"/>
    <x v="0"/>
    <m/>
    <x v="0"/>
    <n v="2680000"/>
    <m/>
    <m/>
    <m/>
    <m/>
    <m/>
    <n v="2680000"/>
    <m/>
    <m/>
    <m/>
    <m/>
    <m/>
    <m/>
    <m/>
    <m/>
    <m/>
    <m/>
    <n v="2500000"/>
    <m/>
    <n v="375000"/>
    <m/>
    <n v="0"/>
    <n v="60000"/>
    <n v="0"/>
    <m/>
    <n v="435000"/>
    <m/>
    <m/>
    <n v="0"/>
    <n v="0"/>
    <m/>
    <n v="0"/>
    <n v="435000"/>
    <m/>
    <s v="PL"/>
    <m/>
    <m/>
    <m/>
    <n v="0"/>
    <n v="0"/>
  </r>
  <r>
    <n v="488"/>
    <s v="18/04"/>
    <x v="6"/>
    <s v="29H-73917"/>
    <n v="13"/>
    <m/>
    <s v="SB2204180003"/>
    <m/>
    <m/>
    <m/>
    <m/>
    <m/>
    <m/>
    <m/>
    <n v="13"/>
    <m/>
    <s v="ORION"/>
    <x v="3"/>
    <x v="0"/>
    <m/>
    <x v="0"/>
    <n v="3170000"/>
    <n v="750000"/>
    <m/>
    <m/>
    <m/>
    <m/>
    <n v="3920000"/>
    <m/>
    <m/>
    <m/>
    <m/>
    <n v="306000"/>
    <m/>
    <m/>
    <m/>
    <m/>
    <m/>
    <n v="2960000"/>
    <m/>
    <n v="444000"/>
    <n v="150000"/>
    <n v="0"/>
    <n v="0"/>
    <n v="0"/>
    <m/>
    <n v="594000"/>
    <m/>
    <n v="250000"/>
    <n v="0"/>
    <n v="35000"/>
    <m/>
    <n v="285000"/>
    <n v="1185000"/>
    <s v="NGUYỄN HỒNG THANH"/>
    <m/>
    <m/>
    <m/>
    <n v="13"/>
    <n v="300000"/>
    <n v="33333.333333333336"/>
  </r>
  <r>
    <n v="489"/>
    <s v="18/04"/>
    <x v="12"/>
    <s v="29H-80640"/>
    <n v="13"/>
    <s v="ok"/>
    <s v="SB2204180020"/>
    <m/>
    <m/>
    <m/>
    <m/>
    <m/>
    <m/>
    <m/>
    <n v="13"/>
    <m/>
    <s v="KOTES"/>
    <x v="17"/>
    <x v="0"/>
    <m/>
    <x v="0"/>
    <n v="3180000"/>
    <n v="750000"/>
    <m/>
    <m/>
    <m/>
    <m/>
    <n v="3930000"/>
    <m/>
    <m/>
    <m/>
    <m/>
    <n v="286000"/>
    <m/>
    <m/>
    <m/>
    <m/>
    <m/>
    <n v="2970000"/>
    <m/>
    <n v="445500"/>
    <n v="150000"/>
    <n v="0"/>
    <n v="0"/>
    <n v="0"/>
    <m/>
    <n v="595500"/>
    <m/>
    <n v="250000"/>
    <n v="0"/>
    <n v="0"/>
    <m/>
    <n v="250000"/>
    <n v="1131500"/>
    <s v="LƯU QUANG ĐỨC"/>
    <m/>
    <m/>
    <m/>
    <n v="13"/>
    <n v="300000"/>
    <n v="33333.333333333336"/>
  </r>
  <r>
    <n v="490"/>
    <s v="18/04"/>
    <x v="8"/>
    <s v="29H-80545"/>
    <n v="13"/>
    <s v="ok"/>
    <s v="SB2204180010"/>
    <m/>
    <m/>
    <m/>
    <m/>
    <m/>
    <m/>
    <m/>
    <n v="13"/>
    <m/>
    <s v="SAMSUNG"/>
    <x v="3"/>
    <x v="0"/>
    <m/>
    <x v="0"/>
    <n v="3170000"/>
    <m/>
    <m/>
    <m/>
    <m/>
    <m/>
    <n v="3170000"/>
    <m/>
    <m/>
    <m/>
    <m/>
    <n v="306000"/>
    <m/>
    <m/>
    <m/>
    <m/>
    <m/>
    <n v="2960000"/>
    <m/>
    <n v="444000"/>
    <m/>
    <n v="0"/>
    <n v="60000"/>
    <n v="0"/>
    <m/>
    <n v="504000"/>
    <m/>
    <m/>
    <n v="0"/>
    <n v="0"/>
    <m/>
    <n v="0"/>
    <n v="810000"/>
    <m/>
    <s v="PL"/>
    <m/>
    <m/>
    <m/>
    <n v="0"/>
    <n v="0"/>
  </r>
  <r>
    <n v="491"/>
    <s v="18/04"/>
    <x v="8"/>
    <s v="29H-80545"/>
    <n v="10"/>
    <s v="ok"/>
    <s v="BBBG"/>
    <m/>
    <m/>
    <m/>
    <m/>
    <m/>
    <m/>
    <n v="10"/>
    <m/>
    <m/>
    <s v="XNK-HOÀNG HẢI"/>
    <x v="19"/>
    <x v="2"/>
    <m/>
    <x v="0"/>
    <n v="1527777.7777777778"/>
    <m/>
    <m/>
    <m/>
    <m/>
    <m/>
    <n v="1527777.7777777778"/>
    <m/>
    <m/>
    <m/>
    <m/>
    <m/>
    <m/>
    <m/>
    <m/>
    <m/>
    <m/>
    <m/>
    <m/>
    <n v="230000"/>
    <m/>
    <m/>
    <n v="30000"/>
    <m/>
    <m/>
    <n v="260000"/>
    <m/>
    <m/>
    <m/>
    <n v="0"/>
    <m/>
    <m/>
    <n v="260000"/>
    <m/>
    <m/>
    <m/>
    <m/>
    <m/>
    <m/>
    <m/>
  </r>
  <r>
    <n v="492"/>
    <s v="18/04"/>
    <x v="10"/>
    <s v="15H 00478"/>
    <n v="13"/>
    <m/>
    <s v="SB2204180012"/>
    <m/>
    <m/>
    <m/>
    <m/>
    <m/>
    <m/>
    <m/>
    <n v="13"/>
    <m/>
    <s v="ORION"/>
    <x v="3"/>
    <x v="0"/>
    <m/>
    <x v="1"/>
    <n v="3170000"/>
    <n v="750000"/>
    <m/>
    <m/>
    <m/>
    <m/>
    <n v="3920000"/>
    <n v="2790000"/>
    <n v="300000"/>
    <m/>
    <m/>
    <m/>
    <m/>
    <m/>
    <m/>
    <m/>
    <m/>
    <m/>
    <m/>
    <n v="0"/>
    <m/>
    <n v="0"/>
    <n v="0"/>
    <n v="0"/>
    <m/>
    <n v="0"/>
    <m/>
    <m/>
    <n v="0"/>
    <n v="0"/>
    <m/>
    <n v="0"/>
    <n v="3090000"/>
    <m/>
    <m/>
    <m/>
    <m/>
    <n v="13"/>
    <n v="300000"/>
    <n v="33333.333333333336"/>
  </r>
  <r>
    <n v="493"/>
    <s v="18/04"/>
    <x v="10"/>
    <s v="15C 35025"/>
    <n v="10"/>
    <m/>
    <m/>
    <m/>
    <m/>
    <m/>
    <m/>
    <m/>
    <m/>
    <n v="10"/>
    <m/>
    <m/>
    <s v="HỒNG HÀ"/>
    <x v="33"/>
    <x v="8"/>
    <m/>
    <x v="5"/>
    <n v="4000000"/>
    <m/>
    <m/>
    <m/>
    <m/>
    <m/>
    <n v="4000000"/>
    <n v="3000000"/>
    <m/>
    <m/>
    <m/>
    <m/>
    <m/>
    <m/>
    <m/>
    <m/>
    <m/>
    <m/>
    <m/>
    <n v="0"/>
    <m/>
    <n v="0"/>
    <n v="0"/>
    <n v="0"/>
    <m/>
    <n v="0"/>
    <m/>
    <m/>
    <n v="0"/>
    <n v="0"/>
    <m/>
    <n v="0"/>
    <n v="3000000"/>
    <m/>
    <m/>
    <m/>
    <m/>
    <m/>
    <n v="0"/>
    <n v="0"/>
  </r>
  <r>
    <n v="494"/>
    <s v="18/04"/>
    <x v="10"/>
    <s v="15C-30182"/>
    <n v="5"/>
    <s v="ok"/>
    <s v="SB2204180021"/>
    <m/>
    <m/>
    <m/>
    <n v="5"/>
    <m/>
    <m/>
    <m/>
    <m/>
    <m/>
    <s v="LG"/>
    <x v="9"/>
    <x v="0"/>
    <m/>
    <x v="2"/>
    <n v="630000"/>
    <n v="350000"/>
    <m/>
    <m/>
    <m/>
    <m/>
    <n v="980000"/>
    <n v="570000"/>
    <n v="250000"/>
    <m/>
    <m/>
    <m/>
    <m/>
    <m/>
    <m/>
    <m/>
    <m/>
    <m/>
    <m/>
    <n v="0"/>
    <m/>
    <n v="0"/>
    <n v="0"/>
    <n v="0"/>
    <m/>
    <n v="0"/>
    <m/>
    <m/>
    <n v="0"/>
    <n v="0"/>
    <m/>
    <n v="0"/>
    <n v="820000"/>
    <m/>
    <m/>
    <m/>
    <m/>
    <m/>
    <n v="0"/>
    <n v="0"/>
  </r>
  <r>
    <n v="495"/>
    <s v="18/04"/>
    <x v="10"/>
    <s v="15C-30182"/>
    <n v="5"/>
    <s v="ok"/>
    <s v="SB2204180025"/>
    <m/>
    <m/>
    <m/>
    <n v="5"/>
    <m/>
    <m/>
    <m/>
    <m/>
    <m/>
    <s v="LG"/>
    <x v="9"/>
    <x v="0"/>
    <m/>
    <x v="2"/>
    <n v="630000"/>
    <n v="350000"/>
    <m/>
    <m/>
    <m/>
    <m/>
    <n v="980000"/>
    <n v="570000"/>
    <n v="250000"/>
    <m/>
    <m/>
    <m/>
    <m/>
    <m/>
    <m/>
    <m/>
    <m/>
    <m/>
    <m/>
    <m/>
    <m/>
    <m/>
    <m/>
    <m/>
    <m/>
    <n v="0"/>
    <m/>
    <m/>
    <m/>
    <n v="0"/>
    <m/>
    <m/>
    <n v="820000"/>
    <m/>
    <m/>
    <m/>
    <m/>
    <m/>
    <m/>
    <m/>
  </r>
  <r>
    <n v="496"/>
    <s v="18/04"/>
    <x v="10"/>
    <s v="15C-32175"/>
    <n v="9"/>
    <m/>
    <s v="SB2204180007"/>
    <m/>
    <m/>
    <m/>
    <m/>
    <m/>
    <m/>
    <n v="9"/>
    <m/>
    <m/>
    <s v="A NAM"/>
    <x v="17"/>
    <x v="0"/>
    <m/>
    <x v="2"/>
    <n v="2530000"/>
    <m/>
    <m/>
    <m/>
    <m/>
    <m/>
    <n v="2530000"/>
    <n v="2330000"/>
    <n v="200000"/>
    <m/>
    <m/>
    <m/>
    <m/>
    <m/>
    <m/>
    <m/>
    <m/>
    <m/>
    <m/>
    <n v="0"/>
    <m/>
    <n v="0"/>
    <n v="0"/>
    <n v="0"/>
    <m/>
    <n v="0"/>
    <m/>
    <m/>
    <n v="0"/>
    <n v="0"/>
    <m/>
    <n v="0"/>
    <n v="2530000"/>
    <m/>
    <m/>
    <m/>
    <m/>
    <m/>
    <n v="0"/>
    <n v="0"/>
  </r>
  <r>
    <n v="497"/>
    <s v="18/04"/>
    <x v="10"/>
    <s v="15C-32175"/>
    <n v="9"/>
    <m/>
    <s v="SB2204180024"/>
    <m/>
    <m/>
    <m/>
    <m/>
    <m/>
    <m/>
    <n v="9"/>
    <m/>
    <m/>
    <s v="TRACO"/>
    <x v="6"/>
    <x v="0"/>
    <m/>
    <x v="2"/>
    <n v="2530000"/>
    <n v="500000"/>
    <m/>
    <m/>
    <m/>
    <m/>
    <n v="3030000"/>
    <n v="2330000"/>
    <n v="200000"/>
    <m/>
    <m/>
    <m/>
    <m/>
    <m/>
    <m/>
    <m/>
    <m/>
    <m/>
    <m/>
    <m/>
    <m/>
    <m/>
    <m/>
    <m/>
    <m/>
    <n v="0"/>
    <m/>
    <m/>
    <m/>
    <n v="0"/>
    <m/>
    <m/>
    <n v="2530000"/>
    <m/>
    <m/>
    <m/>
    <m/>
    <n v="9"/>
    <n v="175000"/>
    <n v="19444.444444444445"/>
  </r>
  <r>
    <n v="498"/>
    <s v="18/04"/>
    <x v="10"/>
    <s v="43S 3384"/>
    <n v="13"/>
    <s v="ok"/>
    <s v="SB2204180008"/>
    <m/>
    <m/>
    <m/>
    <m/>
    <m/>
    <m/>
    <m/>
    <n v="13"/>
    <m/>
    <s v="CHUYỀN TẢI"/>
    <x v="10"/>
    <x v="0"/>
    <m/>
    <x v="2"/>
    <n v="1510000"/>
    <m/>
    <m/>
    <m/>
    <m/>
    <m/>
    <n v="1510000"/>
    <n v="1290000"/>
    <n v="300000"/>
    <m/>
    <m/>
    <m/>
    <m/>
    <m/>
    <m/>
    <m/>
    <m/>
    <m/>
    <m/>
    <n v="0"/>
    <m/>
    <n v="0"/>
    <n v="0"/>
    <n v="0"/>
    <m/>
    <n v="0"/>
    <m/>
    <m/>
    <n v="0"/>
    <n v="0"/>
    <m/>
    <n v="0"/>
    <n v="1590000"/>
    <m/>
    <m/>
    <m/>
    <m/>
    <m/>
    <n v="0"/>
    <n v="0"/>
  </r>
  <r>
    <n v="499"/>
    <s v="18/04"/>
    <x v="10"/>
    <s v="43S 3384"/>
    <n v="13"/>
    <s v="ok"/>
    <s v="SB2204180011"/>
    <m/>
    <m/>
    <m/>
    <m/>
    <m/>
    <m/>
    <m/>
    <n v="13"/>
    <m/>
    <s v="CHUYỀN TẢI"/>
    <x v="10"/>
    <x v="0"/>
    <m/>
    <x v="2"/>
    <n v="1510000"/>
    <m/>
    <m/>
    <m/>
    <m/>
    <m/>
    <n v="1510000"/>
    <n v="1290000"/>
    <n v="300000"/>
    <m/>
    <m/>
    <m/>
    <m/>
    <m/>
    <m/>
    <m/>
    <m/>
    <m/>
    <m/>
    <m/>
    <m/>
    <m/>
    <m/>
    <m/>
    <m/>
    <n v="0"/>
    <m/>
    <m/>
    <m/>
    <n v="0"/>
    <m/>
    <m/>
    <n v="1590000"/>
    <m/>
    <m/>
    <m/>
    <m/>
    <m/>
    <m/>
    <m/>
  </r>
  <r>
    <n v="500"/>
    <s v="18/04"/>
    <x v="10"/>
    <s v="89C-12886"/>
    <n v="13"/>
    <m/>
    <s v="SB2204180009"/>
    <m/>
    <m/>
    <m/>
    <m/>
    <m/>
    <m/>
    <m/>
    <n v="13"/>
    <m/>
    <s v="CHUYỀN TẢI"/>
    <x v="10"/>
    <x v="0"/>
    <m/>
    <x v="2"/>
    <n v="1510000"/>
    <m/>
    <m/>
    <m/>
    <m/>
    <m/>
    <n v="1510000"/>
    <n v="1290000"/>
    <n v="300000"/>
    <m/>
    <m/>
    <m/>
    <m/>
    <m/>
    <m/>
    <m/>
    <m/>
    <m/>
    <m/>
    <n v="0"/>
    <m/>
    <n v="0"/>
    <n v="0"/>
    <n v="0"/>
    <m/>
    <n v="0"/>
    <m/>
    <m/>
    <n v="0"/>
    <n v="0"/>
    <m/>
    <n v="0"/>
    <n v="1590000"/>
    <m/>
    <m/>
    <m/>
    <m/>
    <m/>
    <n v="0"/>
    <n v="0"/>
  </r>
  <r>
    <n v="501"/>
    <s v="18/04"/>
    <x v="10"/>
    <s v="36C 18231"/>
    <n v="13"/>
    <s v="ok"/>
    <s v="SB2204180015"/>
    <m/>
    <m/>
    <m/>
    <m/>
    <m/>
    <m/>
    <m/>
    <n v="13"/>
    <m/>
    <s v="CHUYỀN TẢI"/>
    <x v="10"/>
    <x v="0"/>
    <m/>
    <x v="2"/>
    <n v="1510000"/>
    <m/>
    <m/>
    <m/>
    <m/>
    <m/>
    <n v="1510000"/>
    <n v="1290000"/>
    <n v="300000"/>
    <m/>
    <m/>
    <m/>
    <m/>
    <m/>
    <m/>
    <m/>
    <m/>
    <m/>
    <m/>
    <n v="0"/>
    <m/>
    <n v="0"/>
    <n v="0"/>
    <n v="0"/>
    <m/>
    <n v="0"/>
    <m/>
    <m/>
    <n v="0"/>
    <n v="0"/>
    <m/>
    <n v="0"/>
    <n v="1590000"/>
    <m/>
    <m/>
    <m/>
    <m/>
    <m/>
    <n v="0"/>
    <n v="0"/>
  </r>
  <r>
    <n v="502"/>
    <s v="18/04"/>
    <x v="10"/>
    <s v="15H 02771"/>
    <n v="13"/>
    <s v="ok"/>
    <s v="SB2204180017"/>
    <m/>
    <m/>
    <m/>
    <m/>
    <m/>
    <m/>
    <m/>
    <n v="13"/>
    <m/>
    <s v="Z76"/>
    <x v="6"/>
    <x v="0"/>
    <m/>
    <x v="2"/>
    <n v="3170000"/>
    <n v="750000"/>
    <m/>
    <m/>
    <m/>
    <m/>
    <n v="3920000"/>
    <n v="2860000"/>
    <n v="600000"/>
    <m/>
    <m/>
    <m/>
    <m/>
    <m/>
    <m/>
    <m/>
    <m/>
    <m/>
    <m/>
    <n v="0"/>
    <m/>
    <n v="0"/>
    <n v="0"/>
    <n v="0"/>
    <m/>
    <n v="0"/>
    <m/>
    <m/>
    <n v="0"/>
    <n v="0"/>
    <m/>
    <n v="0"/>
    <n v="3460000"/>
    <m/>
    <m/>
    <m/>
    <m/>
    <m/>
    <n v="0"/>
    <n v="0"/>
  </r>
  <r>
    <n v="503"/>
    <s v="18/04"/>
    <x v="10"/>
    <s v="15C-35774"/>
    <n v="7"/>
    <s v="ok"/>
    <s v="SB2204180016"/>
    <m/>
    <m/>
    <m/>
    <m/>
    <n v="7"/>
    <m/>
    <m/>
    <m/>
    <m/>
    <s v="NAFUO"/>
    <x v="11"/>
    <x v="0"/>
    <m/>
    <x v="2"/>
    <n v="2270000"/>
    <n v="400000"/>
    <m/>
    <m/>
    <m/>
    <m/>
    <n v="2670000"/>
    <n v="2170000"/>
    <n v="300000"/>
    <m/>
    <m/>
    <m/>
    <m/>
    <m/>
    <m/>
    <m/>
    <m/>
    <m/>
    <m/>
    <n v="0"/>
    <m/>
    <n v="0"/>
    <n v="0"/>
    <n v="0"/>
    <m/>
    <n v="0"/>
    <m/>
    <m/>
    <n v="0"/>
    <n v="0"/>
    <m/>
    <n v="0"/>
    <n v="2470000"/>
    <m/>
    <m/>
    <m/>
    <m/>
    <m/>
    <n v="0"/>
    <n v="0"/>
  </r>
  <r>
    <n v="504"/>
    <s v="18/04"/>
    <x v="10"/>
    <s v="15H 03142"/>
    <n v="13"/>
    <m/>
    <s v="SB2204180001"/>
    <m/>
    <m/>
    <m/>
    <m/>
    <m/>
    <m/>
    <m/>
    <n v="13"/>
    <m/>
    <s v="SAMSUNG"/>
    <x v="3"/>
    <x v="0"/>
    <m/>
    <x v="3"/>
    <n v="3170000"/>
    <m/>
    <m/>
    <m/>
    <m/>
    <m/>
    <n v="3170000"/>
    <n v="3040000"/>
    <n v="300000"/>
    <m/>
    <m/>
    <m/>
    <m/>
    <m/>
    <m/>
    <m/>
    <m/>
    <m/>
    <m/>
    <n v="0"/>
    <m/>
    <n v="0"/>
    <n v="0"/>
    <n v="0"/>
    <m/>
    <n v="0"/>
    <m/>
    <m/>
    <n v="0"/>
    <n v="0"/>
    <m/>
    <n v="0"/>
    <n v="3340000"/>
    <m/>
    <m/>
    <m/>
    <m/>
    <m/>
    <n v="0"/>
    <n v="0"/>
  </r>
  <r>
    <n v="505"/>
    <s v="18/04"/>
    <x v="10"/>
    <s v="15H 03142"/>
    <n v="13"/>
    <s v="ok"/>
    <s v="BBBG"/>
    <m/>
    <m/>
    <m/>
    <m/>
    <m/>
    <m/>
    <m/>
    <n v="13"/>
    <m/>
    <s v="XNK-HOÀNG HẢI"/>
    <x v="19"/>
    <x v="2"/>
    <m/>
    <x v="3"/>
    <n v="1527777.7777777778"/>
    <m/>
    <m/>
    <m/>
    <m/>
    <m/>
    <n v="1527777.7777777778"/>
    <n v="1400000"/>
    <m/>
    <m/>
    <m/>
    <m/>
    <m/>
    <m/>
    <m/>
    <m/>
    <m/>
    <m/>
    <m/>
    <n v="0"/>
    <m/>
    <n v="0"/>
    <n v="0"/>
    <n v="0"/>
    <m/>
    <n v="0"/>
    <m/>
    <m/>
    <n v="0"/>
    <n v="0"/>
    <m/>
    <n v="0"/>
    <n v="1400000"/>
    <m/>
    <m/>
    <m/>
    <m/>
    <m/>
    <n v="0"/>
    <n v="0"/>
  </r>
  <r>
    <n v="506"/>
    <s v="18/04"/>
    <x v="10"/>
    <s v="15C-21530"/>
    <n v="3.5"/>
    <m/>
    <s v="SB2204180016"/>
    <m/>
    <m/>
    <n v="3.5"/>
    <m/>
    <m/>
    <m/>
    <m/>
    <m/>
    <m/>
    <s v="ORION"/>
    <x v="3"/>
    <x v="0"/>
    <m/>
    <x v="3"/>
    <n v="1630000"/>
    <n v="350000"/>
    <m/>
    <m/>
    <m/>
    <m/>
    <n v="1980000"/>
    <n v="1500000"/>
    <n v="200000"/>
    <m/>
    <m/>
    <m/>
    <m/>
    <m/>
    <m/>
    <m/>
    <m/>
    <m/>
    <m/>
    <n v="0"/>
    <m/>
    <m/>
    <m/>
    <n v="0"/>
    <m/>
    <n v="0"/>
    <m/>
    <m/>
    <n v="0"/>
    <n v="0"/>
    <m/>
    <m/>
    <n v="1700000"/>
    <m/>
    <m/>
    <m/>
    <m/>
    <m/>
    <n v="0"/>
    <n v="0"/>
  </r>
  <r>
    <n v="507"/>
    <s v="18/04"/>
    <x v="10"/>
    <s v="15H 02241"/>
    <n v="13"/>
    <m/>
    <s v="SB2204180006"/>
    <m/>
    <m/>
    <m/>
    <m/>
    <m/>
    <m/>
    <m/>
    <n v="13"/>
    <m/>
    <s v="ORION"/>
    <x v="3"/>
    <x v="0"/>
    <m/>
    <x v="3"/>
    <n v="3170000"/>
    <n v="750000"/>
    <m/>
    <m/>
    <m/>
    <m/>
    <n v="3920000"/>
    <n v="3040000"/>
    <n v="325000"/>
    <m/>
    <m/>
    <m/>
    <m/>
    <m/>
    <m/>
    <m/>
    <m/>
    <m/>
    <m/>
    <n v="0"/>
    <m/>
    <n v="0"/>
    <n v="0"/>
    <n v="0"/>
    <m/>
    <n v="0"/>
    <m/>
    <m/>
    <n v="0"/>
    <n v="0"/>
    <m/>
    <n v="0"/>
    <n v="3365000"/>
    <m/>
    <m/>
    <m/>
    <m/>
    <n v="13"/>
    <n v="300000"/>
    <n v="33333.333333333336"/>
  </r>
  <r>
    <n v="508"/>
    <s v="18/04"/>
    <x v="10"/>
    <s v="15H 02657"/>
    <n v="13"/>
    <m/>
    <s v="SB2204180018"/>
    <m/>
    <m/>
    <m/>
    <m/>
    <m/>
    <m/>
    <m/>
    <n v="13"/>
    <m/>
    <s v="SAMSUNG"/>
    <x v="3"/>
    <x v="0"/>
    <m/>
    <x v="3"/>
    <n v="3170000"/>
    <m/>
    <m/>
    <n v="245000"/>
    <m/>
    <m/>
    <n v="3415000"/>
    <n v="3040000"/>
    <n v="300000"/>
    <m/>
    <n v="183750"/>
    <m/>
    <m/>
    <m/>
    <m/>
    <m/>
    <m/>
    <m/>
    <m/>
    <n v="0"/>
    <m/>
    <n v="0"/>
    <n v="0"/>
    <n v="0"/>
    <m/>
    <n v="0"/>
    <m/>
    <m/>
    <n v="0"/>
    <n v="0"/>
    <m/>
    <n v="0"/>
    <n v="3523750"/>
    <m/>
    <m/>
    <m/>
    <m/>
    <m/>
    <n v="0"/>
    <n v="0"/>
  </r>
  <r>
    <n v="509"/>
    <s v="19/04"/>
    <x v="12"/>
    <s v="29H-15619"/>
    <n v="7"/>
    <s v="ok"/>
    <s v="SB2204190017"/>
    <m/>
    <m/>
    <m/>
    <m/>
    <n v="7"/>
    <m/>
    <m/>
    <m/>
    <m/>
    <s v="A NAM"/>
    <x v="17"/>
    <x v="0"/>
    <m/>
    <x v="0"/>
    <n v="2270000"/>
    <m/>
    <m/>
    <m/>
    <m/>
    <m/>
    <n v="2270000"/>
    <m/>
    <m/>
    <m/>
    <m/>
    <n v="286000"/>
    <m/>
    <m/>
    <m/>
    <m/>
    <m/>
    <n v="2120000"/>
    <m/>
    <n v="318000"/>
    <m/>
    <m/>
    <n v="60000"/>
    <n v="0"/>
    <m/>
    <n v="378000"/>
    <m/>
    <m/>
    <n v="0"/>
    <n v="0"/>
    <m/>
    <m/>
    <n v="664000"/>
    <m/>
    <s v="PL"/>
    <m/>
    <m/>
    <m/>
    <n v="0"/>
    <n v="0"/>
  </r>
  <r>
    <n v="510"/>
    <s v="19/04"/>
    <x v="9"/>
    <s v="29H-15201"/>
    <n v="7"/>
    <s v="ok"/>
    <s v="SB2204190001"/>
    <m/>
    <m/>
    <m/>
    <m/>
    <n v="7"/>
    <m/>
    <m/>
    <m/>
    <m/>
    <s v="SAMWANG"/>
    <x v="8"/>
    <x v="0"/>
    <m/>
    <x v="0"/>
    <n v="2470000"/>
    <n v="400000"/>
    <m/>
    <m/>
    <m/>
    <m/>
    <n v="2870000"/>
    <m/>
    <m/>
    <m/>
    <m/>
    <n v="306000"/>
    <m/>
    <m/>
    <m/>
    <m/>
    <m/>
    <n v="2300000"/>
    <m/>
    <n v="345000"/>
    <n v="90000"/>
    <n v="0"/>
    <n v="0"/>
    <n v="0"/>
    <m/>
    <n v="435000"/>
    <m/>
    <n v="190000"/>
    <n v="0"/>
    <n v="0"/>
    <m/>
    <n v="190000"/>
    <n v="931000"/>
    <s v="NGUYỄN VĂN BẢO"/>
    <m/>
    <m/>
    <m/>
    <n v="7"/>
    <n v="150000"/>
    <n v="16666.666666666668"/>
  </r>
  <r>
    <n v="511"/>
    <s v="19/04"/>
    <x v="3"/>
    <s v="29H-15805"/>
    <n v="8"/>
    <s v="ok"/>
    <s v="SB2204190014"/>
    <m/>
    <m/>
    <m/>
    <m/>
    <m/>
    <n v="8"/>
    <m/>
    <m/>
    <m/>
    <s v="NAFUCO"/>
    <x v="11"/>
    <x v="0"/>
    <m/>
    <x v="0"/>
    <n v="2310000"/>
    <n v="500000"/>
    <m/>
    <m/>
    <m/>
    <m/>
    <n v="2810000"/>
    <m/>
    <m/>
    <m/>
    <m/>
    <n v="148000"/>
    <m/>
    <m/>
    <m/>
    <m/>
    <m/>
    <n v="2160000"/>
    <m/>
    <n v="324000"/>
    <n v="105000"/>
    <n v="0"/>
    <n v="0"/>
    <n v="0"/>
    <m/>
    <n v="429000"/>
    <m/>
    <n v="205000"/>
    <n v="0"/>
    <n v="0"/>
    <m/>
    <n v="205000"/>
    <n v="782000"/>
    <s v="BÙI ĐÌNH ĐẠT"/>
    <m/>
    <m/>
    <m/>
    <n v="8"/>
    <n v="175000"/>
    <n v="19444.444444444445"/>
  </r>
  <r>
    <n v="512"/>
    <s v="19/04"/>
    <x v="2"/>
    <s v="29H-15247"/>
    <n v="9"/>
    <s v="ok"/>
    <s v="SB2204190002"/>
    <m/>
    <m/>
    <m/>
    <m/>
    <m/>
    <m/>
    <n v="9"/>
    <m/>
    <m/>
    <s v="THANH HÓA"/>
    <x v="1"/>
    <x v="0"/>
    <m/>
    <x v="0"/>
    <n v="3820000"/>
    <n v="500000"/>
    <n v="200000"/>
    <m/>
    <m/>
    <m/>
    <n v="4520000"/>
    <m/>
    <m/>
    <m/>
    <m/>
    <n v="148000"/>
    <m/>
    <n v="200000"/>
    <m/>
    <m/>
    <m/>
    <n v="3565000"/>
    <m/>
    <n v="534750"/>
    <n v="105000"/>
    <n v="0"/>
    <n v="0"/>
    <n v="0"/>
    <m/>
    <n v="639750"/>
    <m/>
    <n v="205000"/>
    <n v="0"/>
    <n v="0"/>
    <m/>
    <n v="205000"/>
    <n v="1192750"/>
    <s v="Hoàng Văn Vĩ"/>
    <m/>
    <m/>
    <m/>
    <n v="9"/>
    <n v="175000"/>
    <n v="19444.444444444445"/>
  </r>
  <r>
    <n v="513"/>
    <s v="19/04"/>
    <x v="4"/>
    <s v="29H-70119"/>
    <n v="9"/>
    <s v="ok"/>
    <s v="SB2204190012"/>
    <m/>
    <m/>
    <m/>
    <m/>
    <m/>
    <m/>
    <n v="9"/>
    <m/>
    <m/>
    <s v="THUẬN HƯNG"/>
    <x v="0"/>
    <x v="0"/>
    <m/>
    <x v="0"/>
    <n v="2640000"/>
    <n v="250000"/>
    <m/>
    <m/>
    <m/>
    <m/>
    <n v="2890000"/>
    <m/>
    <m/>
    <m/>
    <m/>
    <n v="306000"/>
    <m/>
    <m/>
    <m/>
    <m/>
    <m/>
    <n v="2465000"/>
    <m/>
    <n v="369750"/>
    <m/>
    <n v="0"/>
    <n v="0"/>
    <n v="0"/>
    <m/>
    <n v="369750"/>
    <m/>
    <m/>
    <n v="0"/>
    <n v="0"/>
    <m/>
    <n v="0"/>
    <n v="675750"/>
    <m/>
    <m/>
    <m/>
    <m/>
    <n v="9"/>
    <n v="175000"/>
    <n v="19444.444444444445"/>
  </r>
  <r>
    <n v="514"/>
    <s v="19/04"/>
    <x v="11"/>
    <s v="29H-70138"/>
    <n v="9"/>
    <s v="ok"/>
    <s v="SB2204190009"/>
    <m/>
    <m/>
    <m/>
    <m/>
    <m/>
    <m/>
    <n v="9"/>
    <m/>
    <m/>
    <s v="TUYÊN QUANG"/>
    <x v="18"/>
    <x v="0"/>
    <m/>
    <x v="0"/>
    <n v="6840000"/>
    <n v="250000"/>
    <m/>
    <m/>
    <m/>
    <m/>
    <n v="7090000"/>
    <m/>
    <m/>
    <m/>
    <m/>
    <n v="306000"/>
    <n v="158000"/>
    <m/>
    <m/>
    <m/>
    <m/>
    <n v="6390000"/>
    <m/>
    <n v="958500"/>
    <m/>
    <n v="0"/>
    <n v="0"/>
    <n v="100000"/>
    <m/>
    <n v="1058500"/>
    <m/>
    <m/>
    <n v="0"/>
    <n v="0"/>
    <m/>
    <n v="0"/>
    <n v="1522500"/>
    <m/>
    <m/>
    <m/>
    <m/>
    <n v="9"/>
    <n v="175000"/>
    <n v="19444.444444444445"/>
  </r>
  <r>
    <n v="515"/>
    <s v="19/04"/>
    <x v="5"/>
    <s v="29H-73785"/>
    <n v="13"/>
    <s v="ok"/>
    <s v="SB2204190003"/>
    <m/>
    <m/>
    <m/>
    <m/>
    <m/>
    <m/>
    <m/>
    <n v="13"/>
    <m/>
    <s v="SAMSUNG"/>
    <x v="3"/>
    <x v="0"/>
    <m/>
    <x v="0"/>
    <n v="3170000"/>
    <m/>
    <m/>
    <m/>
    <m/>
    <m/>
    <n v="3170000"/>
    <m/>
    <m/>
    <m/>
    <m/>
    <n v="306000"/>
    <m/>
    <m/>
    <m/>
    <m/>
    <m/>
    <n v="2960000"/>
    <m/>
    <n v="444000"/>
    <m/>
    <n v="0"/>
    <n v="60000"/>
    <n v="0"/>
    <m/>
    <n v="504000"/>
    <m/>
    <m/>
    <n v="0"/>
    <n v="0"/>
    <m/>
    <n v="0"/>
    <n v="810000"/>
    <m/>
    <s v="PL"/>
    <m/>
    <m/>
    <m/>
    <n v="0"/>
    <n v="0"/>
  </r>
  <r>
    <n v="516"/>
    <s v="19/04"/>
    <x v="7"/>
    <s v="29H-73917"/>
    <n v="13"/>
    <m/>
    <s v="SB2204190005"/>
    <m/>
    <m/>
    <m/>
    <m/>
    <m/>
    <m/>
    <m/>
    <n v="13"/>
    <m/>
    <s v="KOTES"/>
    <x v="17"/>
    <x v="0"/>
    <m/>
    <x v="0"/>
    <n v="3180000"/>
    <n v="750000"/>
    <m/>
    <m/>
    <m/>
    <m/>
    <n v="3930000"/>
    <m/>
    <m/>
    <m/>
    <m/>
    <n v="286000"/>
    <m/>
    <m/>
    <m/>
    <m/>
    <m/>
    <n v="2970000"/>
    <m/>
    <n v="445500"/>
    <n v="150000"/>
    <n v="0"/>
    <n v="0"/>
    <n v="0"/>
    <m/>
    <n v="595500"/>
    <m/>
    <n v="250000"/>
    <n v="0"/>
    <n v="0"/>
    <m/>
    <n v="250000"/>
    <n v="1131500"/>
    <s v="NGUYỄN HỒNG THANH"/>
    <m/>
    <m/>
    <m/>
    <n v="13"/>
    <n v="300000"/>
    <n v="33333.333333333336"/>
  </r>
  <r>
    <n v="517"/>
    <s v="19/04"/>
    <x v="6"/>
    <s v="29H-80640"/>
    <n v="13"/>
    <m/>
    <s v="SB2204190021"/>
    <m/>
    <m/>
    <m/>
    <m/>
    <m/>
    <m/>
    <m/>
    <n v="13"/>
    <m/>
    <s v="SAMSUNG"/>
    <x v="3"/>
    <x v="0"/>
    <m/>
    <x v="0"/>
    <n v="3170000"/>
    <m/>
    <m/>
    <m/>
    <m/>
    <m/>
    <n v="3170000"/>
    <m/>
    <m/>
    <m/>
    <m/>
    <n v="306000"/>
    <m/>
    <m/>
    <m/>
    <m/>
    <m/>
    <n v="2960000"/>
    <m/>
    <n v="444000"/>
    <m/>
    <n v="0"/>
    <n v="60000"/>
    <n v="0"/>
    <m/>
    <n v="504000"/>
    <m/>
    <m/>
    <n v="0"/>
    <n v="0"/>
    <m/>
    <n v="0"/>
    <n v="810000"/>
    <m/>
    <s v="PL"/>
    <m/>
    <m/>
    <m/>
    <n v="0"/>
    <n v="0"/>
  </r>
  <r>
    <n v="518"/>
    <s v="19/04"/>
    <x v="8"/>
    <s v="29H-80545"/>
    <n v="13"/>
    <s v="ok"/>
    <s v="SB2204190015"/>
    <m/>
    <m/>
    <m/>
    <m/>
    <m/>
    <m/>
    <m/>
    <n v="13"/>
    <m/>
    <s v="ORION"/>
    <x v="3"/>
    <x v="0"/>
    <m/>
    <x v="0"/>
    <n v="3170000"/>
    <n v="750000"/>
    <m/>
    <m/>
    <m/>
    <m/>
    <n v="3920000"/>
    <m/>
    <m/>
    <m/>
    <m/>
    <n v="306000"/>
    <m/>
    <m/>
    <m/>
    <m/>
    <m/>
    <n v="2960000"/>
    <m/>
    <n v="444000"/>
    <n v="150000"/>
    <n v="0"/>
    <n v="0"/>
    <n v="0"/>
    <m/>
    <n v="594000"/>
    <m/>
    <n v="250000"/>
    <n v="0"/>
    <n v="35000"/>
    <m/>
    <n v="285000"/>
    <n v="1185000"/>
    <s v="LƯU MẠNH CƯỜNG"/>
    <m/>
    <m/>
    <m/>
    <n v="13"/>
    <n v="300000"/>
    <n v="33333.333333333336"/>
  </r>
  <r>
    <n v="519"/>
    <s v="19/04"/>
    <x v="10"/>
    <s v="15H 00528"/>
    <n v="13"/>
    <m/>
    <s v="SB2204190006"/>
    <m/>
    <m/>
    <m/>
    <m/>
    <m/>
    <m/>
    <m/>
    <n v="13"/>
    <m/>
    <s v="ORION"/>
    <x v="3"/>
    <x v="0"/>
    <m/>
    <x v="1"/>
    <n v="3170000"/>
    <n v="750000"/>
    <m/>
    <m/>
    <m/>
    <m/>
    <n v="3920000"/>
    <n v="2790000"/>
    <n v="300000"/>
    <m/>
    <m/>
    <m/>
    <m/>
    <m/>
    <m/>
    <m/>
    <m/>
    <m/>
    <m/>
    <n v="0"/>
    <m/>
    <n v="0"/>
    <n v="0"/>
    <n v="0"/>
    <m/>
    <n v="0"/>
    <m/>
    <m/>
    <n v="0"/>
    <n v="0"/>
    <m/>
    <n v="0"/>
    <n v="3090000"/>
    <m/>
    <m/>
    <m/>
    <m/>
    <n v="13"/>
    <n v="300000"/>
    <n v="33333.333333333336"/>
  </r>
  <r>
    <n v="520"/>
    <s v="19/04"/>
    <x v="10"/>
    <s v="15H 01886"/>
    <n v="3"/>
    <m/>
    <m/>
    <m/>
    <m/>
    <n v="3"/>
    <m/>
    <m/>
    <m/>
    <m/>
    <m/>
    <m/>
    <s v="SỸ ĐẠT"/>
    <x v="14"/>
    <x v="3"/>
    <s v="chưa chốt tháng 4"/>
    <x v="6"/>
    <n v="2500000"/>
    <m/>
    <m/>
    <m/>
    <m/>
    <m/>
    <n v="2500000"/>
    <n v="1400000"/>
    <m/>
    <m/>
    <m/>
    <m/>
    <m/>
    <m/>
    <m/>
    <m/>
    <m/>
    <m/>
    <m/>
    <n v="0"/>
    <m/>
    <n v="0"/>
    <n v="0"/>
    <n v="0"/>
    <m/>
    <n v="0"/>
    <m/>
    <m/>
    <n v="0"/>
    <n v="0"/>
    <m/>
    <n v="0"/>
    <n v="1400000"/>
    <m/>
    <m/>
    <m/>
    <m/>
    <m/>
    <n v="0"/>
    <n v="0"/>
  </r>
  <r>
    <n v="521"/>
    <s v="19/04"/>
    <x v="10"/>
    <s v="15H-009.12"/>
    <n v="13"/>
    <m/>
    <s v="SB2204190004"/>
    <m/>
    <m/>
    <m/>
    <m/>
    <m/>
    <m/>
    <m/>
    <n v="13"/>
    <m/>
    <s v="SAMSUNG"/>
    <x v="3"/>
    <x v="0"/>
    <m/>
    <x v="6"/>
    <n v="3170000"/>
    <m/>
    <m/>
    <m/>
    <m/>
    <m/>
    <n v="3170000"/>
    <n v="2860000"/>
    <n v="300000"/>
    <m/>
    <m/>
    <m/>
    <m/>
    <m/>
    <m/>
    <m/>
    <m/>
    <m/>
    <m/>
    <m/>
    <m/>
    <m/>
    <m/>
    <m/>
    <m/>
    <n v="0"/>
    <m/>
    <m/>
    <m/>
    <n v="0"/>
    <m/>
    <m/>
    <n v="3160000"/>
    <m/>
    <m/>
    <m/>
    <m/>
    <m/>
    <m/>
    <m/>
  </r>
  <r>
    <n v="522"/>
    <s v="19/04"/>
    <x v="10"/>
    <s v="15C-30182"/>
    <n v="5"/>
    <s v="ok"/>
    <s v="SB2204190020"/>
    <m/>
    <m/>
    <m/>
    <n v="5"/>
    <m/>
    <m/>
    <m/>
    <m/>
    <m/>
    <s v="LG"/>
    <x v="9"/>
    <x v="0"/>
    <m/>
    <x v="2"/>
    <n v="630000"/>
    <n v="350000"/>
    <m/>
    <m/>
    <m/>
    <m/>
    <n v="980000"/>
    <n v="570000"/>
    <n v="250000"/>
    <m/>
    <m/>
    <m/>
    <m/>
    <m/>
    <m/>
    <m/>
    <m/>
    <m/>
    <m/>
    <m/>
    <m/>
    <m/>
    <m/>
    <m/>
    <m/>
    <n v="0"/>
    <m/>
    <m/>
    <m/>
    <n v="0"/>
    <m/>
    <m/>
    <n v="820000"/>
    <m/>
    <m/>
    <m/>
    <m/>
    <m/>
    <m/>
    <m/>
  </r>
  <r>
    <n v="523"/>
    <s v="19/04"/>
    <x v="10"/>
    <s v="15C-30182"/>
    <n v="5"/>
    <s v="ok"/>
    <s v="SB2204190024"/>
    <m/>
    <m/>
    <m/>
    <n v="5"/>
    <m/>
    <m/>
    <m/>
    <m/>
    <m/>
    <s v="LG"/>
    <x v="9"/>
    <x v="0"/>
    <m/>
    <x v="2"/>
    <n v="630000"/>
    <n v="350000"/>
    <m/>
    <m/>
    <m/>
    <m/>
    <n v="980000"/>
    <n v="570000"/>
    <n v="250000"/>
    <m/>
    <m/>
    <m/>
    <m/>
    <m/>
    <m/>
    <m/>
    <m/>
    <m/>
    <m/>
    <m/>
    <m/>
    <m/>
    <m/>
    <m/>
    <m/>
    <n v="0"/>
    <m/>
    <m/>
    <m/>
    <n v="0"/>
    <m/>
    <m/>
    <n v="820000"/>
    <m/>
    <m/>
    <m/>
    <m/>
    <m/>
    <m/>
    <m/>
  </r>
  <r>
    <n v="524"/>
    <s v="19/04"/>
    <x v="10"/>
    <s v="43S 3384"/>
    <n v="13"/>
    <s v="ok"/>
    <s v="SB2204190013"/>
    <m/>
    <m/>
    <m/>
    <m/>
    <m/>
    <m/>
    <m/>
    <n v="13"/>
    <m/>
    <s v="CHUYỀN TẢI"/>
    <x v="10"/>
    <x v="0"/>
    <m/>
    <x v="2"/>
    <n v="1510000"/>
    <m/>
    <m/>
    <m/>
    <m/>
    <m/>
    <n v="1510000"/>
    <n v="1290000"/>
    <n v="300000"/>
    <m/>
    <m/>
    <m/>
    <m/>
    <m/>
    <m/>
    <m/>
    <m/>
    <m/>
    <m/>
    <n v="0"/>
    <m/>
    <n v="0"/>
    <n v="0"/>
    <n v="0"/>
    <m/>
    <n v="0"/>
    <m/>
    <m/>
    <n v="0"/>
    <n v="0"/>
    <m/>
    <n v="0"/>
    <n v="1590000"/>
    <m/>
    <m/>
    <m/>
    <m/>
    <m/>
    <n v="0"/>
    <n v="0"/>
  </r>
  <r>
    <n v="525"/>
    <s v="19/04"/>
    <x v="10"/>
    <s v="43S 3384"/>
    <n v="13"/>
    <s v="ok"/>
    <s v="SB2204190022"/>
    <m/>
    <m/>
    <m/>
    <m/>
    <m/>
    <m/>
    <m/>
    <n v="13"/>
    <m/>
    <s v="CHUYỀN TẢI"/>
    <x v="10"/>
    <x v="0"/>
    <m/>
    <x v="2"/>
    <n v="1510000"/>
    <m/>
    <m/>
    <m/>
    <m/>
    <m/>
    <n v="1510000"/>
    <n v="1290000"/>
    <n v="300000"/>
    <m/>
    <m/>
    <m/>
    <m/>
    <m/>
    <m/>
    <m/>
    <m/>
    <m/>
    <m/>
    <m/>
    <m/>
    <m/>
    <m/>
    <m/>
    <m/>
    <n v="0"/>
    <m/>
    <m/>
    <m/>
    <n v="0"/>
    <m/>
    <m/>
    <n v="1590000"/>
    <m/>
    <m/>
    <m/>
    <m/>
    <m/>
    <m/>
    <m/>
  </r>
  <r>
    <n v="526"/>
    <s v="19/04"/>
    <x v="10"/>
    <s v="89C-12886"/>
    <n v="13"/>
    <s v="ok"/>
    <s v="SB2204190016"/>
    <m/>
    <m/>
    <m/>
    <m/>
    <m/>
    <m/>
    <m/>
    <n v="13"/>
    <n v="5"/>
    <s v="CHUYỀN TẢI"/>
    <x v="10"/>
    <x v="0"/>
    <m/>
    <x v="2"/>
    <n v="1510000"/>
    <m/>
    <m/>
    <m/>
    <n v="385000"/>
    <m/>
    <n v="1895000"/>
    <n v="1290000"/>
    <n v="300000"/>
    <n v="350000"/>
    <m/>
    <m/>
    <m/>
    <m/>
    <m/>
    <m/>
    <m/>
    <m/>
    <m/>
    <n v="0"/>
    <m/>
    <m/>
    <m/>
    <n v="0"/>
    <m/>
    <n v="0"/>
    <m/>
    <m/>
    <n v="0"/>
    <n v="0"/>
    <m/>
    <n v="0"/>
    <n v="1940000"/>
    <m/>
    <m/>
    <m/>
    <m/>
    <m/>
    <n v="0"/>
    <n v="0"/>
  </r>
  <r>
    <n v="527"/>
    <s v="19/04"/>
    <x v="10"/>
    <s v="89C-12886"/>
    <n v="13"/>
    <s v="ok"/>
    <s v="SB2204190025"/>
    <m/>
    <m/>
    <m/>
    <m/>
    <m/>
    <m/>
    <m/>
    <n v="13"/>
    <n v="5"/>
    <s v="CHUYỀN TẢI"/>
    <x v="10"/>
    <x v="0"/>
    <m/>
    <x v="2"/>
    <n v="1510000"/>
    <m/>
    <m/>
    <m/>
    <n v="385000"/>
    <m/>
    <n v="1895000"/>
    <n v="1290000"/>
    <n v="300000"/>
    <n v="350000"/>
    <m/>
    <m/>
    <m/>
    <m/>
    <m/>
    <m/>
    <m/>
    <m/>
    <m/>
    <m/>
    <m/>
    <m/>
    <m/>
    <m/>
    <m/>
    <n v="0"/>
    <m/>
    <m/>
    <m/>
    <n v="0"/>
    <m/>
    <m/>
    <n v="1940000"/>
    <m/>
    <m/>
    <m/>
    <m/>
    <m/>
    <m/>
    <m/>
  </r>
  <r>
    <n v="528"/>
    <s v="19/04"/>
    <x v="10"/>
    <s v="15H 02771"/>
    <n v="13"/>
    <s v="ok"/>
    <s v="SB2204190018"/>
    <m/>
    <m/>
    <m/>
    <m/>
    <m/>
    <m/>
    <m/>
    <n v="13"/>
    <m/>
    <s v="SAMSUNG"/>
    <x v="3"/>
    <x v="0"/>
    <m/>
    <x v="2"/>
    <n v="3170000"/>
    <m/>
    <m/>
    <m/>
    <m/>
    <m/>
    <n v="3170000"/>
    <n v="2860000"/>
    <n v="600000"/>
    <m/>
    <m/>
    <m/>
    <m/>
    <m/>
    <m/>
    <m/>
    <m/>
    <m/>
    <m/>
    <n v="0"/>
    <m/>
    <m/>
    <m/>
    <n v="0"/>
    <m/>
    <n v="0"/>
    <m/>
    <m/>
    <n v="0"/>
    <n v="0"/>
    <m/>
    <n v="0"/>
    <n v="3460000"/>
    <m/>
    <m/>
    <m/>
    <m/>
    <m/>
    <n v="0"/>
    <n v="0"/>
  </r>
  <r>
    <n v="529"/>
    <s v="19/04"/>
    <x v="10"/>
    <s v="15H 02771"/>
    <n v="13"/>
    <s v="ok"/>
    <s v="bbbg"/>
    <m/>
    <m/>
    <m/>
    <m/>
    <m/>
    <m/>
    <m/>
    <n v="13"/>
    <m/>
    <s v="XNK-HOÀNG HẢI"/>
    <x v="37"/>
    <x v="2"/>
    <m/>
    <x v="2"/>
    <n v="1527777.7777777778"/>
    <m/>
    <m/>
    <m/>
    <m/>
    <m/>
    <n v="1527777.7777777778"/>
    <n v="1400000"/>
    <m/>
    <m/>
    <m/>
    <m/>
    <m/>
    <m/>
    <m/>
    <m/>
    <m/>
    <m/>
    <m/>
    <m/>
    <m/>
    <m/>
    <m/>
    <m/>
    <m/>
    <n v="0"/>
    <m/>
    <m/>
    <m/>
    <n v="0"/>
    <m/>
    <m/>
    <n v="1400000"/>
    <m/>
    <m/>
    <m/>
    <m/>
    <m/>
    <m/>
    <m/>
  </r>
  <r>
    <n v="530"/>
    <s v="19/04"/>
    <x v="10"/>
    <s v="15C-35774"/>
    <n v="7"/>
    <s v="ok"/>
    <s v="SB2204190019"/>
    <m/>
    <m/>
    <m/>
    <m/>
    <n v="7"/>
    <m/>
    <m/>
    <m/>
    <m/>
    <s v="VSV"/>
    <x v="4"/>
    <x v="0"/>
    <m/>
    <x v="2"/>
    <n v="850000"/>
    <n v="400000"/>
    <m/>
    <m/>
    <m/>
    <m/>
    <n v="1250000"/>
    <n v="825000"/>
    <n v="150000"/>
    <m/>
    <m/>
    <m/>
    <m/>
    <m/>
    <m/>
    <m/>
    <m/>
    <m/>
    <m/>
    <n v="0"/>
    <m/>
    <m/>
    <m/>
    <n v="0"/>
    <m/>
    <n v="0"/>
    <m/>
    <m/>
    <n v="0"/>
    <n v="0"/>
    <m/>
    <n v="0"/>
    <n v="975000"/>
    <m/>
    <m/>
    <m/>
    <m/>
    <n v="7"/>
    <n v="150000"/>
    <n v="16666.666666666668"/>
  </r>
  <r>
    <n v="531"/>
    <s v="19/04"/>
    <x v="10"/>
    <s v="15C-35774"/>
    <n v="7"/>
    <s v="ok"/>
    <s v="SB2204200005"/>
    <m/>
    <m/>
    <m/>
    <m/>
    <n v="7"/>
    <m/>
    <m/>
    <m/>
    <m/>
    <s v="TRACO"/>
    <x v="6"/>
    <x v="0"/>
    <m/>
    <x v="2"/>
    <n v="2250000"/>
    <n v="400000"/>
    <m/>
    <m/>
    <m/>
    <m/>
    <n v="2650000"/>
    <n v="1970000"/>
    <n v="300000"/>
    <m/>
    <m/>
    <m/>
    <m/>
    <m/>
    <m/>
    <m/>
    <m/>
    <m/>
    <m/>
    <m/>
    <m/>
    <m/>
    <m/>
    <m/>
    <m/>
    <n v="0"/>
    <m/>
    <m/>
    <m/>
    <n v="0"/>
    <m/>
    <m/>
    <n v="2270000"/>
    <m/>
    <m/>
    <m/>
    <m/>
    <m/>
    <n v="0"/>
    <m/>
  </r>
  <r>
    <n v="532"/>
    <s v="19/04"/>
    <x v="10"/>
    <s v="15H 03142"/>
    <n v="13"/>
    <m/>
    <s v="SB2204190020"/>
    <m/>
    <m/>
    <m/>
    <m/>
    <m/>
    <m/>
    <m/>
    <n v="13"/>
    <m/>
    <s v="ORION"/>
    <x v="3"/>
    <x v="0"/>
    <m/>
    <x v="3"/>
    <n v="3170000"/>
    <n v="750000"/>
    <m/>
    <m/>
    <m/>
    <m/>
    <n v="3920000"/>
    <n v="3040000"/>
    <n v="325000"/>
    <m/>
    <m/>
    <m/>
    <m/>
    <m/>
    <m/>
    <m/>
    <m/>
    <m/>
    <m/>
    <n v="0"/>
    <m/>
    <n v="0"/>
    <n v="0"/>
    <n v="0"/>
    <m/>
    <n v="0"/>
    <m/>
    <m/>
    <n v="0"/>
    <n v="0"/>
    <m/>
    <n v="0"/>
    <n v="3365000"/>
    <m/>
    <m/>
    <m/>
    <m/>
    <n v="13"/>
    <n v="300000"/>
    <n v="33333.333333333336"/>
  </r>
  <r>
    <n v="533"/>
    <s v="19/04"/>
    <x v="10"/>
    <s v="15H 02241"/>
    <n v="13"/>
    <m/>
    <s v="SB2204190003"/>
    <m/>
    <m/>
    <m/>
    <m/>
    <m/>
    <m/>
    <m/>
    <n v="13"/>
    <m/>
    <s v="THANH HÓA"/>
    <x v="1"/>
    <x v="0"/>
    <m/>
    <x v="3"/>
    <n v="5335000"/>
    <n v="750000"/>
    <n v="200000"/>
    <m/>
    <m/>
    <m/>
    <n v="6285000"/>
    <n v="4960000"/>
    <n v="650000"/>
    <m/>
    <n v="200000"/>
    <m/>
    <m/>
    <m/>
    <m/>
    <m/>
    <m/>
    <m/>
    <m/>
    <n v="0"/>
    <m/>
    <n v="0"/>
    <n v="0"/>
    <n v="0"/>
    <m/>
    <n v="0"/>
    <m/>
    <m/>
    <n v="0"/>
    <n v="0"/>
    <m/>
    <n v="0"/>
    <n v="5810000"/>
    <m/>
    <m/>
    <m/>
    <m/>
    <m/>
    <n v="0"/>
    <n v="0"/>
  </r>
  <r>
    <n v="534"/>
    <s v="19/04"/>
    <x v="10"/>
    <s v="15H 02657"/>
    <n v="13"/>
    <m/>
    <s v="SB2204190008"/>
    <m/>
    <m/>
    <m/>
    <m/>
    <m/>
    <m/>
    <m/>
    <n v="13"/>
    <m/>
    <s v="ORION"/>
    <x v="3"/>
    <x v="0"/>
    <m/>
    <x v="3"/>
    <n v="3170000"/>
    <n v="750000"/>
    <m/>
    <m/>
    <m/>
    <m/>
    <n v="3920000"/>
    <n v="3040000"/>
    <n v="325000"/>
    <m/>
    <m/>
    <m/>
    <m/>
    <m/>
    <m/>
    <m/>
    <m/>
    <m/>
    <m/>
    <n v="0"/>
    <m/>
    <n v="0"/>
    <n v="0"/>
    <n v="0"/>
    <m/>
    <n v="0"/>
    <m/>
    <m/>
    <n v="0"/>
    <n v="0"/>
    <m/>
    <n v="0"/>
    <n v="3365000"/>
    <m/>
    <m/>
    <m/>
    <m/>
    <n v="13"/>
    <n v="300000"/>
    <n v="33333.333333333336"/>
  </r>
  <r>
    <n v="535"/>
    <s v="20/04"/>
    <x v="12"/>
    <s v="29H-15619"/>
    <n v="9"/>
    <s v="ok"/>
    <s v="SB2204200013"/>
    <m/>
    <m/>
    <m/>
    <m/>
    <m/>
    <m/>
    <n v="9"/>
    <m/>
    <m/>
    <s v="NGỌC TỀ"/>
    <x v="2"/>
    <x v="0"/>
    <m/>
    <x v="0"/>
    <n v="2250000"/>
    <n v="500000"/>
    <m/>
    <m/>
    <m/>
    <m/>
    <n v="2750000"/>
    <m/>
    <m/>
    <m/>
    <m/>
    <n v="158000"/>
    <m/>
    <m/>
    <m/>
    <m/>
    <m/>
    <n v="2095000"/>
    <m/>
    <n v="314250"/>
    <n v="105000"/>
    <n v="0"/>
    <n v="0"/>
    <n v="0"/>
    <m/>
    <n v="419250"/>
    <m/>
    <n v="205000"/>
    <n v="0"/>
    <n v="0"/>
    <m/>
    <n v="205000"/>
    <n v="782250"/>
    <s v="NGUYỄN ĐÌNH HIỆP"/>
    <m/>
    <m/>
    <m/>
    <n v="9"/>
    <n v="175000"/>
    <n v="21875"/>
  </r>
  <r>
    <n v="536"/>
    <s v="20/04"/>
    <x v="9"/>
    <s v="29H-15201"/>
    <n v="9"/>
    <s v="ok"/>
    <s v="SB2204200005"/>
    <m/>
    <m/>
    <m/>
    <m/>
    <m/>
    <m/>
    <n v="9"/>
    <m/>
    <m/>
    <s v="ORION"/>
    <x v="3"/>
    <x v="0"/>
    <m/>
    <x v="0"/>
    <n v="2530000"/>
    <n v="500000"/>
    <m/>
    <m/>
    <m/>
    <m/>
    <n v="3030000"/>
    <m/>
    <m/>
    <m/>
    <m/>
    <n v="306000"/>
    <m/>
    <m/>
    <m/>
    <m/>
    <m/>
    <n v="2360000"/>
    <m/>
    <n v="354000"/>
    <n v="105000"/>
    <n v="0"/>
    <n v="0"/>
    <n v="0"/>
    <m/>
    <n v="459000"/>
    <m/>
    <n v="205000"/>
    <n v="0"/>
    <n v="35000"/>
    <m/>
    <n v="240000"/>
    <n v="1005000"/>
    <s v="PHÙNG VĂN SỸ"/>
    <m/>
    <m/>
    <m/>
    <n v="9"/>
    <n v="175000"/>
    <n v="21875"/>
  </r>
  <r>
    <n v="537"/>
    <s v="20/04"/>
    <x v="3"/>
    <s v="29H-15805"/>
    <n v="10"/>
    <m/>
    <m/>
    <m/>
    <m/>
    <m/>
    <m/>
    <m/>
    <m/>
    <n v="10"/>
    <m/>
    <m/>
    <s v="HPS"/>
    <x v="38"/>
    <x v="10"/>
    <m/>
    <x v="0"/>
    <n v="1250000"/>
    <m/>
    <m/>
    <m/>
    <m/>
    <m/>
    <n v="1250000"/>
    <m/>
    <m/>
    <m/>
    <m/>
    <m/>
    <m/>
    <m/>
    <m/>
    <m/>
    <m/>
    <n v="1250000"/>
    <m/>
    <n v="187500"/>
    <m/>
    <n v="0"/>
    <n v="0"/>
    <n v="0"/>
    <m/>
    <n v="187500"/>
    <m/>
    <m/>
    <n v="0"/>
    <n v="0"/>
    <m/>
    <n v="0"/>
    <n v="187500"/>
    <m/>
    <m/>
    <m/>
    <m/>
    <m/>
    <n v="0"/>
    <n v="0"/>
  </r>
  <r>
    <n v="538"/>
    <s v="20/04"/>
    <x v="2"/>
    <s v="29H-15247"/>
    <n v="9"/>
    <s v="ok"/>
    <s v="SB2204200001"/>
    <m/>
    <m/>
    <m/>
    <m/>
    <m/>
    <m/>
    <n v="9"/>
    <m/>
    <m/>
    <s v="ORION"/>
    <x v="3"/>
    <x v="0"/>
    <m/>
    <x v="0"/>
    <n v="2530000"/>
    <n v="500000"/>
    <m/>
    <m/>
    <m/>
    <m/>
    <n v="3030000"/>
    <m/>
    <m/>
    <m/>
    <m/>
    <n v="306000"/>
    <m/>
    <m/>
    <m/>
    <m/>
    <m/>
    <n v="2360000"/>
    <m/>
    <n v="354000"/>
    <n v="105000"/>
    <n v="0"/>
    <n v="0"/>
    <n v="0"/>
    <m/>
    <n v="459000"/>
    <m/>
    <n v="205000"/>
    <n v="0"/>
    <n v="35000"/>
    <m/>
    <n v="240000"/>
    <n v="1005000"/>
    <s v="LƯU QUANG ĐỨC"/>
    <m/>
    <m/>
    <m/>
    <n v="9"/>
    <n v="175000"/>
    <n v="21875"/>
  </r>
  <r>
    <n v="539"/>
    <s v="20/04"/>
    <x v="11"/>
    <s v="29H-70138"/>
    <n v="10"/>
    <m/>
    <m/>
    <m/>
    <m/>
    <m/>
    <m/>
    <m/>
    <m/>
    <n v="10"/>
    <m/>
    <m/>
    <s v="HPS"/>
    <x v="38"/>
    <x v="10"/>
    <m/>
    <x v="0"/>
    <n v="1250000"/>
    <m/>
    <m/>
    <m/>
    <m/>
    <m/>
    <n v="1250000"/>
    <m/>
    <m/>
    <m/>
    <m/>
    <n v="19000"/>
    <n v="10000"/>
    <m/>
    <m/>
    <m/>
    <m/>
    <n v="1250000"/>
    <m/>
    <n v="187500"/>
    <m/>
    <n v="0"/>
    <n v="0"/>
    <n v="0"/>
    <m/>
    <n v="187500"/>
    <m/>
    <m/>
    <n v="0"/>
    <n v="0"/>
    <m/>
    <n v="0"/>
    <n v="216500"/>
    <m/>
    <m/>
    <m/>
    <m/>
    <m/>
    <n v="0"/>
    <n v="0"/>
  </r>
  <r>
    <n v="540"/>
    <s v="20/04"/>
    <x v="5"/>
    <s v="29H-73785"/>
    <n v="13"/>
    <s v="ok"/>
    <s v="SB2204200007"/>
    <m/>
    <m/>
    <m/>
    <m/>
    <m/>
    <m/>
    <m/>
    <n v="13"/>
    <m/>
    <s v="SAMSUNG"/>
    <x v="3"/>
    <x v="0"/>
    <m/>
    <x v="0"/>
    <n v="3170000"/>
    <m/>
    <m/>
    <m/>
    <m/>
    <m/>
    <n v="3170000"/>
    <m/>
    <m/>
    <m/>
    <m/>
    <n v="306000"/>
    <m/>
    <m/>
    <m/>
    <m/>
    <m/>
    <n v="2960000"/>
    <m/>
    <n v="444000"/>
    <m/>
    <n v="0"/>
    <n v="60000"/>
    <n v="0"/>
    <m/>
    <n v="504000"/>
    <m/>
    <m/>
    <n v="0"/>
    <n v="0"/>
    <m/>
    <n v="0"/>
    <n v="810000"/>
    <m/>
    <s v="PL"/>
    <m/>
    <m/>
    <m/>
    <n v="0"/>
    <n v="0"/>
  </r>
  <r>
    <n v="541"/>
    <s v="20/04"/>
    <x v="6"/>
    <s v="29H-73917"/>
    <n v="13"/>
    <m/>
    <s v="SB2204200008"/>
    <m/>
    <m/>
    <m/>
    <m/>
    <m/>
    <m/>
    <m/>
    <n v="13"/>
    <m/>
    <s v="THANH HÓA"/>
    <x v="1"/>
    <x v="0"/>
    <m/>
    <x v="0"/>
    <n v="4580000"/>
    <n v="750000"/>
    <n v="200000"/>
    <m/>
    <m/>
    <m/>
    <n v="5530000"/>
    <m/>
    <m/>
    <m/>
    <m/>
    <n v="148000"/>
    <m/>
    <n v="200000"/>
    <m/>
    <m/>
    <m/>
    <n v="4280000"/>
    <m/>
    <n v="642000"/>
    <n v="150000"/>
    <n v="0"/>
    <n v="0"/>
    <n v="0"/>
    <m/>
    <n v="792000"/>
    <m/>
    <n v="250000"/>
    <n v="0"/>
    <n v="0"/>
    <m/>
    <n v="250000"/>
    <n v="1390000"/>
    <s v="Ngô Văn Đức"/>
    <m/>
    <m/>
    <m/>
    <n v="13"/>
    <n v="300000"/>
    <n v="37500"/>
  </r>
  <r>
    <n v="542"/>
    <s v="20/04"/>
    <x v="7"/>
    <s v="29H-80640"/>
    <n v="13"/>
    <s v="ok"/>
    <s v="SB2204200016"/>
    <m/>
    <m/>
    <m/>
    <m/>
    <m/>
    <m/>
    <m/>
    <n v="13"/>
    <m/>
    <s v="Z76"/>
    <x v="6"/>
    <x v="0"/>
    <m/>
    <x v="0"/>
    <n v="3170000"/>
    <n v="750000"/>
    <m/>
    <m/>
    <m/>
    <m/>
    <n v="3920000"/>
    <m/>
    <m/>
    <m/>
    <m/>
    <n v="306000"/>
    <m/>
    <m/>
    <m/>
    <m/>
    <m/>
    <n v="2960000"/>
    <m/>
    <n v="444000"/>
    <n v="150000"/>
    <m/>
    <m/>
    <n v="0"/>
    <m/>
    <n v="594000"/>
    <m/>
    <n v="250000"/>
    <n v="0"/>
    <n v="0"/>
    <m/>
    <n v="250000"/>
    <n v="1150000"/>
    <s v="PHÙNG VĂN SỸ"/>
    <m/>
    <m/>
    <m/>
    <n v="13"/>
    <n v="300000"/>
    <n v="37500"/>
  </r>
  <r>
    <n v="543"/>
    <s v="20/04"/>
    <x v="8"/>
    <s v="29H-80545"/>
    <n v="13"/>
    <s v="ok"/>
    <s v="SB2204200015"/>
    <m/>
    <m/>
    <m/>
    <m/>
    <m/>
    <m/>
    <m/>
    <n v="13"/>
    <m/>
    <s v="SAMSUNG"/>
    <x v="3"/>
    <x v="0"/>
    <m/>
    <x v="0"/>
    <n v="3170000"/>
    <m/>
    <m/>
    <m/>
    <m/>
    <m/>
    <n v="3170000"/>
    <m/>
    <m/>
    <m/>
    <m/>
    <n v="306000"/>
    <m/>
    <m/>
    <m/>
    <m/>
    <m/>
    <n v="2960000"/>
    <m/>
    <n v="444000"/>
    <m/>
    <n v="0"/>
    <n v="60000"/>
    <n v="0"/>
    <m/>
    <n v="504000"/>
    <m/>
    <m/>
    <n v="0"/>
    <n v="0"/>
    <m/>
    <n v="0"/>
    <n v="810000"/>
    <m/>
    <s v="PL"/>
    <m/>
    <m/>
    <m/>
    <n v="0"/>
    <n v="0"/>
  </r>
  <r>
    <n v="544"/>
    <s v="20/04"/>
    <x v="8"/>
    <s v="29H-80545"/>
    <n v="10"/>
    <s v="ok"/>
    <s v="BBBG"/>
    <m/>
    <m/>
    <m/>
    <m/>
    <m/>
    <m/>
    <n v="10"/>
    <m/>
    <m/>
    <s v="XNK-HOÀNG HẢI"/>
    <x v="19"/>
    <x v="2"/>
    <m/>
    <x v="0"/>
    <n v="1527777.7777777778"/>
    <m/>
    <m/>
    <m/>
    <m/>
    <m/>
    <n v="1527777.7777777778"/>
    <m/>
    <m/>
    <m/>
    <m/>
    <m/>
    <m/>
    <m/>
    <m/>
    <m/>
    <m/>
    <m/>
    <m/>
    <n v="230000"/>
    <m/>
    <m/>
    <n v="30000"/>
    <m/>
    <m/>
    <n v="260000"/>
    <m/>
    <m/>
    <m/>
    <n v="0"/>
    <m/>
    <m/>
    <n v="260000"/>
    <m/>
    <m/>
    <m/>
    <m/>
    <m/>
    <n v="0"/>
    <n v="0"/>
  </r>
  <r>
    <n v="545"/>
    <s v="20/04"/>
    <x v="10"/>
    <s v="15H 00478"/>
    <n v="13"/>
    <m/>
    <s v="SB2204200014"/>
    <m/>
    <m/>
    <m/>
    <m/>
    <m/>
    <m/>
    <m/>
    <n v="13"/>
    <m/>
    <s v="ORION"/>
    <x v="3"/>
    <x v="0"/>
    <m/>
    <x v="1"/>
    <n v="3170000"/>
    <n v="750000"/>
    <m/>
    <m/>
    <m/>
    <m/>
    <n v="3920000"/>
    <n v="2790000"/>
    <n v="300000"/>
    <m/>
    <m/>
    <m/>
    <m/>
    <m/>
    <m/>
    <m/>
    <m/>
    <m/>
    <m/>
    <n v="0"/>
    <m/>
    <n v="0"/>
    <n v="0"/>
    <n v="0"/>
    <m/>
    <n v="0"/>
    <m/>
    <m/>
    <n v="0"/>
    <n v="0"/>
    <m/>
    <n v="0"/>
    <n v="3090000"/>
    <m/>
    <m/>
    <m/>
    <m/>
    <n v="13"/>
    <n v="300000"/>
    <n v="37500"/>
  </r>
  <r>
    <n v="546"/>
    <s v="20/04"/>
    <x v="10"/>
    <s v="15H 02986"/>
    <n v="1.25"/>
    <m/>
    <m/>
    <n v="1.25"/>
    <m/>
    <m/>
    <m/>
    <m/>
    <m/>
    <m/>
    <m/>
    <m/>
    <m/>
    <x v="39"/>
    <x v="11"/>
    <m/>
    <x v="5"/>
    <n v="1500000"/>
    <m/>
    <m/>
    <m/>
    <m/>
    <m/>
    <n v="1500000"/>
    <n v="1000000"/>
    <m/>
    <m/>
    <m/>
    <m/>
    <m/>
    <m/>
    <m/>
    <m/>
    <m/>
    <m/>
    <m/>
    <n v="0"/>
    <m/>
    <m/>
    <m/>
    <n v="0"/>
    <m/>
    <n v="0"/>
    <m/>
    <m/>
    <n v="0"/>
    <n v="0"/>
    <m/>
    <m/>
    <n v="1000000"/>
    <m/>
    <m/>
    <m/>
    <m/>
    <m/>
    <n v="0"/>
    <n v="0"/>
  </r>
  <r>
    <n v="547"/>
    <s v="20/04"/>
    <x v="10"/>
    <s v="15C 32603"/>
    <n v="1.25"/>
    <m/>
    <m/>
    <n v="1.25"/>
    <m/>
    <m/>
    <m/>
    <m/>
    <m/>
    <m/>
    <m/>
    <m/>
    <m/>
    <x v="40"/>
    <x v="6"/>
    <m/>
    <x v="5"/>
    <n v="1955000"/>
    <m/>
    <m/>
    <m/>
    <m/>
    <m/>
    <n v="1955000"/>
    <n v="1000000"/>
    <m/>
    <m/>
    <m/>
    <m/>
    <m/>
    <m/>
    <m/>
    <m/>
    <m/>
    <m/>
    <m/>
    <m/>
    <m/>
    <m/>
    <m/>
    <n v="0"/>
    <m/>
    <n v="0"/>
    <m/>
    <m/>
    <n v="0"/>
    <n v="0"/>
    <m/>
    <m/>
    <n v="1000000"/>
    <m/>
    <m/>
    <m/>
    <m/>
    <m/>
    <n v="0"/>
    <n v="0"/>
  </r>
  <r>
    <n v="548"/>
    <s v="20/04"/>
    <x v="10"/>
    <s v="15C 29465"/>
    <n v="8"/>
    <m/>
    <s v="phiếu giao hàng"/>
    <m/>
    <m/>
    <m/>
    <m/>
    <m/>
    <n v="8"/>
    <m/>
    <m/>
    <m/>
    <s v="Ipack"/>
    <x v="28"/>
    <x v="7"/>
    <m/>
    <x v="6"/>
    <n v="2777777.7777777775"/>
    <m/>
    <m/>
    <m/>
    <m/>
    <m/>
    <n v="2777777.7777777775"/>
    <n v="2600000"/>
    <m/>
    <m/>
    <m/>
    <m/>
    <m/>
    <m/>
    <m/>
    <m/>
    <m/>
    <m/>
    <m/>
    <n v="0"/>
    <m/>
    <m/>
    <m/>
    <n v="0"/>
    <m/>
    <n v="0"/>
    <m/>
    <m/>
    <n v="0"/>
    <n v="0"/>
    <m/>
    <m/>
    <n v="2600000"/>
    <m/>
    <m/>
    <m/>
    <m/>
    <m/>
    <n v="0"/>
    <n v="0"/>
  </r>
  <r>
    <n v="549"/>
    <s v="20/04"/>
    <x v="10"/>
    <s v="15H-003.64"/>
    <n v="13"/>
    <m/>
    <s v="SB2204100009"/>
    <m/>
    <m/>
    <m/>
    <m/>
    <m/>
    <m/>
    <m/>
    <n v="13"/>
    <m/>
    <s v="SAMSUNG"/>
    <x v="3"/>
    <x v="0"/>
    <m/>
    <x v="6"/>
    <n v="3170000"/>
    <m/>
    <m/>
    <m/>
    <m/>
    <m/>
    <n v="3170000"/>
    <n v="2860000"/>
    <n v="300000"/>
    <m/>
    <m/>
    <m/>
    <m/>
    <m/>
    <m/>
    <m/>
    <m/>
    <m/>
    <m/>
    <m/>
    <m/>
    <m/>
    <m/>
    <m/>
    <m/>
    <n v="0"/>
    <m/>
    <m/>
    <m/>
    <n v="0"/>
    <m/>
    <m/>
    <n v="3160000"/>
    <m/>
    <m/>
    <m/>
    <m/>
    <m/>
    <n v="0"/>
    <n v="0"/>
  </r>
  <r>
    <n v="550"/>
    <s v="20/04"/>
    <x v="10"/>
    <s v="15C 38104"/>
    <n v="3.5"/>
    <m/>
    <s v="SB2204200019"/>
    <m/>
    <m/>
    <n v="3.5"/>
    <m/>
    <m/>
    <m/>
    <m/>
    <m/>
    <m/>
    <s v="CANFUCO"/>
    <x v="15"/>
    <x v="0"/>
    <m/>
    <x v="6"/>
    <n v="510000"/>
    <n v="175000"/>
    <m/>
    <m/>
    <m/>
    <m/>
    <n v="685000"/>
    <n v="470000"/>
    <m/>
    <m/>
    <m/>
    <m/>
    <m/>
    <m/>
    <m/>
    <m/>
    <m/>
    <m/>
    <m/>
    <n v="0"/>
    <m/>
    <m/>
    <m/>
    <n v="0"/>
    <m/>
    <n v="0"/>
    <m/>
    <m/>
    <n v="0"/>
    <n v="0"/>
    <m/>
    <m/>
    <n v="470000"/>
    <m/>
    <m/>
    <m/>
    <m/>
    <n v="3.5"/>
    <n v="100000"/>
    <n v="12500"/>
  </r>
  <r>
    <n v="551"/>
    <s v="20/04"/>
    <x v="10"/>
    <s v="15C-30182"/>
    <n v="5"/>
    <m/>
    <s v="SB2204200021"/>
    <m/>
    <m/>
    <m/>
    <n v="5"/>
    <m/>
    <m/>
    <m/>
    <m/>
    <m/>
    <s v="LG"/>
    <x v="9"/>
    <x v="0"/>
    <m/>
    <x v="2"/>
    <n v="630000"/>
    <n v="350000"/>
    <m/>
    <m/>
    <m/>
    <m/>
    <n v="980000"/>
    <n v="570000"/>
    <n v="250000"/>
    <m/>
    <m/>
    <m/>
    <m/>
    <m/>
    <m/>
    <m/>
    <m/>
    <m/>
    <m/>
    <n v="0"/>
    <m/>
    <n v="0"/>
    <n v="0"/>
    <n v="0"/>
    <m/>
    <n v="0"/>
    <m/>
    <m/>
    <n v="0"/>
    <n v="0"/>
    <m/>
    <n v="0"/>
    <n v="820000"/>
    <m/>
    <m/>
    <m/>
    <m/>
    <m/>
    <n v="0"/>
    <n v="0"/>
  </r>
  <r>
    <n v="552"/>
    <s v="20/04"/>
    <x v="10"/>
    <s v="15C-32175"/>
    <n v="9"/>
    <m/>
    <s v="SB2204200003"/>
    <m/>
    <m/>
    <m/>
    <m/>
    <m/>
    <m/>
    <n v="9"/>
    <m/>
    <m/>
    <s v="SAMWANG"/>
    <x v="8"/>
    <x v="0"/>
    <m/>
    <x v="2"/>
    <n v="2680000"/>
    <n v="500000"/>
    <m/>
    <m/>
    <m/>
    <m/>
    <n v="3180000"/>
    <n v="2540000"/>
    <n v="200000"/>
    <m/>
    <m/>
    <m/>
    <m/>
    <m/>
    <m/>
    <m/>
    <m/>
    <m/>
    <m/>
    <n v="0"/>
    <m/>
    <n v="0"/>
    <n v="0"/>
    <n v="0"/>
    <m/>
    <n v="0"/>
    <m/>
    <m/>
    <n v="0"/>
    <n v="0"/>
    <m/>
    <n v="0"/>
    <n v="2740000"/>
    <m/>
    <m/>
    <m/>
    <m/>
    <n v="9"/>
    <n v="175000"/>
    <n v="21875"/>
  </r>
  <r>
    <n v="553"/>
    <s v="20/04"/>
    <x v="10"/>
    <s v="43S 3384"/>
    <n v="13"/>
    <s v="ok"/>
    <s v="SB2204200010"/>
    <m/>
    <m/>
    <m/>
    <m/>
    <m/>
    <m/>
    <m/>
    <n v="13"/>
    <m/>
    <s v="CHUYỀN TẢI"/>
    <x v="10"/>
    <x v="0"/>
    <m/>
    <x v="2"/>
    <n v="1510000"/>
    <m/>
    <m/>
    <m/>
    <m/>
    <m/>
    <n v="1510000"/>
    <n v="1290000"/>
    <n v="300000"/>
    <m/>
    <m/>
    <m/>
    <m/>
    <m/>
    <m/>
    <m/>
    <m/>
    <m/>
    <m/>
    <n v="0"/>
    <m/>
    <m/>
    <m/>
    <n v="0"/>
    <m/>
    <n v="0"/>
    <m/>
    <m/>
    <n v="0"/>
    <n v="0"/>
    <m/>
    <m/>
    <n v="1590000"/>
    <m/>
    <m/>
    <m/>
    <m/>
    <m/>
    <n v="0"/>
    <n v="0"/>
  </r>
  <r>
    <n v="554"/>
    <s v="20/04"/>
    <x v="10"/>
    <s v="89C-12886"/>
    <n v="13"/>
    <s v="ok"/>
    <s v="SB2204200023"/>
    <m/>
    <m/>
    <m/>
    <m/>
    <m/>
    <m/>
    <m/>
    <n v="13"/>
    <n v="5"/>
    <s v="CHUYỀN TẢI"/>
    <x v="10"/>
    <x v="0"/>
    <m/>
    <x v="2"/>
    <n v="1510000"/>
    <m/>
    <m/>
    <m/>
    <n v="385000"/>
    <m/>
    <n v="1895000"/>
    <n v="1290000"/>
    <n v="300000"/>
    <n v="350000"/>
    <m/>
    <m/>
    <m/>
    <m/>
    <m/>
    <m/>
    <m/>
    <m/>
    <m/>
    <n v="0"/>
    <m/>
    <n v="0"/>
    <n v="0"/>
    <n v="0"/>
    <m/>
    <n v="0"/>
    <m/>
    <m/>
    <n v="0"/>
    <n v="0"/>
    <m/>
    <n v="0"/>
    <n v="1940000"/>
    <m/>
    <m/>
    <m/>
    <m/>
    <m/>
    <n v="0"/>
    <n v="0"/>
  </r>
  <r>
    <n v="555"/>
    <s v="20/04"/>
    <x v="10"/>
    <s v="15C-35774"/>
    <n v="7"/>
    <s v="ok"/>
    <s v="SB2204200020"/>
    <m/>
    <m/>
    <m/>
    <m/>
    <n v="7"/>
    <m/>
    <m/>
    <m/>
    <m/>
    <s v="VSV"/>
    <x v="4"/>
    <x v="0"/>
    <m/>
    <x v="2"/>
    <n v="850000"/>
    <n v="400000"/>
    <m/>
    <m/>
    <m/>
    <m/>
    <n v="1250000"/>
    <n v="825000"/>
    <n v="150000"/>
    <m/>
    <m/>
    <m/>
    <m/>
    <m/>
    <m/>
    <m/>
    <m/>
    <m/>
    <m/>
    <n v="0"/>
    <m/>
    <n v="0"/>
    <n v="0"/>
    <n v="0"/>
    <m/>
    <n v="0"/>
    <m/>
    <m/>
    <n v="0"/>
    <n v="0"/>
    <m/>
    <n v="0"/>
    <n v="975000"/>
    <m/>
    <m/>
    <m/>
    <m/>
    <n v="7"/>
    <n v="150000"/>
    <n v="18750"/>
  </r>
  <r>
    <n v="556"/>
    <s v="20/04"/>
    <x v="10"/>
    <s v="15C28809"/>
    <n v="3.5"/>
    <m/>
    <s v="SB2204200018"/>
    <m/>
    <m/>
    <n v="3.5"/>
    <m/>
    <m/>
    <m/>
    <m/>
    <m/>
    <m/>
    <s v="ORION"/>
    <x v="3"/>
    <x v="0"/>
    <m/>
    <x v="3"/>
    <n v="1630000"/>
    <n v="350000"/>
    <m/>
    <m/>
    <m/>
    <m/>
    <n v="1980000"/>
    <n v="1500000"/>
    <n v="200000"/>
    <m/>
    <m/>
    <m/>
    <m/>
    <m/>
    <m/>
    <m/>
    <m/>
    <m/>
    <m/>
    <n v="0"/>
    <m/>
    <n v="0"/>
    <n v="0"/>
    <n v="0"/>
    <m/>
    <n v="0"/>
    <m/>
    <m/>
    <n v="0"/>
    <n v="0"/>
    <m/>
    <n v="0"/>
    <n v="1700000"/>
    <m/>
    <m/>
    <m/>
    <m/>
    <m/>
    <n v="0"/>
    <n v="0"/>
  </r>
  <r>
    <n v="557"/>
    <s v="20/04"/>
    <x v="10"/>
    <s v="15C-21530"/>
    <n v="3.5"/>
    <m/>
    <s v="SB2204200011"/>
    <m/>
    <m/>
    <n v="3.5"/>
    <m/>
    <m/>
    <m/>
    <m/>
    <m/>
    <m/>
    <s v="TUYÊN QUANG"/>
    <x v="18"/>
    <x v="0"/>
    <m/>
    <x v="3"/>
    <n v="4490000"/>
    <n v="175000"/>
    <m/>
    <m/>
    <m/>
    <m/>
    <n v="4665000"/>
    <n v="4140000"/>
    <n v="100000"/>
    <m/>
    <m/>
    <m/>
    <m/>
    <m/>
    <m/>
    <m/>
    <m/>
    <m/>
    <m/>
    <n v="0"/>
    <m/>
    <n v="0"/>
    <n v="0"/>
    <n v="0"/>
    <m/>
    <n v="0"/>
    <m/>
    <m/>
    <n v="0"/>
    <n v="0"/>
    <m/>
    <n v="0"/>
    <n v="4240000"/>
    <m/>
    <m/>
    <m/>
    <m/>
    <m/>
    <n v="0"/>
    <n v="0"/>
  </r>
  <r>
    <n v="558"/>
    <s v="20/04"/>
    <x v="10"/>
    <s v="15H 02241"/>
    <n v="13"/>
    <m/>
    <s v="SB2204200006"/>
    <m/>
    <m/>
    <m/>
    <m/>
    <m/>
    <m/>
    <m/>
    <n v="13"/>
    <m/>
    <s v="NGỌC TỀ"/>
    <x v="2"/>
    <x v="0"/>
    <m/>
    <x v="3"/>
    <n v="2920000"/>
    <n v="750000"/>
    <m/>
    <m/>
    <m/>
    <m/>
    <n v="3670000"/>
    <n v="2810000"/>
    <n v="325000"/>
    <m/>
    <m/>
    <m/>
    <m/>
    <m/>
    <m/>
    <m/>
    <m/>
    <m/>
    <m/>
    <n v="0"/>
    <m/>
    <n v="0"/>
    <n v="0"/>
    <n v="0"/>
    <m/>
    <n v="0"/>
    <m/>
    <m/>
    <n v="0"/>
    <n v="0"/>
    <m/>
    <n v="0"/>
    <n v="3135000"/>
    <m/>
    <m/>
    <m/>
    <m/>
    <n v="13"/>
    <n v="300000"/>
    <n v="37500"/>
  </r>
  <r>
    <n v="559"/>
    <s v="20/04"/>
    <x v="10"/>
    <s v="15H 02657"/>
    <n v="13"/>
    <m/>
    <s v="SB2204200002"/>
    <m/>
    <m/>
    <m/>
    <m/>
    <m/>
    <m/>
    <m/>
    <n v="13"/>
    <m/>
    <s v="THANH HÓA"/>
    <x v="1"/>
    <x v="0"/>
    <m/>
    <x v="3"/>
    <n v="5335000"/>
    <n v="750000"/>
    <n v="200000"/>
    <m/>
    <m/>
    <m/>
    <n v="6285000"/>
    <n v="4960000"/>
    <n v="650000"/>
    <m/>
    <n v="200000"/>
    <m/>
    <m/>
    <m/>
    <m/>
    <m/>
    <m/>
    <m/>
    <m/>
    <n v="0"/>
    <m/>
    <m/>
    <m/>
    <n v="0"/>
    <m/>
    <n v="0"/>
    <m/>
    <m/>
    <n v="0"/>
    <n v="0"/>
    <m/>
    <m/>
    <n v="5810000"/>
    <m/>
    <m/>
    <m/>
    <m/>
    <m/>
    <n v="0"/>
    <n v="0"/>
  </r>
  <r>
    <n v="560"/>
    <s v="21/04"/>
    <x v="12"/>
    <s v="29H-15619"/>
    <n v="9"/>
    <s v="ok"/>
    <s v="SB2204210006"/>
    <m/>
    <m/>
    <m/>
    <m/>
    <m/>
    <m/>
    <n v="9"/>
    <m/>
    <m/>
    <s v="ORION"/>
    <x v="3"/>
    <x v="0"/>
    <m/>
    <x v="0"/>
    <n v="2530000"/>
    <n v="500000"/>
    <m/>
    <m/>
    <m/>
    <m/>
    <n v="3030000"/>
    <m/>
    <m/>
    <m/>
    <m/>
    <n v="306000"/>
    <m/>
    <m/>
    <m/>
    <m/>
    <m/>
    <n v="2360000"/>
    <m/>
    <n v="354000"/>
    <n v="105000"/>
    <m/>
    <m/>
    <n v="0"/>
    <m/>
    <n v="459000"/>
    <m/>
    <n v="205000"/>
    <n v="0"/>
    <n v="35000"/>
    <m/>
    <n v="240000"/>
    <n v="1005000"/>
    <s v="PHÙNG VĂN SỸ"/>
    <m/>
    <m/>
    <m/>
    <n v="9"/>
    <n v="175000"/>
    <n v="21875"/>
  </r>
  <r>
    <n v="561"/>
    <s v="21/04"/>
    <x v="9"/>
    <s v="29H-15201"/>
    <n v="9"/>
    <s v="ok"/>
    <s v="SB2204210004"/>
    <m/>
    <m/>
    <m/>
    <m/>
    <m/>
    <m/>
    <n v="9"/>
    <m/>
    <m/>
    <s v="ORION"/>
    <x v="3"/>
    <x v="0"/>
    <m/>
    <x v="0"/>
    <n v="2530000"/>
    <n v="500000"/>
    <m/>
    <m/>
    <m/>
    <m/>
    <n v="3030000"/>
    <m/>
    <m/>
    <m/>
    <m/>
    <n v="306000"/>
    <m/>
    <m/>
    <m/>
    <m/>
    <m/>
    <n v="2360000"/>
    <m/>
    <n v="354000"/>
    <n v="105000"/>
    <n v="0"/>
    <n v="0"/>
    <n v="0"/>
    <m/>
    <n v="459000"/>
    <m/>
    <n v="205000"/>
    <n v="0"/>
    <n v="35000"/>
    <m/>
    <n v="240000"/>
    <n v="1005000"/>
    <s v="BÙI VĂN HẬU"/>
    <m/>
    <m/>
    <m/>
    <n v="9"/>
    <n v="175000"/>
    <n v="21875"/>
  </r>
  <r>
    <n v="562"/>
    <s v="21/04"/>
    <x v="3"/>
    <s v="29H-15805"/>
    <n v="7"/>
    <s v="ok"/>
    <s v="SB2204210017"/>
    <m/>
    <m/>
    <m/>
    <m/>
    <n v="7"/>
    <m/>
    <m/>
    <m/>
    <m/>
    <s v="NAFUCO"/>
    <x v="11"/>
    <x v="0"/>
    <m/>
    <x v="0"/>
    <n v="2270000"/>
    <n v="400000"/>
    <m/>
    <m/>
    <m/>
    <m/>
    <n v="2670000"/>
    <m/>
    <m/>
    <m/>
    <m/>
    <n v="148000"/>
    <m/>
    <m/>
    <m/>
    <m/>
    <m/>
    <n v="2120000"/>
    <m/>
    <n v="318000"/>
    <n v="90000"/>
    <n v="0"/>
    <n v="0"/>
    <n v="0"/>
    <m/>
    <n v="408000"/>
    <m/>
    <n v="190000"/>
    <n v="0"/>
    <n v="0"/>
    <m/>
    <n v="190000"/>
    <n v="746000"/>
    <s v="BÙI ĐÌNH ĐẠT"/>
    <m/>
    <m/>
    <m/>
    <n v="7"/>
    <n v="150000"/>
    <n v="18750"/>
  </r>
  <r>
    <n v="563"/>
    <s v="21/04"/>
    <x v="2"/>
    <s v="29H-15247"/>
    <n v="9"/>
    <s v="ok"/>
    <s v="SB2204210002"/>
    <m/>
    <m/>
    <m/>
    <m/>
    <m/>
    <m/>
    <n v="9"/>
    <m/>
    <m/>
    <s v="ĐIỆN LẠNH"/>
    <x v="2"/>
    <x v="0"/>
    <m/>
    <x v="0"/>
    <n v="2250000"/>
    <n v="500000"/>
    <m/>
    <m/>
    <m/>
    <m/>
    <n v="2750000"/>
    <m/>
    <m/>
    <m/>
    <m/>
    <n v="158000"/>
    <m/>
    <m/>
    <m/>
    <m/>
    <m/>
    <n v="2095000"/>
    <m/>
    <n v="314250"/>
    <n v="105000"/>
    <n v="0"/>
    <n v="0"/>
    <n v="0"/>
    <m/>
    <n v="419250"/>
    <m/>
    <n v="205000"/>
    <n v="0"/>
    <n v="0"/>
    <m/>
    <n v="205000"/>
    <n v="782250"/>
    <s v="NGUYỄN VĂN MINH"/>
    <m/>
    <m/>
    <m/>
    <n v="9"/>
    <n v="175000"/>
    <n v="21875"/>
  </r>
  <r>
    <n v="564"/>
    <s v="21/04"/>
    <x v="4"/>
    <s v="29H-70119"/>
    <n v="9"/>
    <s v="ok"/>
    <s v="SB2204210001"/>
    <m/>
    <m/>
    <m/>
    <m/>
    <m/>
    <m/>
    <n v="9"/>
    <m/>
    <m/>
    <s v="THANH HÓA"/>
    <x v="1"/>
    <x v="0"/>
    <m/>
    <x v="0"/>
    <n v="3820000"/>
    <n v="500000"/>
    <n v="200000"/>
    <m/>
    <m/>
    <m/>
    <n v="4520000"/>
    <m/>
    <m/>
    <m/>
    <m/>
    <n v="148000"/>
    <m/>
    <n v="200000"/>
    <m/>
    <m/>
    <m/>
    <n v="3565000"/>
    <m/>
    <n v="534750"/>
    <n v="105000"/>
    <n v="0"/>
    <n v="0"/>
    <n v="0"/>
    <m/>
    <n v="639750"/>
    <m/>
    <n v="205000"/>
    <n v="0"/>
    <n v="0"/>
    <m/>
    <n v="205000"/>
    <n v="1192750"/>
    <s v="Cao Việt Chi"/>
    <m/>
    <m/>
    <m/>
    <n v="9"/>
    <n v="175000"/>
    <n v="21875"/>
  </r>
  <r>
    <n v="565"/>
    <s v="21/04"/>
    <x v="11"/>
    <s v="29H-70138"/>
    <n v="9"/>
    <s v="ok"/>
    <s v="SB22204210018"/>
    <m/>
    <m/>
    <m/>
    <m/>
    <m/>
    <m/>
    <n v="9"/>
    <m/>
    <m/>
    <s v="KOTES"/>
    <x v="17"/>
    <x v="0"/>
    <m/>
    <x v="0"/>
    <n v="2530000"/>
    <n v="500000"/>
    <m/>
    <m/>
    <m/>
    <m/>
    <n v="3030000"/>
    <m/>
    <m/>
    <m/>
    <m/>
    <n v="286000"/>
    <m/>
    <m/>
    <m/>
    <m/>
    <m/>
    <n v="2360000"/>
    <m/>
    <n v="354000"/>
    <n v="105000"/>
    <m/>
    <m/>
    <n v="0"/>
    <m/>
    <n v="459000"/>
    <m/>
    <n v="205000"/>
    <n v="0"/>
    <n v="0"/>
    <m/>
    <n v="205000"/>
    <n v="950000"/>
    <s v="BÙI ĐÌNH ĐẠT"/>
    <m/>
    <m/>
    <m/>
    <n v="9"/>
    <n v="175000"/>
    <n v="21875"/>
  </r>
  <r>
    <n v="566"/>
    <s v="21/04"/>
    <x v="5"/>
    <s v="29H-73785"/>
    <n v="13"/>
    <s v="ok"/>
    <s v="SB2204210005"/>
    <m/>
    <m/>
    <m/>
    <m/>
    <m/>
    <m/>
    <m/>
    <n v="13"/>
    <m/>
    <s v="SAMSUNG"/>
    <x v="3"/>
    <x v="0"/>
    <m/>
    <x v="0"/>
    <n v="3170000"/>
    <m/>
    <m/>
    <m/>
    <m/>
    <m/>
    <n v="3170000"/>
    <m/>
    <m/>
    <m/>
    <m/>
    <n v="306000"/>
    <m/>
    <m/>
    <m/>
    <m/>
    <m/>
    <n v="2960000"/>
    <m/>
    <n v="444000"/>
    <m/>
    <n v="0"/>
    <n v="60000"/>
    <n v="0"/>
    <m/>
    <n v="504000"/>
    <m/>
    <m/>
    <n v="0"/>
    <n v="0"/>
    <m/>
    <n v="0"/>
    <n v="810000"/>
    <m/>
    <s v="PL"/>
    <m/>
    <m/>
    <m/>
    <n v="0"/>
    <n v="0"/>
  </r>
  <r>
    <n v="567"/>
    <s v="21/04"/>
    <x v="6"/>
    <s v="29H-73917"/>
    <n v="13"/>
    <m/>
    <s v="SB2204210011"/>
    <m/>
    <m/>
    <m/>
    <m/>
    <m/>
    <m/>
    <m/>
    <n v="13"/>
    <m/>
    <s v="THUẬN HƯNG"/>
    <x v="0"/>
    <x v="0"/>
    <m/>
    <x v="0"/>
    <n v="3300000"/>
    <n v="375000"/>
    <m/>
    <m/>
    <m/>
    <m/>
    <n v="3675000"/>
    <m/>
    <m/>
    <m/>
    <m/>
    <n v="306000"/>
    <m/>
    <m/>
    <m/>
    <m/>
    <m/>
    <n v="3080000"/>
    <m/>
    <n v="462000"/>
    <m/>
    <n v="0"/>
    <n v="0"/>
    <n v="0"/>
    <m/>
    <n v="462000"/>
    <m/>
    <m/>
    <n v="0"/>
    <n v="0"/>
    <m/>
    <n v="0"/>
    <n v="768000"/>
    <m/>
    <m/>
    <m/>
    <m/>
    <n v="13"/>
    <n v="300000"/>
    <n v="37500"/>
  </r>
  <r>
    <n v="568"/>
    <s v="21/04"/>
    <x v="7"/>
    <s v="29H-80640"/>
    <n v="13"/>
    <s v="ok"/>
    <s v="SB2204210013"/>
    <m/>
    <m/>
    <m/>
    <m/>
    <m/>
    <m/>
    <m/>
    <n v="13"/>
    <m/>
    <s v="SAMSUNG"/>
    <x v="3"/>
    <x v="0"/>
    <m/>
    <x v="0"/>
    <n v="3170000"/>
    <m/>
    <m/>
    <m/>
    <m/>
    <m/>
    <n v="3170000"/>
    <m/>
    <m/>
    <m/>
    <m/>
    <n v="306000"/>
    <m/>
    <m/>
    <m/>
    <m/>
    <m/>
    <n v="2960000"/>
    <m/>
    <n v="444000"/>
    <m/>
    <m/>
    <n v="60000"/>
    <n v="0"/>
    <m/>
    <n v="504000"/>
    <m/>
    <m/>
    <n v="0"/>
    <n v="0"/>
    <m/>
    <m/>
    <n v="810000"/>
    <m/>
    <s v="PL"/>
    <m/>
    <m/>
    <m/>
    <n v="0"/>
    <n v="0"/>
  </r>
  <r>
    <n v="569"/>
    <s v="21/04"/>
    <x v="7"/>
    <s v="29H-80640"/>
    <n v="10"/>
    <s v="ok"/>
    <s v="BBBG"/>
    <m/>
    <m/>
    <m/>
    <m/>
    <m/>
    <m/>
    <n v="10"/>
    <m/>
    <m/>
    <s v="XNK-HOÀNG HẢI"/>
    <x v="19"/>
    <x v="2"/>
    <m/>
    <x v="0"/>
    <n v="1527777.7777777778"/>
    <m/>
    <m/>
    <m/>
    <m/>
    <m/>
    <n v="1527777.7777777778"/>
    <m/>
    <m/>
    <m/>
    <m/>
    <m/>
    <m/>
    <m/>
    <m/>
    <m/>
    <m/>
    <m/>
    <m/>
    <n v="230000"/>
    <m/>
    <m/>
    <n v="30000"/>
    <m/>
    <m/>
    <n v="260000"/>
    <m/>
    <m/>
    <m/>
    <n v="0"/>
    <m/>
    <m/>
    <n v="260000"/>
    <m/>
    <m/>
    <m/>
    <m/>
    <m/>
    <m/>
    <m/>
  </r>
  <r>
    <n v="570"/>
    <s v="21/04"/>
    <x v="10"/>
    <s v="15H 00478"/>
    <n v="13"/>
    <m/>
    <s v="SB2204210016"/>
    <m/>
    <m/>
    <m/>
    <m/>
    <m/>
    <m/>
    <m/>
    <n v="13"/>
    <m/>
    <s v="SAMSUNG"/>
    <x v="3"/>
    <x v="0"/>
    <m/>
    <x v="1"/>
    <n v="3170000"/>
    <m/>
    <m/>
    <m/>
    <m/>
    <m/>
    <n v="3170000"/>
    <n v="2790000"/>
    <n v="300000"/>
    <m/>
    <m/>
    <m/>
    <m/>
    <m/>
    <m/>
    <m/>
    <m/>
    <m/>
    <m/>
    <n v="0"/>
    <m/>
    <n v="0"/>
    <n v="0"/>
    <n v="0"/>
    <m/>
    <n v="0"/>
    <m/>
    <m/>
    <n v="0"/>
    <n v="0"/>
    <m/>
    <n v="0"/>
    <n v="3090000"/>
    <m/>
    <m/>
    <m/>
    <m/>
    <m/>
    <n v="0"/>
    <n v="0"/>
  </r>
  <r>
    <n v="571"/>
    <s v="21/04"/>
    <x v="10"/>
    <s v="15H 00528"/>
    <n v="13"/>
    <m/>
    <m/>
    <m/>
    <m/>
    <m/>
    <m/>
    <m/>
    <m/>
    <m/>
    <n v="13"/>
    <m/>
    <s v="HPS"/>
    <x v="38"/>
    <x v="10"/>
    <m/>
    <x v="1"/>
    <n v="1450000"/>
    <m/>
    <m/>
    <m/>
    <m/>
    <m/>
    <n v="1450000"/>
    <n v="1450000"/>
    <m/>
    <m/>
    <m/>
    <m/>
    <m/>
    <m/>
    <m/>
    <m/>
    <m/>
    <m/>
    <m/>
    <m/>
    <m/>
    <m/>
    <m/>
    <m/>
    <m/>
    <n v="0"/>
    <m/>
    <m/>
    <m/>
    <n v="0"/>
    <m/>
    <m/>
    <n v="1450000"/>
    <m/>
    <m/>
    <m/>
    <m/>
    <m/>
    <m/>
    <m/>
  </r>
  <r>
    <n v="572"/>
    <s v="21/04"/>
    <x v="10"/>
    <s v="15C 28128"/>
    <n v="8"/>
    <m/>
    <m/>
    <m/>
    <m/>
    <m/>
    <m/>
    <m/>
    <n v="8"/>
    <m/>
    <m/>
    <m/>
    <s v="HỒNG HÀ"/>
    <x v="33"/>
    <x v="8"/>
    <m/>
    <x v="5"/>
    <n v="6415000"/>
    <m/>
    <m/>
    <m/>
    <m/>
    <m/>
    <n v="6415000"/>
    <n v="2800000"/>
    <m/>
    <m/>
    <m/>
    <m/>
    <m/>
    <m/>
    <m/>
    <m/>
    <m/>
    <m/>
    <m/>
    <m/>
    <m/>
    <m/>
    <m/>
    <m/>
    <m/>
    <n v="0"/>
    <m/>
    <m/>
    <m/>
    <n v="0"/>
    <m/>
    <m/>
    <n v="2800000"/>
    <m/>
    <m/>
    <m/>
    <m/>
    <m/>
    <m/>
    <m/>
  </r>
  <r>
    <n v="573"/>
    <s v="21/04"/>
    <x v="10"/>
    <s v="15C 38104"/>
    <n v="3.5"/>
    <m/>
    <s v="SB2204210022"/>
    <m/>
    <m/>
    <n v="3.5"/>
    <m/>
    <m/>
    <m/>
    <m/>
    <m/>
    <m/>
    <s v="PATECO"/>
    <x v="26"/>
    <x v="0"/>
    <m/>
    <x v="6"/>
    <n v="3370000"/>
    <n v="350000"/>
    <m/>
    <m/>
    <m/>
    <m/>
    <n v="3720000"/>
    <n v="3110000"/>
    <n v="100000"/>
    <m/>
    <m/>
    <m/>
    <m/>
    <m/>
    <m/>
    <m/>
    <m/>
    <m/>
    <m/>
    <n v="0"/>
    <m/>
    <n v="0"/>
    <n v="0"/>
    <n v="0"/>
    <m/>
    <n v="0"/>
    <m/>
    <m/>
    <n v="0"/>
    <n v="0"/>
    <m/>
    <n v="0"/>
    <n v="3210000"/>
    <m/>
    <m/>
    <m/>
    <m/>
    <n v="3.5"/>
    <n v="100000"/>
    <n v="12500"/>
  </r>
  <r>
    <n v="574"/>
    <s v="21/04"/>
    <x v="10"/>
    <s v="15C-30182"/>
    <n v="5"/>
    <s v="ok"/>
    <s v="SB2204210020"/>
    <m/>
    <m/>
    <m/>
    <n v="5"/>
    <m/>
    <m/>
    <m/>
    <m/>
    <m/>
    <s v="LG"/>
    <x v="9"/>
    <x v="0"/>
    <m/>
    <x v="2"/>
    <n v="630000"/>
    <n v="350000"/>
    <m/>
    <m/>
    <m/>
    <m/>
    <n v="980000"/>
    <n v="570000"/>
    <n v="250000"/>
    <m/>
    <m/>
    <m/>
    <m/>
    <m/>
    <m/>
    <m/>
    <m/>
    <m/>
    <m/>
    <n v="0"/>
    <m/>
    <n v="0"/>
    <n v="0"/>
    <n v="0"/>
    <m/>
    <n v="0"/>
    <m/>
    <m/>
    <n v="0"/>
    <n v="0"/>
    <m/>
    <n v="0"/>
    <n v="820000"/>
    <m/>
    <m/>
    <m/>
    <m/>
    <m/>
    <n v="0"/>
    <n v="0"/>
  </r>
  <r>
    <n v="575"/>
    <s v="21/04"/>
    <x v="10"/>
    <s v="15C-30182"/>
    <n v="5"/>
    <s v="ok"/>
    <s v="SB2204210025"/>
    <m/>
    <m/>
    <m/>
    <n v="5"/>
    <m/>
    <m/>
    <m/>
    <m/>
    <m/>
    <s v="LG"/>
    <x v="9"/>
    <x v="0"/>
    <m/>
    <x v="2"/>
    <n v="630000"/>
    <n v="350000"/>
    <m/>
    <m/>
    <m/>
    <m/>
    <n v="980000"/>
    <n v="570000"/>
    <n v="250000"/>
    <m/>
    <m/>
    <m/>
    <m/>
    <m/>
    <m/>
    <m/>
    <m/>
    <m/>
    <m/>
    <m/>
    <m/>
    <m/>
    <m/>
    <m/>
    <m/>
    <n v="0"/>
    <m/>
    <m/>
    <m/>
    <n v="0"/>
    <m/>
    <m/>
    <n v="820000"/>
    <m/>
    <m/>
    <m/>
    <m/>
    <m/>
    <m/>
    <m/>
  </r>
  <r>
    <n v="576"/>
    <s v="21/04"/>
    <x v="10"/>
    <s v="15C-32175"/>
    <n v="9"/>
    <m/>
    <s v="SB2204210003"/>
    <m/>
    <m/>
    <m/>
    <m/>
    <m/>
    <m/>
    <n v="9"/>
    <m/>
    <m/>
    <s v="SAMWANG"/>
    <x v="8"/>
    <x v="0"/>
    <m/>
    <x v="2"/>
    <n v="2680000"/>
    <n v="500000"/>
    <m/>
    <m/>
    <m/>
    <m/>
    <n v="3180000"/>
    <n v="2540000"/>
    <n v="200000"/>
    <m/>
    <m/>
    <m/>
    <m/>
    <m/>
    <m/>
    <m/>
    <m/>
    <m/>
    <m/>
    <n v="0"/>
    <m/>
    <n v="0"/>
    <n v="0"/>
    <n v="0"/>
    <m/>
    <n v="0"/>
    <m/>
    <m/>
    <n v="0"/>
    <n v="0"/>
    <m/>
    <n v="0"/>
    <n v="2740000"/>
    <m/>
    <m/>
    <m/>
    <m/>
    <n v="9"/>
    <n v="175000"/>
    <n v="21875"/>
  </r>
  <r>
    <n v="577"/>
    <s v="21/04"/>
    <x v="10"/>
    <s v="43S 3384"/>
    <n v="13"/>
    <s v="ok"/>
    <s v="SB2204220003"/>
    <m/>
    <m/>
    <m/>
    <m/>
    <m/>
    <m/>
    <m/>
    <n v="13"/>
    <n v="5"/>
    <s v="CHUYỀN TẢI"/>
    <x v="10"/>
    <x v="0"/>
    <m/>
    <x v="2"/>
    <n v="1510000"/>
    <m/>
    <m/>
    <m/>
    <n v="385000"/>
    <m/>
    <n v="1895000"/>
    <n v="1290000"/>
    <n v="300000"/>
    <m/>
    <m/>
    <m/>
    <m/>
    <m/>
    <m/>
    <m/>
    <m/>
    <m/>
    <m/>
    <n v="0"/>
    <m/>
    <n v="0"/>
    <n v="0"/>
    <n v="0"/>
    <m/>
    <n v="0"/>
    <m/>
    <m/>
    <n v="0"/>
    <n v="0"/>
    <m/>
    <n v="0"/>
    <n v="1590000"/>
    <m/>
    <m/>
    <m/>
    <m/>
    <m/>
    <n v="0"/>
    <n v="0"/>
  </r>
  <r>
    <n v="578"/>
    <s v="21/04"/>
    <x v="10"/>
    <s v="89C-12886"/>
    <n v="13"/>
    <s v="ok"/>
    <s v="SB2204210010"/>
    <m/>
    <m/>
    <m/>
    <m/>
    <m/>
    <m/>
    <m/>
    <n v="13"/>
    <m/>
    <s v="CHUYỀN TẢI"/>
    <x v="10"/>
    <x v="0"/>
    <m/>
    <x v="2"/>
    <n v="1510000"/>
    <m/>
    <m/>
    <m/>
    <m/>
    <m/>
    <n v="1510000"/>
    <n v="1290000"/>
    <n v="300000"/>
    <m/>
    <m/>
    <m/>
    <m/>
    <m/>
    <m/>
    <m/>
    <m/>
    <m/>
    <m/>
    <n v="0"/>
    <m/>
    <n v="0"/>
    <n v="0"/>
    <n v="0"/>
    <m/>
    <n v="0"/>
    <m/>
    <m/>
    <n v="0"/>
    <n v="0"/>
    <m/>
    <n v="0"/>
    <n v="1590000"/>
    <m/>
    <m/>
    <m/>
    <m/>
    <m/>
    <n v="0"/>
    <n v="0"/>
  </r>
  <r>
    <n v="579"/>
    <s v="21/04"/>
    <x v="10"/>
    <s v="99C 01580"/>
    <n v="13"/>
    <s v="ok"/>
    <s v="SB2204210008"/>
    <m/>
    <m/>
    <m/>
    <m/>
    <m/>
    <m/>
    <m/>
    <n v="13"/>
    <n v="5"/>
    <s v="CHUYỀN TẢI"/>
    <x v="10"/>
    <x v="0"/>
    <m/>
    <x v="2"/>
    <n v="1510000"/>
    <m/>
    <m/>
    <m/>
    <n v="385000"/>
    <m/>
    <n v="1895000"/>
    <n v="1290000"/>
    <n v="300000"/>
    <n v="350000"/>
    <m/>
    <m/>
    <m/>
    <m/>
    <m/>
    <m/>
    <m/>
    <m/>
    <m/>
    <n v="0"/>
    <m/>
    <n v="0"/>
    <n v="0"/>
    <n v="0"/>
    <m/>
    <n v="0"/>
    <m/>
    <m/>
    <n v="0"/>
    <n v="0"/>
    <m/>
    <n v="0"/>
    <n v="1940000"/>
    <m/>
    <m/>
    <m/>
    <m/>
    <m/>
    <n v="0"/>
    <n v="0"/>
  </r>
  <r>
    <n v="580"/>
    <s v="21/04"/>
    <x v="10"/>
    <s v="36C 18231"/>
    <n v="13"/>
    <m/>
    <s v="phiếu điều động"/>
    <m/>
    <m/>
    <m/>
    <m/>
    <m/>
    <m/>
    <m/>
    <n v="13"/>
    <m/>
    <s v="XE NÂNG"/>
    <x v="35"/>
    <x v="0"/>
    <m/>
    <x v="2"/>
    <n v="3120000"/>
    <m/>
    <m/>
    <m/>
    <m/>
    <m/>
    <n v="3120000"/>
    <n v="2420000"/>
    <m/>
    <m/>
    <m/>
    <m/>
    <m/>
    <m/>
    <m/>
    <m/>
    <m/>
    <m/>
    <m/>
    <n v="0"/>
    <m/>
    <n v="0"/>
    <n v="0"/>
    <n v="0"/>
    <m/>
    <n v="0"/>
    <m/>
    <m/>
    <n v="0"/>
    <n v="0"/>
    <m/>
    <n v="0"/>
    <n v="2420000"/>
    <m/>
    <m/>
    <m/>
    <m/>
    <m/>
    <n v="0"/>
    <n v="0"/>
  </r>
  <r>
    <n v="581"/>
    <s v="21/04"/>
    <x v="10"/>
    <s v="15H 02771"/>
    <n v="13"/>
    <s v="ok"/>
    <s v="SB2204210007"/>
    <m/>
    <m/>
    <m/>
    <m/>
    <m/>
    <m/>
    <m/>
    <n v="13"/>
    <m/>
    <s v="VICHTORY"/>
    <x v="7"/>
    <x v="0"/>
    <m/>
    <x v="2"/>
    <n v="3595000"/>
    <n v="750000"/>
    <m/>
    <m/>
    <m/>
    <m/>
    <n v="4345000"/>
    <n v="3120000"/>
    <n v="600000"/>
    <m/>
    <m/>
    <m/>
    <m/>
    <m/>
    <m/>
    <m/>
    <m/>
    <m/>
    <m/>
    <n v="0"/>
    <m/>
    <n v="0"/>
    <n v="0"/>
    <n v="0"/>
    <m/>
    <n v="0"/>
    <m/>
    <m/>
    <n v="0"/>
    <n v="0"/>
    <m/>
    <n v="0"/>
    <n v="3720000"/>
    <m/>
    <m/>
    <m/>
    <m/>
    <m/>
    <n v="0"/>
    <n v="0"/>
  </r>
  <r>
    <n v="582"/>
    <s v="21/04"/>
    <x v="10"/>
    <s v="15C-35774"/>
    <n v="7"/>
    <s v="ok"/>
    <s v="SB2204210011"/>
    <m/>
    <m/>
    <m/>
    <m/>
    <n v="7"/>
    <m/>
    <m/>
    <m/>
    <m/>
    <s v="VICHTORY"/>
    <x v="7"/>
    <x v="0"/>
    <m/>
    <x v="2"/>
    <n v="1930000"/>
    <n v="400000"/>
    <m/>
    <m/>
    <m/>
    <m/>
    <n v="2330000"/>
    <n v="1760000"/>
    <n v="150000"/>
    <m/>
    <m/>
    <m/>
    <m/>
    <m/>
    <m/>
    <m/>
    <m/>
    <m/>
    <m/>
    <n v="0"/>
    <m/>
    <n v="0"/>
    <n v="0"/>
    <n v="0"/>
    <m/>
    <n v="0"/>
    <m/>
    <m/>
    <n v="0"/>
    <n v="0"/>
    <m/>
    <n v="0"/>
    <n v="1910000"/>
    <m/>
    <m/>
    <m/>
    <m/>
    <n v="7"/>
    <n v="150000"/>
    <n v="18750"/>
  </r>
  <r>
    <n v="583"/>
    <s v="21/04"/>
    <x v="10"/>
    <s v="15C-35774"/>
    <n v="3.5"/>
    <s v="ok"/>
    <s v="SB2204210021"/>
    <m/>
    <m/>
    <n v="3.5"/>
    <m/>
    <m/>
    <m/>
    <m/>
    <m/>
    <m/>
    <s v="VSV"/>
    <x v="4"/>
    <x v="0"/>
    <m/>
    <x v="2"/>
    <n v="730000"/>
    <n v="350000"/>
    <m/>
    <m/>
    <m/>
    <m/>
    <n v="1080000"/>
    <n v="670000"/>
    <n v="200000"/>
    <m/>
    <m/>
    <m/>
    <m/>
    <m/>
    <m/>
    <m/>
    <m/>
    <m/>
    <m/>
    <m/>
    <m/>
    <m/>
    <m/>
    <m/>
    <m/>
    <n v="0"/>
    <m/>
    <m/>
    <m/>
    <n v="0"/>
    <m/>
    <m/>
    <n v="870000"/>
    <m/>
    <m/>
    <m/>
    <m/>
    <m/>
    <m/>
    <m/>
  </r>
  <r>
    <n v="584"/>
    <s v="21/04"/>
    <x v="10"/>
    <s v="15H 03142"/>
    <n v="13"/>
    <m/>
    <s v="SB2204210010"/>
    <m/>
    <m/>
    <m/>
    <m/>
    <m/>
    <m/>
    <m/>
    <n v="13"/>
    <m/>
    <s v="KOTES"/>
    <x v="17"/>
    <x v="0"/>
    <m/>
    <x v="3"/>
    <n v="3180000"/>
    <n v="750000"/>
    <m/>
    <m/>
    <m/>
    <m/>
    <n v="3930000"/>
    <n v="3050000"/>
    <n v="325000"/>
    <m/>
    <m/>
    <m/>
    <m/>
    <m/>
    <m/>
    <m/>
    <m/>
    <m/>
    <m/>
    <n v="0"/>
    <m/>
    <n v="0"/>
    <n v="0"/>
    <n v="0"/>
    <m/>
    <n v="0"/>
    <m/>
    <m/>
    <n v="0"/>
    <n v="0"/>
    <m/>
    <n v="0"/>
    <n v="3375000"/>
    <m/>
    <m/>
    <m/>
    <m/>
    <n v="13"/>
    <n v="300000"/>
    <n v="37500"/>
  </r>
  <r>
    <n v="585"/>
    <s v="21/04"/>
    <x v="10"/>
    <s v="15H 03161"/>
    <n v="13"/>
    <m/>
    <s v="SB2204210006"/>
    <m/>
    <m/>
    <m/>
    <m/>
    <m/>
    <m/>
    <m/>
    <n v="13"/>
    <m/>
    <s v="SAMSUNG"/>
    <x v="3"/>
    <x v="0"/>
    <m/>
    <x v="3"/>
    <n v="3170000"/>
    <m/>
    <m/>
    <m/>
    <m/>
    <m/>
    <n v="3170000"/>
    <n v="3040000"/>
    <n v="300000"/>
    <m/>
    <m/>
    <m/>
    <m/>
    <m/>
    <m/>
    <m/>
    <m/>
    <m/>
    <m/>
    <n v="0"/>
    <m/>
    <n v="0"/>
    <n v="0"/>
    <n v="0"/>
    <m/>
    <n v="0"/>
    <m/>
    <m/>
    <n v="0"/>
    <n v="0"/>
    <m/>
    <n v="0"/>
    <n v="3340000"/>
    <m/>
    <m/>
    <m/>
    <m/>
    <m/>
    <n v="0"/>
    <n v="0"/>
  </r>
  <r>
    <n v="586"/>
    <s v="21/04"/>
    <x v="10"/>
    <s v="15C28809"/>
    <n v="3.5"/>
    <m/>
    <s v="SB2204210019"/>
    <m/>
    <m/>
    <n v="3.5"/>
    <m/>
    <m/>
    <m/>
    <m/>
    <m/>
    <m/>
    <s v="NGỌC TỀ"/>
    <x v="2"/>
    <x v="0"/>
    <m/>
    <x v="3"/>
    <n v="1580000"/>
    <n v="350000"/>
    <m/>
    <m/>
    <m/>
    <m/>
    <n v="1930000"/>
    <n v="1450000"/>
    <n v="200000"/>
    <m/>
    <m/>
    <m/>
    <m/>
    <m/>
    <m/>
    <m/>
    <m/>
    <m/>
    <m/>
    <n v="0"/>
    <m/>
    <n v="0"/>
    <n v="0"/>
    <n v="0"/>
    <m/>
    <n v="0"/>
    <m/>
    <m/>
    <n v="0"/>
    <n v="0"/>
    <m/>
    <n v="0"/>
    <n v="1650000"/>
    <m/>
    <m/>
    <m/>
    <m/>
    <m/>
    <n v="0"/>
    <n v="0"/>
  </r>
  <r>
    <n v="587"/>
    <s v="21/04"/>
    <x v="10"/>
    <s v="15C-21530"/>
    <n v="3.5"/>
    <m/>
    <s v="SB2204210025"/>
    <m/>
    <m/>
    <n v="3.5"/>
    <m/>
    <m/>
    <m/>
    <m/>
    <m/>
    <m/>
    <s v="Công ty TNHH điện tử Dong Yang Hải Phòng"/>
    <x v="9"/>
    <x v="0"/>
    <m/>
    <x v="3"/>
    <n v="510000"/>
    <n v="350000"/>
    <m/>
    <m/>
    <m/>
    <m/>
    <n v="860000"/>
    <n v="470000"/>
    <n v="200000"/>
    <m/>
    <m/>
    <m/>
    <m/>
    <m/>
    <m/>
    <m/>
    <m/>
    <m/>
    <m/>
    <n v="0"/>
    <m/>
    <n v="0"/>
    <n v="0"/>
    <n v="0"/>
    <m/>
    <n v="0"/>
    <m/>
    <m/>
    <n v="0"/>
    <n v="0"/>
    <m/>
    <n v="0"/>
    <n v="670000"/>
    <m/>
    <m/>
    <m/>
    <m/>
    <m/>
    <n v="0"/>
    <n v="0"/>
  </r>
  <r>
    <n v="588"/>
    <s v="21/04"/>
    <x v="10"/>
    <s v="15H 02241"/>
    <n v="13"/>
    <m/>
    <s v="SB2204210010"/>
    <m/>
    <m/>
    <m/>
    <m/>
    <m/>
    <m/>
    <m/>
    <n v="13"/>
    <m/>
    <s v="ORION"/>
    <x v="3"/>
    <x v="0"/>
    <m/>
    <x v="3"/>
    <n v="3170000"/>
    <n v="750000"/>
    <m/>
    <m/>
    <m/>
    <m/>
    <n v="3920000"/>
    <n v="3040000"/>
    <n v="325000"/>
    <m/>
    <m/>
    <m/>
    <m/>
    <m/>
    <m/>
    <m/>
    <m/>
    <m/>
    <m/>
    <n v="0"/>
    <m/>
    <n v="0"/>
    <n v="0"/>
    <n v="0"/>
    <m/>
    <n v="0"/>
    <m/>
    <m/>
    <n v="0"/>
    <n v="0"/>
    <m/>
    <n v="0"/>
    <n v="3365000"/>
    <m/>
    <m/>
    <m/>
    <m/>
    <n v="13"/>
    <n v="300000"/>
    <n v="37500"/>
  </r>
  <r>
    <n v="589"/>
    <s v="22/04"/>
    <x v="10"/>
    <s v="29H-32784"/>
    <n v="1.25"/>
    <m/>
    <m/>
    <n v="1.25"/>
    <m/>
    <m/>
    <m/>
    <m/>
    <m/>
    <m/>
    <m/>
    <m/>
    <s v="HỒNG HÀ"/>
    <x v="41"/>
    <x v="8"/>
    <m/>
    <x v="7"/>
    <n v="1780000"/>
    <m/>
    <m/>
    <m/>
    <m/>
    <m/>
    <n v="1780000"/>
    <n v="509259"/>
    <m/>
    <m/>
    <m/>
    <m/>
    <m/>
    <m/>
    <m/>
    <m/>
    <m/>
    <m/>
    <m/>
    <m/>
    <m/>
    <m/>
    <m/>
    <m/>
    <m/>
    <n v="0"/>
    <m/>
    <m/>
    <m/>
    <n v="0"/>
    <m/>
    <m/>
    <n v="509259"/>
    <m/>
    <m/>
    <m/>
    <m/>
    <m/>
    <m/>
    <m/>
  </r>
  <r>
    <n v="590"/>
    <s v="22/04"/>
    <x v="12"/>
    <s v="29H-15619"/>
    <n v="9"/>
    <s v="ok"/>
    <s v="SB22042200006"/>
    <m/>
    <m/>
    <m/>
    <m/>
    <m/>
    <m/>
    <n v="9"/>
    <m/>
    <m/>
    <s v="THANH HÓA"/>
    <x v="1"/>
    <x v="0"/>
    <m/>
    <x v="0"/>
    <n v="3820000"/>
    <n v="500000"/>
    <n v="200000"/>
    <m/>
    <m/>
    <m/>
    <n v="4520000"/>
    <m/>
    <m/>
    <m/>
    <m/>
    <n v="192000"/>
    <m/>
    <n v="200000"/>
    <m/>
    <m/>
    <m/>
    <n v="3565000"/>
    <m/>
    <n v="534750"/>
    <n v="105000"/>
    <n v="0"/>
    <n v="0"/>
    <n v="0"/>
    <m/>
    <n v="639750"/>
    <m/>
    <n v="205000"/>
    <n v="0"/>
    <n v="0"/>
    <m/>
    <n v="205000"/>
    <n v="1236750"/>
    <s v="Nguyễn Văn Xô"/>
    <m/>
    <m/>
    <m/>
    <n v="9"/>
    <n v="175000"/>
    <n v="21875"/>
  </r>
  <r>
    <n v="591"/>
    <s v="22/04"/>
    <x v="9"/>
    <s v="29H-15201"/>
    <n v="9"/>
    <s v="ok"/>
    <s v="SB2204220013"/>
    <m/>
    <m/>
    <m/>
    <m/>
    <m/>
    <m/>
    <n v="9"/>
    <m/>
    <m/>
    <s v="Z76"/>
    <x v="6"/>
    <x v="0"/>
    <m/>
    <x v="0"/>
    <n v="2530000"/>
    <n v="500000"/>
    <m/>
    <m/>
    <m/>
    <m/>
    <n v="3030000"/>
    <m/>
    <m/>
    <m/>
    <m/>
    <n v="306000"/>
    <m/>
    <m/>
    <m/>
    <m/>
    <m/>
    <n v="2360000"/>
    <m/>
    <n v="354000"/>
    <n v="105000"/>
    <n v="0"/>
    <n v="0"/>
    <n v="0"/>
    <m/>
    <n v="459000"/>
    <m/>
    <n v="205000"/>
    <n v="0"/>
    <n v="0"/>
    <m/>
    <n v="205000"/>
    <n v="970000"/>
    <s v="LƯU QUANG ĐỨC"/>
    <m/>
    <m/>
    <m/>
    <n v="9"/>
    <n v="175000"/>
    <n v="21875"/>
  </r>
  <r>
    <n v="592"/>
    <s v="22/04"/>
    <x v="3"/>
    <s v="29H-15805"/>
    <n v="9"/>
    <s v="ok"/>
    <s v="SB2204220012"/>
    <m/>
    <m/>
    <m/>
    <m/>
    <m/>
    <m/>
    <n v="9"/>
    <m/>
    <m/>
    <s v="TRACO"/>
    <x v="6"/>
    <x v="0"/>
    <m/>
    <x v="0"/>
    <n v="2530000"/>
    <n v="500000"/>
    <m/>
    <m/>
    <m/>
    <m/>
    <n v="3030000"/>
    <m/>
    <m/>
    <m/>
    <m/>
    <n v="158000"/>
    <m/>
    <m/>
    <m/>
    <m/>
    <m/>
    <n v="2360000"/>
    <m/>
    <n v="354000"/>
    <n v="105000"/>
    <m/>
    <m/>
    <n v="0"/>
    <m/>
    <n v="459000"/>
    <m/>
    <n v="205000"/>
    <n v="0"/>
    <n v="0"/>
    <m/>
    <n v="205000"/>
    <n v="822000"/>
    <s v="PHÙNG VĂN SỸ"/>
    <m/>
    <m/>
    <m/>
    <n v="9"/>
    <n v="175000"/>
    <n v="21875"/>
  </r>
  <r>
    <n v="593"/>
    <s v="22/04"/>
    <x v="2"/>
    <s v="29H-15247"/>
    <n v="9"/>
    <s v="ok"/>
    <s v="SB2204220001"/>
    <m/>
    <m/>
    <m/>
    <m/>
    <m/>
    <m/>
    <n v="9"/>
    <m/>
    <m/>
    <s v="ORION"/>
    <x v="3"/>
    <x v="0"/>
    <m/>
    <x v="0"/>
    <n v="2530000"/>
    <n v="500000"/>
    <m/>
    <m/>
    <m/>
    <m/>
    <n v="3030000"/>
    <m/>
    <m/>
    <m/>
    <m/>
    <n v="306000"/>
    <m/>
    <m/>
    <m/>
    <m/>
    <m/>
    <n v="2360000"/>
    <m/>
    <n v="354000"/>
    <n v="105000"/>
    <n v="0"/>
    <n v="0"/>
    <n v="0"/>
    <m/>
    <n v="459000"/>
    <m/>
    <n v="205000"/>
    <n v="0"/>
    <n v="35000"/>
    <m/>
    <n v="240000"/>
    <n v="1005000"/>
    <s v="NGUYỄN VĂN BẢO"/>
    <m/>
    <m/>
    <m/>
    <n v="9"/>
    <n v="175000"/>
    <n v="21875"/>
  </r>
  <r>
    <n v="594"/>
    <s v="22/04"/>
    <x v="4"/>
    <s v="29H-70119"/>
    <n v="9"/>
    <s v="ok"/>
    <s v="SB2204220004"/>
    <m/>
    <m/>
    <m/>
    <m/>
    <m/>
    <m/>
    <n v="9"/>
    <m/>
    <m/>
    <s v="SAMWANG"/>
    <x v="8"/>
    <x v="0"/>
    <m/>
    <x v="0"/>
    <n v="2680000"/>
    <n v="500000"/>
    <m/>
    <m/>
    <m/>
    <m/>
    <n v="3180000"/>
    <m/>
    <m/>
    <m/>
    <m/>
    <n v="306000"/>
    <m/>
    <m/>
    <m/>
    <m/>
    <m/>
    <n v="2500000"/>
    <m/>
    <n v="375000"/>
    <n v="105000"/>
    <n v="0"/>
    <n v="0"/>
    <n v="0"/>
    <m/>
    <n v="480000"/>
    <m/>
    <n v="205000"/>
    <n v="0"/>
    <n v="0"/>
    <m/>
    <n v="205000"/>
    <n v="991000"/>
    <s v="PHẠM VĂN QUÂN"/>
    <m/>
    <m/>
    <m/>
    <n v="9"/>
    <n v="175000"/>
    <n v="21875"/>
  </r>
  <r>
    <n v="595"/>
    <s v="22/04"/>
    <x v="11"/>
    <s v="29H-70138"/>
    <n v="9"/>
    <s v="ok"/>
    <s v="SB2204220014"/>
    <m/>
    <m/>
    <m/>
    <m/>
    <m/>
    <m/>
    <n v="9"/>
    <m/>
    <m/>
    <s v="THUẬN HƯNG"/>
    <x v="0"/>
    <x v="0"/>
    <m/>
    <x v="0"/>
    <n v="2640000"/>
    <n v="250000"/>
    <m/>
    <m/>
    <m/>
    <m/>
    <n v="2890000"/>
    <m/>
    <m/>
    <m/>
    <m/>
    <n v="306000"/>
    <m/>
    <m/>
    <m/>
    <m/>
    <m/>
    <n v="2465000"/>
    <m/>
    <n v="369750"/>
    <m/>
    <n v="0"/>
    <n v="0"/>
    <n v="0"/>
    <m/>
    <n v="369750"/>
    <m/>
    <m/>
    <n v="0"/>
    <n v="0"/>
    <m/>
    <n v="0"/>
    <n v="675750"/>
    <m/>
    <m/>
    <m/>
    <m/>
    <n v="9"/>
    <n v="175000"/>
    <n v="21875"/>
  </r>
  <r>
    <n v="596"/>
    <s v="22/04"/>
    <x v="5"/>
    <s v="29H-73785"/>
    <n v="13"/>
    <m/>
    <s v="SB2204220008"/>
    <m/>
    <m/>
    <m/>
    <m/>
    <m/>
    <m/>
    <m/>
    <n v="13"/>
    <m/>
    <s v="SAMSUNG"/>
    <x v="3"/>
    <x v="0"/>
    <m/>
    <x v="0"/>
    <n v="3170000"/>
    <m/>
    <m/>
    <m/>
    <m/>
    <m/>
    <n v="3170000"/>
    <m/>
    <m/>
    <m/>
    <m/>
    <n v="306000"/>
    <m/>
    <m/>
    <m/>
    <m/>
    <m/>
    <n v="2960000"/>
    <m/>
    <n v="444000"/>
    <m/>
    <n v="0"/>
    <n v="60000"/>
    <n v="0"/>
    <m/>
    <n v="504000"/>
    <m/>
    <m/>
    <n v="0"/>
    <n v="0"/>
    <m/>
    <n v="0"/>
    <n v="810000"/>
    <m/>
    <s v="PL"/>
    <m/>
    <m/>
    <m/>
    <n v="0"/>
    <n v="0"/>
  </r>
  <r>
    <n v="597"/>
    <s v="22/04"/>
    <x v="6"/>
    <s v="29H-73917"/>
    <n v="9"/>
    <m/>
    <s v="SB2204220018"/>
    <m/>
    <m/>
    <m/>
    <m/>
    <m/>
    <m/>
    <n v="9"/>
    <m/>
    <m/>
    <s v="LONG HÀNH"/>
    <x v="7"/>
    <x v="0"/>
    <m/>
    <x v="0"/>
    <n v="2140000"/>
    <n v="500000"/>
    <m/>
    <m/>
    <m/>
    <m/>
    <n v="2640000"/>
    <m/>
    <m/>
    <m/>
    <m/>
    <n v="148000"/>
    <m/>
    <m/>
    <m/>
    <m/>
    <m/>
    <n v="2000000"/>
    <m/>
    <n v="300000"/>
    <n v="105000"/>
    <n v="0"/>
    <n v="0"/>
    <n v="0"/>
    <m/>
    <n v="405000"/>
    <m/>
    <n v="205000"/>
    <n v="0"/>
    <n v="0"/>
    <m/>
    <n v="205000"/>
    <n v="758000"/>
    <s v="NGUYỄN VĂN BẢO"/>
    <m/>
    <m/>
    <m/>
    <n v="9"/>
    <n v="175000"/>
    <n v="21875"/>
  </r>
  <r>
    <n v="598"/>
    <s v="22/04"/>
    <x v="7"/>
    <s v="29H-80640"/>
    <n v="13"/>
    <s v="ok"/>
    <s v="SB2204220023"/>
    <m/>
    <m/>
    <m/>
    <m/>
    <m/>
    <m/>
    <m/>
    <n v="13"/>
    <m/>
    <s v="SAMSUNG"/>
    <x v="3"/>
    <x v="0"/>
    <m/>
    <x v="0"/>
    <n v="3170000"/>
    <m/>
    <m/>
    <n v="319000"/>
    <m/>
    <m/>
    <n v="3489000"/>
    <m/>
    <m/>
    <m/>
    <m/>
    <n v="472000"/>
    <m/>
    <m/>
    <m/>
    <m/>
    <m/>
    <n v="2960000"/>
    <m/>
    <n v="444000"/>
    <m/>
    <n v="0"/>
    <n v="60000"/>
    <n v="0"/>
    <m/>
    <n v="504000"/>
    <m/>
    <m/>
    <n v="0"/>
    <n v="0"/>
    <m/>
    <n v="0"/>
    <n v="976000"/>
    <m/>
    <s v="PL"/>
    <m/>
    <m/>
    <m/>
    <n v="0"/>
    <n v="0"/>
  </r>
  <r>
    <n v="599"/>
    <s v="22/04"/>
    <x v="8"/>
    <s v="29H-80545"/>
    <n v="13"/>
    <s v="ok"/>
    <s v="SB2204220006"/>
    <m/>
    <m/>
    <m/>
    <m/>
    <m/>
    <m/>
    <m/>
    <n v="13"/>
    <m/>
    <s v="SAMSUNG"/>
    <x v="3"/>
    <x v="0"/>
    <m/>
    <x v="0"/>
    <n v="3170000"/>
    <m/>
    <m/>
    <m/>
    <m/>
    <m/>
    <n v="3170000"/>
    <m/>
    <m/>
    <m/>
    <m/>
    <n v="306000"/>
    <m/>
    <m/>
    <m/>
    <m/>
    <m/>
    <n v="2960000"/>
    <m/>
    <n v="444000"/>
    <m/>
    <n v="0"/>
    <n v="60000"/>
    <n v="0"/>
    <m/>
    <n v="504000"/>
    <m/>
    <m/>
    <n v="0"/>
    <n v="0"/>
    <m/>
    <n v="0"/>
    <n v="810000"/>
    <m/>
    <s v="PL"/>
    <m/>
    <m/>
    <m/>
    <n v="0"/>
    <n v="0"/>
  </r>
  <r>
    <n v="600"/>
    <s v="22/04"/>
    <x v="8"/>
    <s v="29H-80545"/>
    <n v="10"/>
    <s v="ok"/>
    <s v="bbbg"/>
    <m/>
    <m/>
    <m/>
    <m/>
    <m/>
    <m/>
    <n v="10"/>
    <m/>
    <m/>
    <s v="XNK-HOÀNG HẢI"/>
    <x v="19"/>
    <x v="2"/>
    <m/>
    <x v="0"/>
    <n v="1527777.7777777778"/>
    <m/>
    <m/>
    <m/>
    <m/>
    <m/>
    <n v="1527777.7777777778"/>
    <m/>
    <m/>
    <m/>
    <m/>
    <m/>
    <m/>
    <m/>
    <m/>
    <m/>
    <m/>
    <m/>
    <m/>
    <n v="230000"/>
    <m/>
    <m/>
    <n v="30000"/>
    <m/>
    <m/>
    <n v="260000"/>
    <m/>
    <m/>
    <m/>
    <n v="0"/>
    <m/>
    <m/>
    <n v="260000"/>
    <m/>
    <m/>
    <m/>
    <m/>
    <m/>
    <m/>
    <m/>
  </r>
  <r>
    <n v="601"/>
    <s v="22/04"/>
    <x v="10"/>
    <s v="15H 00736"/>
    <n v="3.5"/>
    <m/>
    <s v="SB2204220011"/>
    <m/>
    <m/>
    <n v="3.5"/>
    <m/>
    <m/>
    <m/>
    <m/>
    <m/>
    <m/>
    <s v="TUYÊN QUANG"/>
    <x v="18"/>
    <x v="0"/>
    <m/>
    <x v="6"/>
    <n v="4490000"/>
    <n v="175000"/>
    <m/>
    <m/>
    <m/>
    <m/>
    <n v="4665000"/>
    <n v="4140000"/>
    <m/>
    <m/>
    <m/>
    <m/>
    <m/>
    <m/>
    <m/>
    <m/>
    <m/>
    <m/>
    <m/>
    <n v="0"/>
    <m/>
    <n v="0"/>
    <n v="0"/>
    <n v="0"/>
    <m/>
    <n v="0"/>
    <m/>
    <m/>
    <n v="0"/>
    <n v="0"/>
    <m/>
    <n v="0"/>
    <n v="4140000"/>
    <m/>
    <m/>
    <m/>
    <m/>
    <n v="3.5"/>
    <n v="100000"/>
    <n v="12500"/>
  </r>
  <r>
    <n v="602"/>
    <s v="22/04"/>
    <x v="10"/>
    <s v="15C 03130"/>
    <n v="13"/>
    <m/>
    <s v="SB2204220020"/>
    <m/>
    <m/>
    <m/>
    <m/>
    <m/>
    <m/>
    <m/>
    <n v="13"/>
    <m/>
    <s v="SAMSUNG"/>
    <x v="3"/>
    <x v="0"/>
    <m/>
    <x v="6"/>
    <n v="3170000"/>
    <m/>
    <m/>
    <m/>
    <m/>
    <m/>
    <n v="3170000"/>
    <n v="2860000"/>
    <n v="300000"/>
    <m/>
    <m/>
    <m/>
    <m/>
    <m/>
    <m/>
    <m/>
    <m/>
    <m/>
    <m/>
    <m/>
    <m/>
    <m/>
    <m/>
    <m/>
    <m/>
    <n v="0"/>
    <m/>
    <m/>
    <m/>
    <n v="0"/>
    <m/>
    <m/>
    <n v="3160000"/>
    <m/>
    <m/>
    <m/>
    <m/>
    <m/>
    <m/>
    <m/>
  </r>
  <r>
    <n v="603"/>
    <s v="22/04"/>
    <x v="10"/>
    <s v="15H 00478"/>
    <n v="9"/>
    <m/>
    <s v="SB2204220022"/>
    <m/>
    <m/>
    <m/>
    <m/>
    <m/>
    <m/>
    <n v="9"/>
    <m/>
    <m/>
    <s v="LONG HÀNG"/>
    <x v="7"/>
    <x v="0"/>
    <m/>
    <x v="1"/>
    <n v="2140000"/>
    <n v="500000"/>
    <m/>
    <m/>
    <m/>
    <m/>
    <n v="2640000"/>
    <n v="2020000"/>
    <n v="200000"/>
    <m/>
    <m/>
    <m/>
    <m/>
    <m/>
    <m/>
    <m/>
    <m/>
    <m/>
    <m/>
    <n v="0"/>
    <m/>
    <n v="0"/>
    <n v="0"/>
    <n v="0"/>
    <m/>
    <n v="0"/>
    <m/>
    <m/>
    <n v="0"/>
    <n v="0"/>
    <m/>
    <n v="0"/>
    <n v="2220000"/>
    <m/>
    <m/>
    <m/>
    <m/>
    <n v="9"/>
    <n v="175000"/>
    <n v="21875"/>
  </r>
  <r>
    <n v="604"/>
    <s v="22/04"/>
    <x v="10"/>
    <s v="15H 00528"/>
    <n v="13"/>
    <m/>
    <m/>
    <m/>
    <m/>
    <m/>
    <m/>
    <m/>
    <m/>
    <m/>
    <n v="13"/>
    <m/>
    <s v="HPS"/>
    <x v="38"/>
    <x v="10"/>
    <m/>
    <x v="1"/>
    <n v="1450000"/>
    <m/>
    <m/>
    <m/>
    <m/>
    <m/>
    <n v="1450000"/>
    <n v="1450000"/>
    <m/>
    <m/>
    <m/>
    <m/>
    <m/>
    <m/>
    <m/>
    <m/>
    <m/>
    <m/>
    <m/>
    <n v="0"/>
    <m/>
    <n v="0"/>
    <n v="0"/>
    <n v="0"/>
    <m/>
    <n v="0"/>
    <m/>
    <m/>
    <n v="0"/>
    <n v="0"/>
    <m/>
    <n v="0"/>
    <n v="1450000"/>
    <m/>
    <m/>
    <m/>
    <m/>
    <m/>
    <n v="0"/>
    <n v="0"/>
  </r>
  <r>
    <n v="605"/>
    <s v="22/04"/>
    <x v="10"/>
    <s v="15C-30182"/>
    <n v="5"/>
    <s v="ok"/>
    <s v="SB2204220026"/>
    <m/>
    <m/>
    <m/>
    <n v="5"/>
    <m/>
    <m/>
    <m/>
    <m/>
    <m/>
    <s v="LG"/>
    <x v="9"/>
    <x v="0"/>
    <m/>
    <x v="2"/>
    <n v="630000"/>
    <n v="350000"/>
    <m/>
    <m/>
    <m/>
    <m/>
    <n v="980000"/>
    <n v="570000"/>
    <n v="250000"/>
    <m/>
    <m/>
    <m/>
    <m/>
    <m/>
    <m/>
    <m/>
    <m/>
    <m/>
    <m/>
    <n v="0"/>
    <m/>
    <n v="0"/>
    <n v="0"/>
    <n v="0"/>
    <m/>
    <n v="0"/>
    <m/>
    <m/>
    <n v="0"/>
    <n v="0"/>
    <m/>
    <n v="0"/>
    <n v="820000"/>
    <m/>
    <m/>
    <m/>
    <m/>
    <m/>
    <n v="0"/>
    <n v="0"/>
  </r>
  <r>
    <n v="606"/>
    <s v="22/04"/>
    <x v="10"/>
    <s v="15C-30182"/>
    <n v="5"/>
    <s v="ok"/>
    <s v="SB2204220030"/>
    <m/>
    <m/>
    <m/>
    <n v="5"/>
    <m/>
    <m/>
    <m/>
    <m/>
    <m/>
    <s v="LG"/>
    <x v="9"/>
    <x v="0"/>
    <m/>
    <x v="2"/>
    <n v="630000"/>
    <n v="350000"/>
    <m/>
    <m/>
    <m/>
    <m/>
    <n v="980000"/>
    <n v="570000"/>
    <n v="250000"/>
    <m/>
    <m/>
    <m/>
    <m/>
    <m/>
    <m/>
    <m/>
    <m/>
    <m/>
    <m/>
    <m/>
    <m/>
    <m/>
    <m/>
    <m/>
    <m/>
    <n v="0"/>
    <m/>
    <m/>
    <m/>
    <n v="0"/>
    <m/>
    <m/>
    <n v="820000"/>
    <m/>
    <m/>
    <m/>
    <m/>
    <m/>
    <m/>
    <m/>
  </r>
  <r>
    <n v="607"/>
    <s v="22/04"/>
    <x v="10"/>
    <s v="15C-32175"/>
    <n v="9"/>
    <m/>
    <s v="SB2204220002"/>
    <m/>
    <m/>
    <m/>
    <m/>
    <m/>
    <m/>
    <n v="9"/>
    <m/>
    <m/>
    <s v="ORION"/>
    <x v="3"/>
    <x v="0"/>
    <m/>
    <x v="2"/>
    <n v="2530000"/>
    <n v="500000"/>
    <m/>
    <m/>
    <m/>
    <m/>
    <n v="3030000"/>
    <n v="2330000"/>
    <n v="200000"/>
    <m/>
    <m/>
    <m/>
    <m/>
    <m/>
    <m/>
    <m/>
    <m/>
    <m/>
    <m/>
    <n v="0"/>
    <m/>
    <n v="0"/>
    <n v="0"/>
    <n v="0"/>
    <m/>
    <n v="0"/>
    <m/>
    <m/>
    <n v="0"/>
    <n v="0"/>
    <m/>
    <n v="0"/>
    <n v="2530000"/>
    <m/>
    <m/>
    <m/>
    <m/>
    <n v="9"/>
    <n v="175000"/>
    <n v="21875"/>
  </r>
  <r>
    <n v="608"/>
    <s v="22/04"/>
    <x v="10"/>
    <s v="15C-32175"/>
    <n v="9"/>
    <m/>
    <s v="SB2204220025"/>
    <m/>
    <m/>
    <m/>
    <m/>
    <m/>
    <m/>
    <n v="9"/>
    <m/>
    <m/>
    <s v="ORION"/>
    <x v="3"/>
    <x v="0"/>
    <m/>
    <x v="2"/>
    <n v="2530000"/>
    <n v="500000"/>
    <m/>
    <m/>
    <m/>
    <m/>
    <n v="3030000"/>
    <n v="2330000"/>
    <n v="200000"/>
    <m/>
    <m/>
    <m/>
    <m/>
    <m/>
    <m/>
    <m/>
    <m/>
    <m/>
    <m/>
    <m/>
    <m/>
    <m/>
    <m/>
    <m/>
    <m/>
    <n v="0"/>
    <m/>
    <m/>
    <m/>
    <n v="0"/>
    <m/>
    <m/>
    <n v="2530000"/>
    <m/>
    <m/>
    <m/>
    <m/>
    <n v="9"/>
    <n v="175000"/>
    <n v="21875"/>
  </r>
  <r>
    <n v="609"/>
    <s v="22/04"/>
    <x v="10"/>
    <s v="43S 3384"/>
    <n v="13"/>
    <s v="ok"/>
    <s v="SB2204220021"/>
    <m/>
    <m/>
    <m/>
    <m/>
    <m/>
    <m/>
    <m/>
    <n v="13"/>
    <n v="5"/>
    <s v="CHUYỀN TẢI"/>
    <x v="10"/>
    <x v="0"/>
    <m/>
    <x v="2"/>
    <n v="1510000"/>
    <m/>
    <m/>
    <m/>
    <n v="385000"/>
    <m/>
    <n v="1895000"/>
    <n v="1290000"/>
    <n v="300000"/>
    <n v="350000"/>
    <m/>
    <m/>
    <m/>
    <m/>
    <m/>
    <m/>
    <m/>
    <m/>
    <m/>
    <n v="0"/>
    <m/>
    <n v="0"/>
    <n v="0"/>
    <n v="0"/>
    <m/>
    <n v="0"/>
    <m/>
    <m/>
    <n v="0"/>
    <n v="0"/>
    <m/>
    <n v="0"/>
    <n v="1940000"/>
    <m/>
    <m/>
    <m/>
    <m/>
    <m/>
    <n v="0"/>
    <n v="0"/>
  </r>
  <r>
    <n v="610"/>
    <s v="22/04"/>
    <x v="10"/>
    <s v="89C-12886"/>
    <n v="13"/>
    <s v="ok"/>
    <s v="SB2204220016"/>
    <m/>
    <m/>
    <m/>
    <m/>
    <m/>
    <m/>
    <m/>
    <n v="13"/>
    <m/>
    <s v="CHUYỀN TẢI"/>
    <x v="10"/>
    <x v="0"/>
    <m/>
    <x v="2"/>
    <n v="1510000"/>
    <m/>
    <m/>
    <m/>
    <m/>
    <m/>
    <n v="1510000"/>
    <n v="1290000"/>
    <n v="300000"/>
    <m/>
    <m/>
    <m/>
    <m/>
    <m/>
    <m/>
    <m/>
    <m/>
    <m/>
    <m/>
    <n v="0"/>
    <m/>
    <n v="0"/>
    <n v="0"/>
    <n v="0"/>
    <m/>
    <n v="0"/>
    <m/>
    <m/>
    <n v="0"/>
    <n v="0"/>
    <m/>
    <n v="0"/>
    <n v="1590000"/>
    <m/>
    <m/>
    <m/>
    <m/>
    <m/>
    <n v="0"/>
    <n v="0"/>
  </r>
  <r>
    <n v="611"/>
    <s v="22/04"/>
    <x v="10"/>
    <s v="36C 18231"/>
    <n v="13"/>
    <s v="ok"/>
    <s v="SB2204220015"/>
    <m/>
    <m/>
    <m/>
    <m/>
    <m/>
    <m/>
    <m/>
    <n v="13"/>
    <n v="5"/>
    <s v="CHUYỀN TẢI"/>
    <x v="10"/>
    <x v="0"/>
    <m/>
    <x v="2"/>
    <n v="1510000"/>
    <m/>
    <m/>
    <m/>
    <n v="385000"/>
    <m/>
    <n v="1895000"/>
    <n v="1290000"/>
    <n v="300000"/>
    <n v="350000"/>
    <m/>
    <m/>
    <m/>
    <m/>
    <m/>
    <m/>
    <m/>
    <m/>
    <m/>
    <n v="0"/>
    <m/>
    <n v="0"/>
    <n v="0"/>
    <n v="0"/>
    <m/>
    <n v="0"/>
    <m/>
    <m/>
    <n v="0"/>
    <n v="0"/>
    <m/>
    <n v="0"/>
    <n v="1940000"/>
    <m/>
    <m/>
    <m/>
    <m/>
    <m/>
    <n v="0"/>
    <n v="0"/>
  </r>
  <r>
    <n v="612"/>
    <s v="22/04"/>
    <x v="10"/>
    <s v="36C 18231"/>
    <n v="13"/>
    <s v="ok"/>
    <s v="SB2204220029"/>
    <m/>
    <m/>
    <m/>
    <m/>
    <m/>
    <m/>
    <m/>
    <n v="13"/>
    <m/>
    <s v="CHUYỀN TẢI"/>
    <x v="10"/>
    <x v="0"/>
    <m/>
    <x v="2"/>
    <n v="1510000"/>
    <m/>
    <m/>
    <m/>
    <m/>
    <m/>
    <n v="1510000"/>
    <n v="1290000"/>
    <n v="300000"/>
    <m/>
    <m/>
    <m/>
    <m/>
    <m/>
    <m/>
    <m/>
    <m/>
    <m/>
    <m/>
    <n v="0"/>
    <m/>
    <n v="0"/>
    <n v="0"/>
    <n v="0"/>
    <m/>
    <n v="0"/>
    <m/>
    <m/>
    <n v="0"/>
    <n v="0"/>
    <m/>
    <n v="0"/>
    <n v="1590000"/>
    <m/>
    <m/>
    <m/>
    <m/>
    <m/>
    <n v="0"/>
    <n v="0"/>
  </r>
  <r>
    <n v="613"/>
    <s v="22/04"/>
    <x v="10"/>
    <s v="15H 02771"/>
    <n v="13"/>
    <s v="ok"/>
    <s v="SB2204220005"/>
    <m/>
    <m/>
    <m/>
    <m/>
    <m/>
    <m/>
    <m/>
    <n v="13"/>
    <m/>
    <s v="TRACO"/>
    <x v="6"/>
    <x v="0"/>
    <m/>
    <x v="2"/>
    <n v="3170000"/>
    <n v="750000"/>
    <m/>
    <m/>
    <m/>
    <m/>
    <n v="3920000"/>
    <n v="2860000"/>
    <n v="600000"/>
    <m/>
    <m/>
    <m/>
    <m/>
    <m/>
    <m/>
    <m/>
    <m/>
    <m/>
    <m/>
    <n v="0"/>
    <m/>
    <n v="0"/>
    <n v="0"/>
    <n v="0"/>
    <m/>
    <n v="0"/>
    <m/>
    <m/>
    <n v="0"/>
    <n v="0"/>
    <m/>
    <n v="0"/>
    <n v="3460000"/>
    <m/>
    <m/>
    <m/>
    <m/>
    <m/>
    <n v="0"/>
    <n v="0"/>
  </r>
  <r>
    <n v="614"/>
    <s v="22/04"/>
    <x v="10"/>
    <s v="15C-35774"/>
    <n v="7"/>
    <s v="ok"/>
    <s v="SB2204220028"/>
    <m/>
    <m/>
    <m/>
    <m/>
    <n v="7"/>
    <m/>
    <m/>
    <m/>
    <m/>
    <s v="VSV"/>
    <x v="4"/>
    <x v="0"/>
    <m/>
    <x v="2"/>
    <n v="850000"/>
    <n v="400000"/>
    <m/>
    <m/>
    <m/>
    <m/>
    <n v="1250000"/>
    <n v="825000"/>
    <n v="150000"/>
    <m/>
    <m/>
    <m/>
    <m/>
    <m/>
    <m/>
    <m/>
    <m/>
    <m/>
    <m/>
    <n v="0"/>
    <m/>
    <m/>
    <m/>
    <n v="0"/>
    <m/>
    <n v="0"/>
    <m/>
    <m/>
    <n v="0"/>
    <n v="0"/>
    <m/>
    <m/>
    <n v="975000"/>
    <m/>
    <m/>
    <m/>
    <m/>
    <n v="7"/>
    <n v="150000"/>
    <n v="18750"/>
  </r>
  <r>
    <n v="615"/>
    <s v="22/04"/>
    <x v="10"/>
    <s v="15H 03142"/>
    <n v="9"/>
    <m/>
    <s v="SB2204220006"/>
    <m/>
    <m/>
    <m/>
    <m/>
    <m/>
    <m/>
    <n v="9"/>
    <m/>
    <m/>
    <s v="LONG HÀNH"/>
    <x v="7"/>
    <x v="0"/>
    <m/>
    <x v="3"/>
    <n v="2140000"/>
    <n v="500000"/>
    <m/>
    <m/>
    <m/>
    <m/>
    <n v="2640000"/>
    <n v="2020000"/>
    <n v="200000"/>
    <m/>
    <m/>
    <m/>
    <m/>
    <m/>
    <m/>
    <m/>
    <m/>
    <m/>
    <m/>
    <n v="0"/>
    <m/>
    <n v="0"/>
    <n v="0"/>
    <n v="0"/>
    <m/>
    <n v="0"/>
    <m/>
    <m/>
    <n v="0"/>
    <n v="0"/>
    <m/>
    <n v="0"/>
    <n v="2220000"/>
    <m/>
    <m/>
    <m/>
    <m/>
    <n v="9"/>
    <n v="175000"/>
    <n v="21875"/>
  </r>
  <r>
    <n v="616"/>
    <s v="22/04"/>
    <x v="10"/>
    <s v="15H 03142"/>
    <n v="9"/>
    <m/>
    <s v="SB2204220024"/>
    <m/>
    <m/>
    <m/>
    <m/>
    <m/>
    <m/>
    <n v="9"/>
    <m/>
    <m/>
    <s v="NAFUCO"/>
    <x v="11"/>
    <x v="0"/>
    <m/>
    <x v="3"/>
    <n v="2530000"/>
    <n v="500000"/>
    <m/>
    <m/>
    <m/>
    <m/>
    <n v="3030000"/>
    <n v="2310000"/>
    <n v="200000"/>
    <m/>
    <m/>
    <m/>
    <m/>
    <m/>
    <m/>
    <m/>
    <m/>
    <m/>
    <m/>
    <m/>
    <m/>
    <m/>
    <m/>
    <m/>
    <m/>
    <n v="0"/>
    <m/>
    <m/>
    <m/>
    <n v="0"/>
    <m/>
    <m/>
    <n v="2510000"/>
    <m/>
    <m/>
    <m/>
    <m/>
    <n v="9"/>
    <n v="175000"/>
    <n v="21875"/>
  </r>
  <r>
    <n v="617"/>
    <s v="22/04"/>
    <x v="10"/>
    <s v="15H 03161"/>
    <n v="9"/>
    <m/>
    <s v="SB2204220008"/>
    <m/>
    <m/>
    <m/>
    <m/>
    <m/>
    <m/>
    <n v="9"/>
    <m/>
    <m/>
    <s v="VICHTORY"/>
    <x v="7"/>
    <x v="0"/>
    <m/>
    <x v="3"/>
    <n v="2140000"/>
    <n v="500000"/>
    <m/>
    <m/>
    <m/>
    <m/>
    <n v="2640000"/>
    <n v="2020000"/>
    <n v="200000"/>
    <m/>
    <m/>
    <m/>
    <m/>
    <m/>
    <m/>
    <m/>
    <m/>
    <m/>
    <m/>
    <n v="0"/>
    <m/>
    <n v="0"/>
    <n v="0"/>
    <n v="0"/>
    <m/>
    <n v="0"/>
    <m/>
    <m/>
    <n v="0"/>
    <n v="0"/>
    <m/>
    <n v="0"/>
    <n v="2220000"/>
    <m/>
    <m/>
    <m/>
    <m/>
    <n v="9"/>
    <n v="175000"/>
    <n v="21875"/>
  </r>
  <r>
    <n v="618"/>
    <s v="22/04"/>
    <x v="10"/>
    <s v="15C28809"/>
    <n v="3.5"/>
    <m/>
    <s v="SB2204220027"/>
    <m/>
    <m/>
    <n v="3.5"/>
    <m/>
    <m/>
    <m/>
    <m/>
    <m/>
    <m/>
    <s v="TRACO"/>
    <x v="6"/>
    <x v="0"/>
    <m/>
    <x v="3"/>
    <n v="1630000"/>
    <n v="350000"/>
    <m/>
    <m/>
    <m/>
    <m/>
    <n v="1980000"/>
    <n v="1500000"/>
    <n v="200000"/>
    <m/>
    <m/>
    <m/>
    <m/>
    <m/>
    <m/>
    <m/>
    <m/>
    <m/>
    <m/>
    <n v="0"/>
    <m/>
    <n v="0"/>
    <n v="0"/>
    <n v="0"/>
    <m/>
    <n v="0"/>
    <m/>
    <m/>
    <n v="0"/>
    <n v="0"/>
    <m/>
    <n v="0"/>
    <n v="1700000"/>
    <m/>
    <m/>
    <m/>
    <m/>
    <m/>
    <n v="0"/>
    <n v="0"/>
  </r>
  <r>
    <n v="619"/>
    <s v="22/04"/>
    <x v="10"/>
    <s v="15C-21530"/>
    <n v="3.5"/>
    <m/>
    <s v="SB2204220010"/>
    <m/>
    <m/>
    <n v="3.5"/>
    <m/>
    <m/>
    <m/>
    <m/>
    <m/>
    <m/>
    <s v="THUÔC LÁ"/>
    <x v="31"/>
    <x v="0"/>
    <m/>
    <x v="3"/>
    <n v="1690000"/>
    <n v="175000"/>
    <m/>
    <m/>
    <m/>
    <m/>
    <n v="1865000"/>
    <n v="1550000"/>
    <n v="100000"/>
    <m/>
    <m/>
    <m/>
    <m/>
    <m/>
    <m/>
    <m/>
    <m/>
    <m/>
    <m/>
    <n v="0"/>
    <m/>
    <n v="0"/>
    <n v="0"/>
    <n v="0"/>
    <m/>
    <n v="0"/>
    <m/>
    <m/>
    <n v="0"/>
    <n v="0"/>
    <m/>
    <n v="0"/>
    <n v="1650000"/>
    <m/>
    <m/>
    <m/>
    <m/>
    <m/>
    <n v="0"/>
    <n v="0"/>
  </r>
  <r>
    <n v="620"/>
    <s v="22/04"/>
    <x v="10"/>
    <s v="15H 02657"/>
    <n v="13"/>
    <m/>
    <s v="SB2204220007"/>
    <m/>
    <m/>
    <m/>
    <m/>
    <m/>
    <m/>
    <m/>
    <n v="13"/>
    <m/>
    <s v="SAMSUNG"/>
    <x v="3"/>
    <x v="0"/>
    <m/>
    <x v="3"/>
    <n v="3170000"/>
    <m/>
    <m/>
    <m/>
    <m/>
    <m/>
    <n v="3170000"/>
    <n v="3040000"/>
    <n v="300000"/>
    <m/>
    <m/>
    <m/>
    <m/>
    <m/>
    <m/>
    <m/>
    <m/>
    <m/>
    <m/>
    <m/>
    <m/>
    <m/>
    <m/>
    <m/>
    <m/>
    <n v="0"/>
    <m/>
    <m/>
    <m/>
    <n v="0"/>
    <m/>
    <m/>
    <n v="3340000"/>
    <m/>
    <m/>
    <m/>
    <m/>
    <m/>
    <n v="0"/>
    <n v="0"/>
  </r>
  <r>
    <n v="621"/>
    <s v="22/04"/>
    <x v="10"/>
    <s v="15H 02657"/>
    <n v="8"/>
    <m/>
    <m/>
    <m/>
    <m/>
    <m/>
    <m/>
    <m/>
    <n v="8"/>
    <m/>
    <m/>
    <m/>
    <s v="SỸ ĐẠT"/>
    <x v="14"/>
    <x v="3"/>
    <s v="chưa chốt tháng 4"/>
    <x v="3"/>
    <n v="3100000"/>
    <m/>
    <m/>
    <m/>
    <m/>
    <m/>
    <n v="3100000"/>
    <n v="2000000"/>
    <m/>
    <m/>
    <m/>
    <m/>
    <m/>
    <m/>
    <m/>
    <m/>
    <m/>
    <m/>
    <m/>
    <n v="0"/>
    <m/>
    <m/>
    <m/>
    <n v="0"/>
    <m/>
    <n v="0"/>
    <m/>
    <m/>
    <n v="0"/>
    <n v="0"/>
    <m/>
    <m/>
    <n v="2000000"/>
    <m/>
    <m/>
    <m/>
    <m/>
    <m/>
    <n v="0"/>
    <n v="0"/>
  </r>
  <r>
    <n v="622"/>
    <s v="23/04"/>
    <x v="12"/>
    <s v="29H-15619"/>
    <n v="9"/>
    <s v="ok"/>
    <s v="SB2204230023"/>
    <m/>
    <m/>
    <m/>
    <m/>
    <m/>
    <m/>
    <n v="9"/>
    <m/>
    <m/>
    <s v="VSV"/>
    <x v="4"/>
    <x v="0"/>
    <m/>
    <x v="0"/>
    <n v="1070000"/>
    <n v="500000"/>
    <m/>
    <m/>
    <m/>
    <m/>
    <n v="1570000"/>
    <m/>
    <m/>
    <m/>
    <m/>
    <n v="148000"/>
    <m/>
    <m/>
    <m/>
    <m/>
    <m/>
    <n v="995000"/>
    <m/>
    <n v="149250"/>
    <n v="105000"/>
    <m/>
    <m/>
    <n v="0"/>
    <m/>
    <n v="254250"/>
    <m/>
    <n v="205000"/>
    <n v="0"/>
    <n v="0"/>
    <m/>
    <n v="205000"/>
    <n v="607250"/>
    <s v="NGUYỄN VĂN MINH"/>
    <m/>
    <m/>
    <m/>
    <n v="9"/>
    <n v="175000"/>
    <n v="25000"/>
  </r>
  <r>
    <n v="623"/>
    <s v="23/04"/>
    <x v="9"/>
    <s v="29H-15201"/>
    <n v="9"/>
    <m/>
    <s v="SB2204230013"/>
    <m/>
    <m/>
    <m/>
    <m/>
    <m/>
    <m/>
    <n v="9"/>
    <m/>
    <m/>
    <s v="VSV"/>
    <x v="4"/>
    <x v="0"/>
    <m/>
    <x v="0"/>
    <n v="1070000"/>
    <n v="500000"/>
    <m/>
    <m/>
    <m/>
    <m/>
    <n v="1570000"/>
    <m/>
    <m/>
    <m/>
    <m/>
    <n v="148000"/>
    <m/>
    <m/>
    <m/>
    <m/>
    <m/>
    <n v="995000"/>
    <m/>
    <n v="149250"/>
    <n v="105000"/>
    <m/>
    <m/>
    <m/>
    <m/>
    <n v="254250"/>
    <m/>
    <n v="205000"/>
    <m/>
    <n v="0"/>
    <m/>
    <n v="205000"/>
    <n v="607250"/>
    <s v="BÙI VĂN HẬU"/>
    <m/>
    <m/>
    <m/>
    <n v="9"/>
    <n v="175000"/>
    <n v="25000"/>
  </r>
  <r>
    <n v="624"/>
    <s v="23/04"/>
    <x v="3"/>
    <s v="29H-15805"/>
    <n v="9"/>
    <m/>
    <s v="SB2204230015"/>
    <m/>
    <m/>
    <m/>
    <m/>
    <m/>
    <m/>
    <n v="9"/>
    <m/>
    <m/>
    <s v="Công ty Cổ phần PAISHING Việt Nam"/>
    <x v="9"/>
    <x v="0"/>
    <m/>
    <x v="0"/>
    <n v="740000"/>
    <n v="500000"/>
    <m/>
    <m/>
    <m/>
    <m/>
    <n v="1240000"/>
    <m/>
    <m/>
    <m/>
    <m/>
    <m/>
    <m/>
    <m/>
    <m/>
    <m/>
    <m/>
    <n v="685000"/>
    <m/>
    <n v="102750"/>
    <n v="105000"/>
    <m/>
    <m/>
    <m/>
    <m/>
    <n v="207750"/>
    <m/>
    <n v="205000"/>
    <m/>
    <n v="0"/>
    <m/>
    <n v="205000"/>
    <n v="412750"/>
    <s v="BÙI ĐÌNH ĐẠT"/>
    <m/>
    <m/>
    <m/>
    <n v="9"/>
    <n v="175000"/>
    <n v="25000"/>
  </r>
  <r>
    <n v="625"/>
    <s v="23/04"/>
    <x v="2"/>
    <s v="29H-15247"/>
    <n v="9"/>
    <s v="ok"/>
    <s v="SB2204230003"/>
    <m/>
    <m/>
    <m/>
    <m/>
    <m/>
    <m/>
    <n v="9"/>
    <m/>
    <m/>
    <s v="SAMWANG"/>
    <x v="8"/>
    <x v="0"/>
    <m/>
    <x v="0"/>
    <n v="2680000"/>
    <n v="500000"/>
    <m/>
    <m/>
    <m/>
    <m/>
    <n v="3180000"/>
    <m/>
    <m/>
    <m/>
    <m/>
    <n v="306000"/>
    <m/>
    <m/>
    <m/>
    <m/>
    <m/>
    <n v="2500000"/>
    <m/>
    <n v="375000"/>
    <n v="105000"/>
    <m/>
    <m/>
    <m/>
    <m/>
    <n v="480000"/>
    <m/>
    <n v="205000"/>
    <m/>
    <n v="0"/>
    <m/>
    <n v="205000"/>
    <n v="991000"/>
    <s v="NGUYỄN ĐÌNH HIỆP"/>
    <m/>
    <m/>
    <m/>
    <n v="9"/>
    <n v="175000"/>
    <n v="25000"/>
  </r>
  <r>
    <n v="626"/>
    <s v="23/04"/>
    <x v="5"/>
    <s v="29H-73785"/>
    <n v="13"/>
    <s v="ok"/>
    <s v="SB2204230004"/>
    <m/>
    <m/>
    <m/>
    <m/>
    <m/>
    <m/>
    <m/>
    <n v="13"/>
    <m/>
    <s v="SAMSUNG"/>
    <x v="3"/>
    <x v="0"/>
    <m/>
    <x v="0"/>
    <n v="3170000"/>
    <m/>
    <m/>
    <m/>
    <m/>
    <m/>
    <n v="3170000"/>
    <m/>
    <m/>
    <m/>
    <m/>
    <n v="306000"/>
    <m/>
    <m/>
    <m/>
    <m/>
    <m/>
    <n v="2960000"/>
    <m/>
    <n v="444000"/>
    <m/>
    <m/>
    <n v="60000"/>
    <m/>
    <m/>
    <n v="504000"/>
    <m/>
    <m/>
    <m/>
    <n v="0"/>
    <m/>
    <m/>
    <n v="810000"/>
    <m/>
    <s v="PL"/>
    <m/>
    <m/>
    <m/>
    <n v="0"/>
    <n v="0"/>
  </r>
  <r>
    <n v="627"/>
    <s v="23/04"/>
    <x v="6"/>
    <s v="29H-73917"/>
    <n v="13"/>
    <m/>
    <s v="SB2204230002"/>
    <m/>
    <m/>
    <m/>
    <m/>
    <m/>
    <m/>
    <m/>
    <n v="13"/>
    <m/>
    <s v="THANH HÓA"/>
    <x v="1"/>
    <x v="0"/>
    <m/>
    <x v="0"/>
    <n v="4580000"/>
    <n v="750000"/>
    <n v="200000"/>
    <m/>
    <m/>
    <m/>
    <n v="5530000"/>
    <m/>
    <m/>
    <m/>
    <m/>
    <n v="148000"/>
    <m/>
    <n v="200000"/>
    <m/>
    <m/>
    <m/>
    <n v="4280000"/>
    <m/>
    <n v="642000"/>
    <n v="150000"/>
    <m/>
    <m/>
    <m/>
    <m/>
    <n v="792000"/>
    <m/>
    <n v="250000"/>
    <m/>
    <n v="0"/>
    <m/>
    <n v="250000"/>
    <n v="1390000"/>
    <s v="Ngô Văn Đức"/>
    <m/>
    <m/>
    <m/>
    <n v="13"/>
    <n v="300000"/>
    <n v="42857.142857142855"/>
  </r>
  <r>
    <n v="628"/>
    <s v="23/04"/>
    <x v="7"/>
    <s v="29H-80640"/>
    <n v="13"/>
    <s v="ok"/>
    <s v="SB2204230016"/>
    <m/>
    <m/>
    <m/>
    <m/>
    <m/>
    <m/>
    <m/>
    <n v="13"/>
    <m/>
    <s v="NAFUCO"/>
    <x v="11"/>
    <x v="0"/>
    <m/>
    <x v="0"/>
    <n v="3180000"/>
    <n v="750000"/>
    <m/>
    <m/>
    <m/>
    <m/>
    <n v="3930000"/>
    <m/>
    <m/>
    <m/>
    <m/>
    <n v="148000"/>
    <m/>
    <m/>
    <m/>
    <m/>
    <m/>
    <n v="2970000"/>
    <m/>
    <n v="445500"/>
    <n v="150000"/>
    <m/>
    <m/>
    <m/>
    <m/>
    <n v="595500"/>
    <m/>
    <n v="250000"/>
    <m/>
    <n v="0"/>
    <m/>
    <n v="250000"/>
    <n v="993500"/>
    <s v="PHẠM VĂN QUÂN"/>
    <m/>
    <m/>
    <m/>
    <n v="13"/>
    <n v="300000"/>
    <n v="42857.142857142855"/>
  </r>
  <r>
    <n v="629"/>
    <s v="23/04"/>
    <x v="8"/>
    <s v="29H-80545"/>
    <n v="13"/>
    <m/>
    <s v="SB2204230021"/>
    <m/>
    <m/>
    <m/>
    <m/>
    <m/>
    <m/>
    <m/>
    <n v="13"/>
    <m/>
    <s v="SAMSUNG"/>
    <x v="3"/>
    <x v="0"/>
    <m/>
    <x v="0"/>
    <n v="3170000"/>
    <m/>
    <m/>
    <m/>
    <m/>
    <m/>
    <n v="3170000"/>
    <m/>
    <m/>
    <m/>
    <m/>
    <n v="306000"/>
    <m/>
    <m/>
    <m/>
    <m/>
    <m/>
    <n v="2960000"/>
    <m/>
    <n v="444000"/>
    <m/>
    <m/>
    <n v="60000"/>
    <m/>
    <m/>
    <n v="504000"/>
    <m/>
    <m/>
    <m/>
    <n v="0"/>
    <m/>
    <m/>
    <n v="810000"/>
    <m/>
    <s v="PL"/>
    <m/>
    <m/>
    <m/>
    <n v="0"/>
    <n v="0"/>
  </r>
  <r>
    <n v="630"/>
    <s v="23/04"/>
    <x v="10"/>
    <s v="15H 00478"/>
    <n v="13"/>
    <m/>
    <s v="SB2204230014"/>
    <m/>
    <m/>
    <m/>
    <m/>
    <m/>
    <m/>
    <m/>
    <n v="13"/>
    <m/>
    <s v="SAMSUNG"/>
    <x v="3"/>
    <x v="0"/>
    <m/>
    <x v="1"/>
    <n v="3170000"/>
    <m/>
    <m/>
    <m/>
    <m/>
    <m/>
    <n v="3170000"/>
    <n v="2790000"/>
    <n v="300000"/>
    <m/>
    <m/>
    <m/>
    <m/>
    <m/>
    <m/>
    <m/>
    <m/>
    <m/>
    <m/>
    <m/>
    <m/>
    <m/>
    <m/>
    <m/>
    <m/>
    <n v="0"/>
    <m/>
    <m/>
    <m/>
    <n v="0"/>
    <m/>
    <m/>
    <n v="3090000"/>
    <m/>
    <m/>
    <m/>
    <m/>
    <m/>
    <n v="0"/>
    <n v="0"/>
  </r>
  <r>
    <n v="631"/>
    <s v="23/04"/>
    <x v="10"/>
    <s v="15C-30182"/>
    <n v="5"/>
    <s v="ok"/>
    <s v="SB2204230019"/>
    <m/>
    <m/>
    <m/>
    <n v="5"/>
    <m/>
    <m/>
    <m/>
    <m/>
    <m/>
    <s v="LG"/>
    <x v="9"/>
    <x v="0"/>
    <m/>
    <x v="2"/>
    <n v="630000"/>
    <n v="350000"/>
    <m/>
    <m/>
    <m/>
    <m/>
    <n v="980000"/>
    <n v="570000"/>
    <n v="250000"/>
    <m/>
    <m/>
    <m/>
    <m/>
    <m/>
    <m/>
    <m/>
    <m/>
    <m/>
    <m/>
    <m/>
    <m/>
    <m/>
    <m/>
    <m/>
    <m/>
    <n v="0"/>
    <m/>
    <m/>
    <m/>
    <n v="0"/>
    <m/>
    <m/>
    <n v="820000"/>
    <m/>
    <m/>
    <m/>
    <m/>
    <m/>
    <n v="0"/>
    <n v="0"/>
  </r>
  <r>
    <n v="632"/>
    <s v="23/04"/>
    <x v="10"/>
    <s v="15C-30182"/>
    <n v="5"/>
    <s v="ok"/>
    <s v="SB2204230024"/>
    <m/>
    <m/>
    <m/>
    <n v="5"/>
    <m/>
    <m/>
    <m/>
    <m/>
    <m/>
    <s v="LG"/>
    <x v="9"/>
    <x v="0"/>
    <m/>
    <x v="2"/>
    <n v="630000"/>
    <n v="350000"/>
    <m/>
    <m/>
    <m/>
    <m/>
    <n v="980000"/>
    <n v="570000"/>
    <n v="250000"/>
    <m/>
    <m/>
    <m/>
    <m/>
    <m/>
    <m/>
    <m/>
    <m/>
    <m/>
    <m/>
    <m/>
    <m/>
    <m/>
    <m/>
    <m/>
    <m/>
    <n v="0"/>
    <m/>
    <m/>
    <m/>
    <n v="0"/>
    <m/>
    <m/>
    <n v="820000"/>
    <m/>
    <m/>
    <m/>
    <m/>
    <m/>
    <n v="0"/>
    <n v="0"/>
  </r>
  <r>
    <n v="633"/>
    <s v="23/04"/>
    <x v="10"/>
    <s v="43S 3384"/>
    <n v="13"/>
    <s v="ok"/>
    <s v="SB2204230017"/>
    <m/>
    <m/>
    <m/>
    <m/>
    <m/>
    <m/>
    <m/>
    <n v="13"/>
    <m/>
    <s v="CHUYỀN TẢI"/>
    <x v="10"/>
    <x v="0"/>
    <m/>
    <x v="2"/>
    <n v="1510000"/>
    <m/>
    <m/>
    <m/>
    <m/>
    <m/>
    <n v="1510000"/>
    <n v="1290000"/>
    <n v="300000"/>
    <m/>
    <m/>
    <m/>
    <m/>
    <m/>
    <m/>
    <m/>
    <m/>
    <m/>
    <m/>
    <m/>
    <m/>
    <m/>
    <m/>
    <m/>
    <m/>
    <n v="0"/>
    <m/>
    <m/>
    <m/>
    <n v="0"/>
    <m/>
    <m/>
    <n v="1590000"/>
    <m/>
    <m/>
    <m/>
    <m/>
    <m/>
    <n v="0"/>
    <n v="0"/>
  </r>
  <r>
    <n v="634"/>
    <s v="23/04"/>
    <x v="10"/>
    <s v="89C-12886"/>
    <n v="13"/>
    <s v="ok"/>
    <s v="SB2204230005"/>
    <m/>
    <m/>
    <m/>
    <m/>
    <m/>
    <m/>
    <m/>
    <n v="13"/>
    <n v="3.5"/>
    <s v="CHUYỀN TẢI"/>
    <x v="10"/>
    <x v="0"/>
    <m/>
    <x v="2"/>
    <n v="1510000"/>
    <m/>
    <m/>
    <m/>
    <n v="365000"/>
    <m/>
    <n v="1875000"/>
    <n v="1290000"/>
    <n v="300000"/>
    <n v="235000"/>
    <m/>
    <m/>
    <m/>
    <m/>
    <m/>
    <m/>
    <m/>
    <m/>
    <m/>
    <m/>
    <m/>
    <m/>
    <m/>
    <m/>
    <m/>
    <n v="0"/>
    <m/>
    <m/>
    <m/>
    <n v="0"/>
    <m/>
    <m/>
    <n v="1825000"/>
    <m/>
    <m/>
    <m/>
    <m/>
    <m/>
    <n v="0"/>
    <n v="0"/>
  </r>
  <r>
    <n v="635"/>
    <s v="23/04"/>
    <x v="10"/>
    <s v="89C-12886"/>
    <n v="13"/>
    <m/>
    <m/>
    <m/>
    <m/>
    <m/>
    <m/>
    <m/>
    <m/>
    <m/>
    <n v="13"/>
    <m/>
    <s v="XE NÂNG"/>
    <x v="35"/>
    <x v="0"/>
    <m/>
    <x v="2"/>
    <n v="3120000"/>
    <m/>
    <m/>
    <m/>
    <m/>
    <m/>
    <n v="3120000"/>
    <n v="2420000"/>
    <m/>
    <m/>
    <m/>
    <m/>
    <m/>
    <m/>
    <m/>
    <m/>
    <m/>
    <m/>
    <m/>
    <m/>
    <m/>
    <m/>
    <m/>
    <m/>
    <m/>
    <n v="0"/>
    <m/>
    <m/>
    <m/>
    <n v="0"/>
    <m/>
    <m/>
    <n v="2420000"/>
    <m/>
    <m/>
    <m/>
    <m/>
    <m/>
    <n v="0"/>
    <n v="0"/>
  </r>
  <r>
    <n v="636"/>
    <s v="23/04"/>
    <x v="10"/>
    <s v="99C 01580"/>
    <n v="13"/>
    <s v="ok"/>
    <s v="SB2204230020"/>
    <m/>
    <m/>
    <m/>
    <m/>
    <m/>
    <m/>
    <m/>
    <n v="13"/>
    <m/>
    <s v="CHUYỀN TẢI"/>
    <x v="10"/>
    <x v="0"/>
    <m/>
    <x v="2"/>
    <n v="1510000"/>
    <m/>
    <m/>
    <m/>
    <m/>
    <m/>
    <n v="1510000"/>
    <n v="1290000"/>
    <n v="300000"/>
    <m/>
    <m/>
    <m/>
    <m/>
    <m/>
    <m/>
    <m/>
    <m/>
    <m/>
    <m/>
    <m/>
    <m/>
    <m/>
    <m/>
    <m/>
    <m/>
    <n v="0"/>
    <m/>
    <m/>
    <m/>
    <n v="0"/>
    <m/>
    <m/>
    <n v="1590000"/>
    <m/>
    <m/>
    <m/>
    <m/>
    <m/>
    <n v="0"/>
    <n v="0"/>
  </r>
  <r>
    <n v="637"/>
    <s v="23/04"/>
    <x v="10"/>
    <s v="15H 02771"/>
    <n v="13"/>
    <s v="ok"/>
    <s v="SB2204230001"/>
    <m/>
    <m/>
    <m/>
    <m/>
    <m/>
    <m/>
    <m/>
    <n v="13"/>
    <m/>
    <s v="THANH HÓA"/>
    <x v="1"/>
    <x v="0"/>
    <m/>
    <x v="2"/>
    <n v="5335000"/>
    <n v="750000"/>
    <n v="200000"/>
    <m/>
    <m/>
    <m/>
    <n v="6285000"/>
    <n v="4770000"/>
    <n v="600000"/>
    <m/>
    <n v="200000"/>
    <m/>
    <m/>
    <m/>
    <m/>
    <m/>
    <m/>
    <m/>
    <m/>
    <m/>
    <m/>
    <m/>
    <m/>
    <m/>
    <m/>
    <n v="0"/>
    <m/>
    <m/>
    <m/>
    <n v="0"/>
    <m/>
    <m/>
    <n v="5570000"/>
    <m/>
    <m/>
    <m/>
    <m/>
    <m/>
    <n v="0"/>
    <n v="0"/>
  </r>
  <r>
    <n v="638"/>
    <s v="23/04"/>
    <x v="10"/>
    <s v="15C-35774"/>
    <n v="5"/>
    <m/>
    <s v="SB2204230020"/>
    <m/>
    <m/>
    <m/>
    <n v="5"/>
    <m/>
    <m/>
    <m/>
    <m/>
    <m/>
    <s v="TRACO"/>
    <x v="6"/>
    <x v="0"/>
    <m/>
    <x v="2"/>
    <n v="2000000"/>
    <n v="350000"/>
    <m/>
    <m/>
    <m/>
    <m/>
    <n v="2350000"/>
    <n v="1840000"/>
    <n v="250000"/>
    <m/>
    <m/>
    <m/>
    <m/>
    <m/>
    <m/>
    <m/>
    <m/>
    <m/>
    <m/>
    <m/>
    <m/>
    <m/>
    <m/>
    <m/>
    <m/>
    <n v="0"/>
    <m/>
    <m/>
    <m/>
    <n v="0"/>
    <m/>
    <m/>
    <n v="2090000"/>
    <m/>
    <m/>
    <m/>
    <m/>
    <m/>
    <n v="0"/>
    <n v="0"/>
  </r>
  <r>
    <n v="639"/>
    <s v="23/04"/>
    <x v="10"/>
    <s v="15H 03161"/>
    <n v="13"/>
    <m/>
    <s v="SB2204230006"/>
    <m/>
    <m/>
    <m/>
    <m/>
    <m/>
    <m/>
    <m/>
    <n v="13"/>
    <m/>
    <s v="SAMSUNG"/>
    <x v="3"/>
    <x v="0"/>
    <m/>
    <x v="3"/>
    <n v="3170000"/>
    <m/>
    <m/>
    <m/>
    <m/>
    <m/>
    <n v="3170000"/>
    <n v="3040000"/>
    <n v="300000"/>
    <m/>
    <m/>
    <m/>
    <m/>
    <m/>
    <m/>
    <m/>
    <m/>
    <m/>
    <m/>
    <m/>
    <m/>
    <m/>
    <m/>
    <m/>
    <m/>
    <n v="0"/>
    <m/>
    <m/>
    <m/>
    <n v="0"/>
    <m/>
    <m/>
    <n v="3340000"/>
    <m/>
    <m/>
    <m/>
    <m/>
    <m/>
    <n v="0"/>
    <n v="0"/>
  </r>
  <r>
    <n v="640"/>
    <s v="23/04"/>
    <x v="10"/>
    <s v="15H 03161"/>
    <n v="10"/>
    <s v="ok"/>
    <s v="bbbg"/>
    <m/>
    <m/>
    <m/>
    <m/>
    <m/>
    <m/>
    <n v="10"/>
    <m/>
    <m/>
    <s v="XNK-HOÀNG HẢI"/>
    <x v="19"/>
    <x v="2"/>
    <m/>
    <x v="3"/>
    <n v="1527777.7777777778"/>
    <m/>
    <m/>
    <m/>
    <m/>
    <m/>
    <n v="1527777.7777777778"/>
    <n v="1400000"/>
    <m/>
    <m/>
    <m/>
    <m/>
    <m/>
    <m/>
    <m/>
    <m/>
    <m/>
    <m/>
    <m/>
    <m/>
    <m/>
    <m/>
    <m/>
    <m/>
    <m/>
    <n v="0"/>
    <m/>
    <m/>
    <m/>
    <n v="0"/>
    <m/>
    <m/>
    <n v="1400000"/>
    <m/>
    <m/>
    <m/>
    <m/>
    <m/>
    <n v="0"/>
    <n v="0"/>
  </r>
  <r>
    <n v="641"/>
    <s v="23/04"/>
    <x v="10"/>
    <s v="15C28809"/>
    <n v="3.5"/>
    <m/>
    <s v="SB2204230010"/>
    <m/>
    <m/>
    <n v="3.5"/>
    <m/>
    <m/>
    <m/>
    <m/>
    <m/>
    <m/>
    <s v="THUẬN HƯNG"/>
    <x v="0"/>
    <x v="0"/>
    <m/>
    <x v="3"/>
    <n v="1690000"/>
    <n v="175000"/>
    <m/>
    <m/>
    <m/>
    <m/>
    <n v="1865000"/>
    <n v="1550000"/>
    <n v="100000"/>
    <m/>
    <m/>
    <m/>
    <m/>
    <m/>
    <m/>
    <m/>
    <m/>
    <m/>
    <m/>
    <m/>
    <m/>
    <m/>
    <m/>
    <m/>
    <m/>
    <n v="0"/>
    <m/>
    <m/>
    <m/>
    <n v="0"/>
    <m/>
    <m/>
    <n v="1650000"/>
    <m/>
    <m/>
    <m/>
    <m/>
    <m/>
    <n v="0"/>
    <n v="0"/>
  </r>
  <r>
    <n v="642"/>
    <s v="23/04"/>
    <x v="10"/>
    <s v="15C-21530"/>
    <n v="3.5"/>
    <m/>
    <s v="SB2204230008"/>
    <m/>
    <m/>
    <n v="3.5"/>
    <m/>
    <m/>
    <m/>
    <m/>
    <m/>
    <m/>
    <s v="PANTRA"/>
    <x v="21"/>
    <x v="0"/>
    <m/>
    <x v="3"/>
    <n v="740000"/>
    <n v="350000"/>
    <m/>
    <m/>
    <m/>
    <m/>
    <n v="1090000"/>
    <n v="670000"/>
    <n v="200000"/>
    <m/>
    <m/>
    <m/>
    <m/>
    <m/>
    <m/>
    <m/>
    <m/>
    <m/>
    <m/>
    <m/>
    <m/>
    <m/>
    <m/>
    <m/>
    <m/>
    <n v="0"/>
    <m/>
    <m/>
    <m/>
    <n v="0"/>
    <m/>
    <m/>
    <n v="870000"/>
    <m/>
    <m/>
    <m/>
    <m/>
    <m/>
    <n v="0"/>
    <n v="0"/>
  </r>
  <r>
    <n v="643"/>
    <s v="23/04"/>
    <x v="10"/>
    <s v="15C-21530"/>
    <n v="3.5"/>
    <m/>
    <s v="SB2204230022"/>
    <m/>
    <m/>
    <n v="3.5"/>
    <m/>
    <m/>
    <m/>
    <m/>
    <m/>
    <m/>
    <s v="NEO"/>
    <x v="21"/>
    <x v="0"/>
    <m/>
    <x v="3"/>
    <n v="740000"/>
    <n v="350000"/>
    <m/>
    <m/>
    <m/>
    <m/>
    <n v="1090000"/>
    <n v="670000"/>
    <n v="200000"/>
    <m/>
    <m/>
    <m/>
    <m/>
    <m/>
    <m/>
    <m/>
    <m/>
    <m/>
    <m/>
    <m/>
    <m/>
    <m/>
    <m/>
    <m/>
    <m/>
    <n v="0"/>
    <m/>
    <m/>
    <m/>
    <n v="0"/>
    <m/>
    <m/>
    <n v="870000"/>
    <m/>
    <m/>
    <m/>
    <m/>
    <m/>
    <n v="0"/>
    <n v="0"/>
  </r>
  <r>
    <n v="644"/>
    <s v="23/04"/>
    <x v="10"/>
    <s v="15H 02657"/>
    <n v="13"/>
    <m/>
    <s v="SB2204230009"/>
    <m/>
    <m/>
    <m/>
    <m/>
    <m/>
    <m/>
    <m/>
    <n v="13"/>
    <m/>
    <s v="SAMSUNG"/>
    <x v="3"/>
    <x v="0"/>
    <m/>
    <x v="3"/>
    <n v="3170000"/>
    <m/>
    <m/>
    <m/>
    <m/>
    <m/>
    <n v="3170000"/>
    <n v="3040000"/>
    <n v="300000"/>
    <m/>
    <m/>
    <m/>
    <m/>
    <m/>
    <m/>
    <m/>
    <m/>
    <m/>
    <m/>
    <m/>
    <m/>
    <m/>
    <m/>
    <m/>
    <m/>
    <n v="0"/>
    <m/>
    <m/>
    <m/>
    <n v="0"/>
    <m/>
    <m/>
    <n v="3340000"/>
    <m/>
    <m/>
    <m/>
    <m/>
    <m/>
    <n v="0"/>
    <n v="0"/>
  </r>
  <r>
    <n v="645"/>
    <s v="24/04"/>
    <x v="10"/>
    <s v="15C-30182"/>
    <n v="5"/>
    <m/>
    <s v="SB2204250011"/>
    <m/>
    <m/>
    <m/>
    <n v="5"/>
    <m/>
    <m/>
    <m/>
    <m/>
    <m/>
    <s v="Công ty LG"/>
    <x v="9"/>
    <x v="0"/>
    <m/>
    <x v="2"/>
    <n v="630000"/>
    <n v="350000"/>
    <m/>
    <m/>
    <m/>
    <m/>
    <n v="980000"/>
    <n v="570000"/>
    <n v="250000"/>
    <m/>
    <m/>
    <m/>
    <m/>
    <m/>
    <m/>
    <m/>
    <m/>
    <m/>
    <m/>
    <m/>
    <m/>
    <m/>
    <m/>
    <m/>
    <m/>
    <n v="0"/>
    <m/>
    <m/>
    <m/>
    <n v="0"/>
    <m/>
    <m/>
    <n v="820000"/>
    <m/>
    <m/>
    <m/>
    <m/>
    <m/>
    <n v="0"/>
    <n v="0"/>
  </r>
  <r>
    <n v="646"/>
    <s v="24/04"/>
    <x v="10"/>
    <s v="15C-30182"/>
    <n v="3.5"/>
    <s v="ok"/>
    <s v="SB2204240001"/>
    <m/>
    <m/>
    <n v="3.5"/>
    <m/>
    <m/>
    <m/>
    <m/>
    <m/>
    <m/>
    <s v="HPS"/>
    <x v="10"/>
    <x v="0"/>
    <m/>
    <x v="2"/>
    <n v="730000"/>
    <n v="350000"/>
    <m/>
    <m/>
    <m/>
    <m/>
    <n v="1080000"/>
    <n v="470000"/>
    <n v="200000"/>
    <m/>
    <m/>
    <m/>
    <m/>
    <m/>
    <m/>
    <m/>
    <m/>
    <m/>
    <m/>
    <m/>
    <m/>
    <m/>
    <m/>
    <m/>
    <m/>
    <n v="0"/>
    <m/>
    <m/>
    <m/>
    <n v="0"/>
    <m/>
    <m/>
    <n v="670000"/>
    <m/>
    <m/>
    <m/>
    <m/>
    <m/>
    <n v="0"/>
    <n v="0"/>
  </r>
</pivotCacheRecords>
</file>

<file path=xl/pivotCache/pivotCacheRecords2.xml><?xml version="1.0" encoding="utf-8"?>
<pivotCacheRecords xmlns="http://schemas.openxmlformats.org/spreadsheetml/2006/main" xmlns:r="http://schemas.openxmlformats.org/officeDocument/2006/relationships" count="765">
  <r>
    <n v="1"/>
    <s v="26/05"/>
    <s v="Lương Văn Dũng"/>
    <n v="15897"/>
    <n v="0"/>
    <s v="WHSU6078677"/>
    <n v="40"/>
    <s v="LẠCH HUYỆN"/>
    <s v="THƯỜNG TÍN"/>
    <s v="ĐI"/>
    <n v="28"/>
    <m/>
    <m/>
    <s v="NHẬP"/>
    <m/>
    <m/>
    <s v="BÌNH NGÂN"/>
    <s v="CNHP"/>
    <n v="5250000"/>
    <m/>
    <m/>
    <n v="5250000"/>
    <m/>
    <m/>
    <m/>
    <m/>
    <n v="400000"/>
    <m/>
    <n v="0"/>
    <n v="400000"/>
    <m/>
    <m/>
  </r>
  <r>
    <n v="2"/>
    <s v="26/05"/>
    <s v="Lương Văn Dũng"/>
    <n v="15897"/>
    <n v="0"/>
    <s v="WHSU6078677"/>
    <n v="40"/>
    <s v="BẮC TỪ LIÊM"/>
    <s v="QUÁN TOAN,HẢI PHÒNG"/>
    <s v="VỀ"/>
    <n v="28"/>
    <m/>
    <m/>
    <s v="ĐÓNG HÀNG"/>
    <m/>
    <m/>
    <s v="A HẠNH"/>
    <s v="CNHP"/>
    <n v="4700000"/>
    <m/>
    <m/>
    <n v="4700000"/>
    <m/>
    <m/>
    <m/>
    <m/>
    <n v="400000"/>
    <m/>
    <n v="0"/>
    <n v="400000"/>
    <m/>
    <m/>
  </r>
  <r>
    <n v="3"/>
    <s v="26/05"/>
    <s v="Vũ Văn Cường"/>
    <n v="67432"/>
    <n v="0"/>
    <s v="TCKU9356143"/>
    <n v="40"/>
    <s v="LẠCH HUYỆN"/>
    <s v="BÌNH XUYÊN,VĨNH PHÚC"/>
    <s v="ĐI"/>
    <n v="28"/>
    <m/>
    <m/>
    <s v="XUẤT"/>
    <m/>
    <m/>
    <s v="GLITER"/>
    <s v="CNHP"/>
    <n v="6200000"/>
    <m/>
    <m/>
    <n v="6200000"/>
    <m/>
    <m/>
    <m/>
    <m/>
    <n v="450000"/>
    <m/>
    <n v="0"/>
    <n v="450000"/>
    <m/>
    <m/>
  </r>
  <r>
    <n v="4"/>
    <s v="26/05"/>
    <s v="Phạm Văn Trọng"/>
    <n v="80737"/>
    <n v="0"/>
    <s v="GLDU7630975"/>
    <n v="40"/>
    <s v="LẠCH HUYỆN"/>
    <s v="BÌNH XUYÊN,VĨNH PHÚC"/>
    <s v="ĐI"/>
    <n v="28"/>
    <m/>
    <m/>
    <s v="XUẤT"/>
    <m/>
    <m/>
    <s v="GLITER"/>
    <s v="CNHP"/>
    <n v="6200000"/>
    <m/>
    <m/>
    <n v="6200000"/>
    <m/>
    <m/>
    <m/>
    <m/>
    <n v="450000"/>
    <m/>
    <n v="0"/>
    <n v="450000"/>
    <m/>
    <m/>
  </r>
  <r>
    <n v="5"/>
    <s v="26/05"/>
    <s v="Nguyễn Văn Bẩy"/>
    <n v="15861"/>
    <n v="0"/>
    <s v="TGBU3497658"/>
    <n v="20"/>
    <s v="NAM HẢI ĐÌNH VŨ"/>
    <s v="NEO FLOOR, ĐÌNH VŨ"/>
    <s v="ĐI"/>
    <n v="28"/>
    <m/>
    <m/>
    <s v="XUẤT"/>
    <s v="HPLA224347"/>
    <m/>
    <s v="NEO FLOOR"/>
    <s v="CNHP"/>
    <n v="1111111.111111111"/>
    <m/>
    <m/>
    <n v="1111111.111111111"/>
    <m/>
    <m/>
    <m/>
    <m/>
    <n v="300000"/>
    <m/>
    <n v="0"/>
    <n v="300000"/>
    <m/>
    <m/>
  </r>
  <r>
    <n v="6"/>
    <s v="26/05"/>
    <s v="Đỗ Văn Vịnh"/>
    <n v="15668"/>
    <n v="0"/>
    <s v="TGBU3495378"/>
    <n v="20"/>
    <s v="NAM HẢI ĐÌNH VŨ"/>
    <s v="NEO FLOOR, ĐÌNH VŨ"/>
    <s v="ĐI"/>
    <n v="28"/>
    <m/>
    <m/>
    <s v="XUẤT"/>
    <s v="HPLA224347"/>
    <m/>
    <s v="NEO FLOOR"/>
    <s v="HOÀNG QUÂN"/>
    <n v="1111111.111111111"/>
    <m/>
    <m/>
    <n v="1111111.111111111"/>
    <m/>
    <m/>
    <m/>
    <m/>
    <m/>
    <m/>
    <n v="0"/>
    <n v="0"/>
    <m/>
    <m/>
  </r>
  <r>
    <n v="7"/>
    <s v="26/05"/>
    <s v=""/>
    <m/>
    <n v="0"/>
    <s v="IAAU1738924"/>
    <n v="40"/>
    <s v="HẢI PHÒNG"/>
    <s v="HPS"/>
    <s v="ĐI"/>
    <n v="28"/>
    <m/>
    <m/>
    <s v="NHẬP"/>
    <m/>
    <m/>
    <s v="HPS"/>
    <s v="HOÀNG QUÂN"/>
    <n v="1790000"/>
    <m/>
    <m/>
    <n v="1790000"/>
    <m/>
    <m/>
    <m/>
    <m/>
    <m/>
    <m/>
    <n v="0"/>
    <n v="0"/>
    <m/>
    <m/>
  </r>
  <r>
    <n v="8"/>
    <s v="26/05"/>
    <s v=""/>
    <m/>
    <n v="0"/>
    <s v="TGBU7938833"/>
    <n v="40"/>
    <s v="LẠCH HUYỆN"/>
    <s v="HPS"/>
    <s v="ĐI"/>
    <n v="28"/>
    <m/>
    <m/>
    <s v="XUẤT"/>
    <s v="643IN2226997"/>
    <m/>
    <s v="HPS"/>
    <s v="CNHP"/>
    <n v="2190000"/>
    <m/>
    <m/>
    <n v="2190000"/>
    <m/>
    <m/>
    <m/>
    <m/>
    <n v="300000"/>
    <m/>
    <n v="0"/>
    <n v="300000"/>
    <m/>
    <m/>
  </r>
  <r>
    <n v="9"/>
    <s v="26/05"/>
    <s v="Đào Văn Tố"/>
    <n v="15692"/>
    <n v="0"/>
    <s v="MSMU5164277"/>
    <n v="40"/>
    <s v="LẠCH HUYỆN"/>
    <s v="HPS"/>
    <s v="ĐI"/>
    <n v="28"/>
    <m/>
    <m/>
    <s v="XUẤT"/>
    <s v="643IN2226995"/>
    <m/>
    <s v="HPS"/>
    <s v="CNHP"/>
    <n v="2190000"/>
    <m/>
    <m/>
    <n v="2190000"/>
    <m/>
    <m/>
    <m/>
    <m/>
    <n v="300000"/>
    <m/>
    <n v="0"/>
    <n v="300000"/>
    <m/>
    <m/>
  </r>
  <r>
    <n v="10"/>
    <s v="26/05"/>
    <s v="Trịnh Tiến Trung"/>
    <n v="80763"/>
    <n v="0"/>
    <s v="TEMU6896590"/>
    <n v="40"/>
    <s v="LẠCH HUYỆN"/>
    <s v="HPS"/>
    <s v="ĐI"/>
    <n v="28"/>
    <m/>
    <m/>
    <s v="XUẤT"/>
    <s v="643IN2226996"/>
    <m/>
    <s v="HPS"/>
    <s v="CNHP"/>
    <n v="2190000"/>
    <m/>
    <m/>
    <n v="2190000"/>
    <m/>
    <m/>
    <m/>
    <m/>
    <n v="300000"/>
    <m/>
    <n v="0"/>
    <n v="300000"/>
    <m/>
    <m/>
  </r>
  <r>
    <n v="11"/>
    <s v="26/05"/>
    <s v="Nguyễn Trí Tuệ"/>
    <n v="15646"/>
    <n v="0"/>
    <s v="GESU6368822"/>
    <n v="40"/>
    <s v="LẠCH HUYỆN"/>
    <s v="HPS"/>
    <s v="ĐI"/>
    <n v="28"/>
    <m/>
    <m/>
    <s v="XUẤT"/>
    <s v="643IN2226992"/>
    <m/>
    <s v="HPS"/>
    <s v="CNHP"/>
    <n v="2190000"/>
    <m/>
    <m/>
    <n v="2190000"/>
    <m/>
    <m/>
    <m/>
    <m/>
    <n v="300000"/>
    <m/>
    <n v="0"/>
    <n v="300000"/>
    <m/>
    <m/>
  </r>
  <r>
    <n v="12"/>
    <s v="26/05"/>
    <s v=""/>
    <m/>
    <n v="0"/>
    <s v="MEDU4320577"/>
    <n v="40"/>
    <s v="LẠCH HUYỆN"/>
    <s v="HPS"/>
    <s v="ĐI"/>
    <n v="28"/>
    <m/>
    <m/>
    <s v="XUẤT"/>
    <s v="643LN2222479"/>
    <m/>
    <s v="HPS"/>
    <s v="HOÀNG QUÂN"/>
    <n v="2190000"/>
    <m/>
    <m/>
    <n v="2190000"/>
    <m/>
    <m/>
    <m/>
    <m/>
    <m/>
    <m/>
    <n v="0"/>
    <n v="0"/>
    <m/>
    <m/>
  </r>
  <r>
    <n v="13"/>
    <s v="26/05"/>
    <s v="Nguyễn Trí Tuệ"/>
    <n v="15646"/>
    <n v="0"/>
    <s v="MEDU4037783"/>
    <n v="40"/>
    <s v="LẠCH HUYỆN"/>
    <s v="HPS"/>
    <s v="ĐI"/>
    <n v="28"/>
    <m/>
    <m/>
    <s v="XUẤT"/>
    <s v="643LN2222479"/>
    <m/>
    <s v="HPS"/>
    <s v="CNHP"/>
    <n v="2190000"/>
    <m/>
    <m/>
    <n v="2190000"/>
    <m/>
    <m/>
    <m/>
    <m/>
    <n v="300000"/>
    <m/>
    <n v="0"/>
    <n v="300000"/>
    <m/>
    <m/>
  </r>
  <r>
    <n v="14"/>
    <s v="26/05"/>
    <s v="Phạm Văn Tuấn"/>
    <n v="67399"/>
    <n v="0"/>
    <s v="WHSU2208319"/>
    <n v="20"/>
    <s v="LẠCH HUYỆN"/>
    <s v="HẢI DƯƠNG"/>
    <s v="ĐI"/>
    <n v="28"/>
    <m/>
    <m/>
    <s v="NHẬP"/>
    <m/>
    <m/>
    <s v="ĐÔ THÀNH"/>
    <s v="CNHP"/>
    <n v="3800000"/>
    <m/>
    <n v="360000"/>
    <n v="4160000"/>
    <m/>
    <m/>
    <m/>
    <m/>
    <n v="350000"/>
    <m/>
    <n v="0"/>
    <n v="350000"/>
    <m/>
    <m/>
  </r>
  <r>
    <n v="15"/>
    <s v="26/05"/>
    <s v="Nguyễn Đức Lợi"/>
    <n v="80539"/>
    <n v="0"/>
    <s v="WHSU2672309"/>
    <n v="20"/>
    <s v="LẠCH HUYỆN"/>
    <s v="HẢI DƯƠNG"/>
    <s v="ĐI"/>
    <n v="28"/>
    <m/>
    <m/>
    <s v="NHẬP"/>
    <m/>
    <m/>
    <s v="ĐÔ THÀNH"/>
    <s v="CNHP"/>
    <n v="3800000"/>
    <m/>
    <n v="360000"/>
    <n v="4160000"/>
    <m/>
    <m/>
    <m/>
    <m/>
    <n v="350000"/>
    <m/>
    <n v="0"/>
    <n v="350000"/>
    <m/>
    <m/>
  </r>
  <r>
    <n v="16"/>
    <s v="26/05"/>
    <s v="Đỗ Đức Thịnh"/>
    <n v="15547"/>
    <n v="0"/>
    <s v="WHSU2459802"/>
    <n v="20"/>
    <s v="LẠCH HUYỆN"/>
    <s v="HẢI DƯƠNG"/>
    <s v="ĐI"/>
    <n v="28"/>
    <m/>
    <m/>
    <s v="NHẬP"/>
    <m/>
    <m/>
    <s v="ĐÔ THÀNH"/>
    <s v="CNHP"/>
    <n v="3800000"/>
    <m/>
    <n v="360000"/>
    <n v="4160000"/>
    <m/>
    <m/>
    <m/>
    <m/>
    <n v="350000"/>
    <m/>
    <n v="0"/>
    <n v="350000"/>
    <m/>
    <m/>
  </r>
  <r>
    <n v="17"/>
    <s v="26/05"/>
    <s v="Bùi Văn Mạnh"/>
    <n v="67308"/>
    <n v="0"/>
    <s v="WHSU2571983"/>
    <n v="20"/>
    <s v="LẠCH HUYỆN"/>
    <s v="HẢI DƯƠNG"/>
    <s v="ĐI"/>
    <n v="28"/>
    <m/>
    <m/>
    <s v="NHẬP"/>
    <m/>
    <m/>
    <s v="ĐÔ THÀNH"/>
    <s v="CNHP"/>
    <n v="3800000"/>
    <m/>
    <n v="360000"/>
    <n v="4160000"/>
    <m/>
    <m/>
    <m/>
    <m/>
    <n v="350000"/>
    <m/>
    <n v="0"/>
    <n v="350000"/>
    <m/>
    <m/>
  </r>
  <r>
    <n v="18"/>
    <s v="26/05"/>
    <s v=""/>
    <m/>
    <n v="0"/>
    <s v="WHSU2689451"/>
    <n v="20"/>
    <s v="LẠCH HUYỆN"/>
    <s v="HẢI DƯƠNG"/>
    <s v="ĐI"/>
    <n v="28"/>
    <m/>
    <m/>
    <s v="NHẬP"/>
    <m/>
    <m/>
    <s v="ĐÔ THÀNH"/>
    <s v="VIỆT VŨ"/>
    <n v="3800000"/>
    <m/>
    <n v="360000"/>
    <n v="4160000"/>
    <m/>
    <m/>
    <m/>
    <m/>
    <m/>
    <m/>
    <n v="0"/>
    <n v="0"/>
    <m/>
    <m/>
  </r>
  <r>
    <n v="19"/>
    <s v="27/05"/>
    <s v="Nguyễn Đức Lợi"/>
    <n v="80539"/>
    <n v="0"/>
    <s v="DFSU7675627"/>
    <n v="40"/>
    <s v="LẠCH HUYỆN"/>
    <s v="THƯỜNG TÍN"/>
    <s v="ĐI"/>
    <n v="28"/>
    <m/>
    <m/>
    <s v="NHẬP"/>
    <s v="165C501494"/>
    <m/>
    <s v="BÌNH NGÂN"/>
    <s v="CNHP"/>
    <n v="5250000"/>
    <m/>
    <m/>
    <n v="5250000"/>
    <m/>
    <m/>
    <m/>
    <m/>
    <n v="400000"/>
    <m/>
    <n v="0"/>
    <n v="400000"/>
    <m/>
    <m/>
  </r>
  <r>
    <n v="20"/>
    <s v="27/05"/>
    <s v="Bùi Văn Mạnh"/>
    <n v="67308"/>
    <n v="0"/>
    <s v="WHSU2637606"/>
    <n v="20"/>
    <s v="HẢI PHÒNG"/>
    <s v="BÌNH XUYÊN,VĨNH PHÚC"/>
    <s v="ĐI"/>
    <n v="28"/>
    <m/>
    <m/>
    <s v="XUẤT"/>
    <s v="040CX06443"/>
    <m/>
    <s v="GLITER"/>
    <s v="CNHP"/>
    <n v="5800000"/>
    <m/>
    <m/>
    <n v="5800000"/>
    <m/>
    <m/>
    <m/>
    <m/>
    <n v="450000"/>
    <m/>
    <n v="0"/>
    <n v="450000"/>
    <m/>
    <m/>
  </r>
  <r>
    <n v="21"/>
    <s v="27/05"/>
    <s v="Bùi Văn Mạnh"/>
    <n v="67308"/>
    <n v="0"/>
    <s v="WHSU2637606"/>
    <n v="20"/>
    <s v="HẢI PHÒNG"/>
    <s v="VĂN ĐIỂN.HÀ NỘI"/>
    <s v="VỀ"/>
    <n v="28"/>
    <m/>
    <m/>
    <s v="ĐÓNG HÀNG"/>
    <m/>
    <m/>
    <s v="HƯNG HẢI"/>
    <s v="CNHP"/>
    <m/>
    <m/>
    <m/>
    <n v="0"/>
    <m/>
    <m/>
    <m/>
    <m/>
    <n v="400000"/>
    <m/>
    <n v="0"/>
    <n v="400000"/>
    <m/>
    <m/>
  </r>
  <r>
    <n v="22"/>
    <s v="27/05"/>
    <s v="Nguyễn Văn Bẩy"/>
    <n v="15861"/>
    <n v="0"/>
    <s v="TEMU3324436"/>
    <n v="20"/>
    <s v="HẢI PHÒNG"/>
    <s v="HẢI DƯƠNG"/>
    <s v="ĐI"/>
    <n v="28"/>
    <m/>
    <m/>
    <s v="NHẬP"/>
    <s v="SITSKHPG312840"/>
    <m/>
    <s v="PHƯƠNG TRUNG"/>
    <s v="CNHP"/>
    <n v="3400000"/>
    <m/>
    <m/>
    <n v="3400000"/>
    <m/>
    <m/>
    <m/>
    <m/>
    <n v="350000"/>
    <m/>
    <n v="0"/>
    <n v="350000"/>
    <m/>
    <m/>
  </r>
  <r>
    <n v="23"/>
    <s v="27/05"/>
    <s v="Đỗ Đức Thịnh"/>
    <n v="15547"/>
    <n v="0"/>
    <s v="NLLU4115251"/>
    <n v="40"/>
    <s v="HẢI PHÒNG"/>
    <s v="HẢI DƯƠNG"/>
    <s v="ĐI"/>
    <n v="28"/>
    <m/>
    <m/>
    <s v="XUẤT"/>
    <m/>
    <m/>
    <s v="ANH KHOA"/>
    <s v="CNHP"/>
    <n v="3300000"/>
    <m/>
    <m/>
    <n v="3300000"/>
    <m/>
    <m/>
    <m/>
    <m/>
    <n v="350000"/>
    <m/>
    <n v="0"/>
    <n v="350000"/>
    <m/>
    <m/>
  </r>
  <r>
    <n v="24"/>
    <s v="27/05"/>
    <s v="Phạm Văn Tuấn"/>
    <n v="67399"/>
    <n v="0"/>
    <s v="NLLU4302144"/>
    <n v="40"/>
    <s v="HẢI PHÒNG"/>
    <s v="HPS"/>
    <s v="ĐI"/>
    <n v="28"/>
    <m/>
    <m/>
    <s v="NHẬP"/>
    <m/>
    <m/>
    <s v="HPS"/>
    <s v="CNHP"/>
    <n v="1790000"/>
    <m/>
    <m/>
    <n v="1790000"/>
    <m/>
    <m/>
    <m/>
    <m/>
    <n v="300000"/>
    <m/>
    <n v="0"/>
    <n v="300000"/>
    <m/>
    <m/>
  </r>
  <r>
    <n v="25"/>
    <s v="27/05"/>
    <s v="Phạm Văn Tuấn"/>
    <n v="67399"/>
    <n v="0"/>
    <s v="NLLU4302144"/>
    <n v="40"/>
    <s v="HPS"/>
    <s v="YUSEN"/>
    <s v="VỀ"/>
    <n v="28"/>
    <m/>
    <m/>
    <s v="ĐÓNG HÀNG"/>
    <m/>
    <m/>
    <s v="HPS"/>
    <s v="CNHP"/>
    <n v="1790000"/>
    <m/>
    <n v="400000"/>
    <n v="2190000"/>
    <m/>
    <m/>
    <m/>
    <m/>
    <n v="300000"/>
    <m/>
    <n v="0"/>
    <n v="300000"/>
    <m/>
    <m/>
  </r>
  <r>
    <n v="26"/>
    <s v="27/05"/>
    <s v="Vũ Văn Cường"/>
    <n v="67432"/>
    <n v="0"/>
    <s v="CMAU5265692"/>
    <n v="40"/>
    <s v="HẢI PHÒNG"/>
    <s v="HPS"/>
    <s v="ĐI"/>
    <n v="28"/>
    <m/>
    <m/>
    <s v="XUẤT"/>
    <s v="SGN1604197"/>
    <m/>
    <s v="HPS"/>
    <s v="CNHP"/>
    <n v="1790000"/>
    <m/>
    <m/>
    <n v="1790000"/>
    <m/>
    <m/>
    <m/>
    <m/>
    <n v="300000"/>
    <m/>
    <n v="0"/>
    <n v="300000"/>
    <m/>
    <m/>
  </r>
  <r>
    <n v="27"/>
    <s v="27/05"/>
    <s v="Trịnh Tiến Trung"/>
    <n v="80763"/>
    <n v="0"/>
    <s v="VMAU5183953"/>
    <n v="40"/>
    <s v="HẢI PHÒNG"/>
    <s v="HPS"/>
    <s v="ĐI"/>
    <n v="28"/>
    <m/>
    <m/>
    <s v="XUẤT"/>
    <s v="SGN1604197"/>
    <m/>
    <s v="HPS"/>
    <s v="CNHP"/>
    <n v="1790000"/>
    <m/>
    <m/>
    <n v="1790000"/>
    <m/>
    <m/>
    <m/>
    <m/>
    <n v="300000"/>
    <m/>
    <n v="0"/>
    <n v="300000"/>
    <m/>
    <m/>
  </r>
  <r>
    <n v="28"/>
    <s v="27/05"/>
    <s v=""/>
    <m/>
    <n v="0"/>
    <s v="CMAU5731722"/>
    <n v="40"/>
    <s v="HẢI PHÒNG"/>
    <s v="HPS"/>
    <s v="ĐI"/>
    <n v="28"/>
    <m/>
    <m/>
    <s v="XUẤT"/>
    <s v="SGN1604197"/>
    <m/>
    <s v="HPS"/>
    <s v="HOÀNG QUÂN"/>
    <n v="1790000"/>
    <m/>
    <m/>
    <n v="1790000"/>
    <m/>
    <m/>
    <m/>
    <m/>
    <m/>
    <m/>
    <n v="0"/>
    <n v="0"/>
    <m/>
    <m/>
  </r>
  <r>
    <n v="29"/>
    <s v="27/05"/>
    <s v=""/>
    <m/>
    <n v="0"/>
    <s v="GESU6607974"/>
    <n v="40"/>
    <s v="HẢI PHÒNG"/>
    <s v="HPS"/>
    <s v="ĐI"/>
    <n v="28"/>
    <m/>
    <m/>
    <s v="XUẤT"/>
    <s v="SGN1604197"/>
    <m/>
    <s v="HPS"/>
    <s v="HOÀNG QUÂN"/>
    <n v="1790000"/>
    <m/>
    <m/>
    <n v="1790000"/>
    <m/>
    <m/>
    <m/>
    <m/>
    <m/>
    <m/>
    <n v="0"/>
    <n v="0"/>
    <m/>
    <m/>
  </r>
  <r>
    <n v="30"/>
    <s v="27/05"/>
    <s v=""/>
    <m/>
    <n v="0"/>
    <s v="APHU7384310"/>
    <n v="40"/>
    <s v="HẢI PHÒNG"/>
    <s v="HPS"/>
    <s v="ĐI"/>
    <n v="28"/>
    <m/>
    <m/>
    <s v="XUẤT"/>
    <s v="SGN1604197"/>
    <m/>
    <s v="HPS"/>
    <s v="HOÀNG QUÂN"/>
    <n v="1790000"/>
    <m/>
    <m/>
    <n v="1790000"/>
    <m/>
    <m/>
    <m/>
    <m/>
    <m/>
    <m/>
    <n v="0"/>
    <n v="0"/>
    <m/>
    <m/>
  </r>
  <r>
    <n v="31"/>
    <s v="27/05"/>
    <s v=""/>
    <m/>
    <n v="0"/>
    <s v="TGHU9494302"/>
    <n v="40"/>
    <s v="HẢI PHÒNG"/>
    <s v="HPS"/>
    <s v="ĐI"/>
    <n v="28"/>
    <m/>
    <m/>
    <s v="XUẤT"/>
    <s v="SGN1604197"/>
    <m/>
    <s v="HPS"/>
    <s v="HOÀNG QUÂN"/>
    <n v="1790000"/>
    <m/>
    <m/>
    <n v="1790000"/>
    <m/>
    <m/>
    <m/>
    <m/>
    <m/>
    <m/>
    <n v="0"/>
    <n v="0"/>
    <m/>
    <m/>
  </r>
  <r>
    <n v="32"/>
    <s v="27/05"/>
    <s v="Trịnh Tiến Trung"/>
    <n v="80763"/>
    <n v="0"/>
    <s v="GESU5819958"/>
    <n v="40"/>
    <s v="HẢI PHÒNG"/>
    <s v="HPS"/>
    <s v="ĐI"/>
    <n v="28"/>
    <m/>
    <m/>
    <s v="XUẤT"/>
    <s v="SGN1604197"/>
    <m/>
    <s v="HPS"/>
    <s v="CNHP"/>
    <n v="1790000"/>
    <m/>
    <m/>
    <n v="1790000"/>
    <m/>
    <m/>
    <m/>
    <m/>
    <n v="300000"/>
    <m/>
    <n v="0"/>
    <n v="300000"/>
    <m/>
    <m/>
  </r>
  <r>
    <n v="33"/>
    <s v="27/05"/>
    <s v="Đỗ Văn Vịnh"/>
    <n v="15668"/>
    <n v="0"/>
    <s v="CCLU5302577"/>
    <n v="40"/>
    <s v="HẢI PHÒNG"/>
    <s v="KNQ"/>
    <s v="ĐI"/>
    <n v="28"/>
    <m/>
    <m/>
    <s v="NHẬP"/>
    <s v="COAU7238040450"/>
    <m/>
    <s v="KHO VẬN"/>
    <s v="CNHP"/>
    <n v="1200000"/>
    <m/>
    <m/>
    <n v="1200000"/>
    <m/>
    <m/>
    <m/>
    <m/>
    <n v="300000"/>
    <m/>
    <n v="0"/>
    <n v="300000"/>
    <m/>
    <m/>
  </r>
  <r>
    <n v="34"/>
    <s v="27/05"/>
    <s v="Nguyễn Trí Tuệ"/>
    <n v="15646"/>
    <n v="0"/>
    <s v="CSNU4085536"/>
    <n v="40"/>
    <s v="HẢI PHÒNG"/>
    <s v="KNQ"/>
    <s v="ĐI"/>
    <n v="28"/>
    <m/>
    <m/>
    <s v="NHẬP"/>
    <s v="COAU7238040450"/>
    <m/>
    <s v="KHO VẬN"/>
    <s v="CNHP"/>
    <n v="1200000"/>
    <m/>
    <m/>
    <n v="1200000"/>
    <m/>
    <m/>
    <m/>
    <m/>
    <n v="300000"/>
    <m/>
    <n v="0"/>
    <n v="300000"/>
    <m/>
    <m/>
  </r>
  <r>
    <n v="35"/>
    <s v="27/05"/>
    <s v="Phạm Văn Trọng"/>
    <n v="80737"/>
    <n v="0"/>
    <s v="FFAU3149752"/>
    <n v="40"/>
    <s v="HẢI PHÒNG"/>
    <s v="KNQ"/>
    <s v="ĐI"/>
    <n v="28"/>
    <m/>
    <m/>
    <s v="NHẬP"/>
    <s v="COAU7238040450"/>
    <m/>
    <s v="KHO VẬN"/>
    <s v="CNHP"/>
    <n v="1200000"/>
    <m/>
    <m/>
    <n v="1200000"/>
    <m/>
    <m/>
    <m/>
    <m/>
    <n v="300000"/>
    <m/>
    <n v="0"/>
    <n v="300000"/>
    <m/>
    <m/>
  </r>
  <r>
    <n v="36"/>
    <s v="27/05"/>
    <s v="Đỗ Văn Vịnh"/>
    <n v="15668"/>
    <n v="0"/>
    <s v="OOCU4776729"/>
    <n v="40"/>
    <s v="HẢI PHÒNG"/>
    <s v="KNQ"/>
    <s v="ĐI"/>
    <n v="28"/>
    <m/>
    <m/>
    <s v="NHẬP"/>
    <s v="COAU7238040450"/>
    <m/>
    <s v="KHO VẬN"/>
    <s v="CNHP"/>
    <n v="1200000"/>
    <m/>
    <m/>
    <n v="1200000"/>
    <m/>
    <m/>
    <m/>
    <m/>
    <n v="30000"/>
    <m/>
    <n v="0"/>
    <n v="30000"/>
    <m/>
    <m/>
  </r>
  <r>
    <n v="37"/>
    <s v="27/05"/>
    <s v="Đào Văn Tố"/>
    <n v="15692"/>
    <n v="0"/>
    <s v="OOCU4804820"/>
    <n v="40"/>
    <s v="HẢI PHÒNG"/>
    <s v="KNQ"/>
    <s v="ĐI"/>
    <n v="28"/>
    <m/>
    <m/>
    <s v="NHẬP"/>
    <s v="COAU7238040450"/>
    <m/>
    <s v="KHO VẬN"/>
    <s v="CNHP"/>
    <n v="1200000"/>
    <m/>
    <m/>
    <n v="1200000"/>
    <m/>
    <m/>
    <m/>
    <m/>
    <n v="300000"/>
    <m/>
    <n v="0"/>
    <n v="300000"/>
    <m/>
    <m/>
  </r>
  <r>
    <n v="38"/>
    <s v="27/05"/>
    <s v="Nguyễn Trí Tuệ"/>
    <n v="15646"/>
    <n v="0"/>
    <s v="OOCU4926773"/>
    <n v="40"/>
    <s v="HẢI PHÒNG"/>
    <s v="KNQ"/>
    <s v="ĐI"/>
    <n v="28"/>
    <m/>
    <m/>
    <s v="NHẬP"/>
    <s v="COAU7238040450"/>
    <m/>
    <s v="KHO VẬN"/>
    <s v="CNHP"/>
    <n v="1200000"/>
    <m/>
    <m/>
    <n v="1200000"/>
    <m/>
    <m/>
    <m/>
    <m/>
    <n v="300000"/>
    <m/>
    <n v="0"/>
    <n v="300000"/>
    <m/>
    <m/>
  </r>
  <r>
    <n v="39"/>
    <s v="27/05"/>
    <s v="Phạm Văn Trọng"/>
    <n v="80737"/>
    <n v="0"/>
    <s v="OOLU7723647"/>
    <n v="40"/>
    <s v="HẢI PHÒNG"/>
    <s v="KNQ"/>
    <s v="ĐI"/>
    <n v="28"/>
    <m/>
    <m/>
    <s v="NHẬP"/>
    <s v="COAU7238040450"/>
    <m/>
    <s v="KHO VẬN"/>
    <s v="CNHP"/>
    <n v="1200000"/>
    <m/>
    <m/>
    <n v="1200000"/>
    <m/>
    <m/>
    <m/>
    <m/>
    <n v="300000"/>
    <m/>
    <n v="0"/>
    <n v="300000"/>
    <m/>
    <m/>
  </r>
  <r>
    <n v="40"/>
    <s v="27/05"/>
    <s v="Đào Văn Tố"/>
    <n v="15692"/>
    <n v="0"/>
    <s v="OOLU7771455"/>
    <n v="40"/>
    <s v="HẢI PHÒNG"/>
    <s v="KNQ"/>
    <s v="ĐI"/>
    <n v="28"/>
    <m/>
    <m/>
    <s v="NHẬP"/>
    <s v="COAU7238040450"/>
    <m/>
    <s v="KHO VẬN"/>
    <s v="CNHP"/>
    <n v="1200000"/>
    <m/>
    <m/>
    <n v="1200000"/>
    <m/>
    <m/>
    <m/>
    <m/>
    <n v="300000"/>
    <m/>
    <n v="0"/>
    <n v="300000"/>
    <m/>
    <m/>
  </r>
  <r>
    <n v="41"/>
    <s v="27/05"/>
    <s v="Lương Văn Dũng"/>
    <n v="15897"/>
    <n v="0"/>
    <s v="SEGU6603443"/>
    <n v="40"/>
    <s v="HẢI PHÒNG"/>
    <s v="KNQ"/>
    <s v="ĐI"/>
    <n v="28"/>
    <m/>
    <m/>
    <s v="NHẬP"/>
    <s v="COAU7238040450"/>
    <m/>
    <s v="KHO VẬN"/>
    <s v="CNHP"/>
    <n v="1200000"/>
    <m/>
    <m/>
    <n v="1200000"/>
    <m/>
    <m/>
    <m/>
    <m/>
    <n v="300000"/>
    <m/>
    <n v="0"/>
    <n v="300000"/>
    <m/>
    <m/>
  </r>
  <r>
    <n v="42"/>
    <s v="27/05"/>
    <s v="Đào Văn Tố"/>
    <n v="15692"/>
    <n v="0"/>
    <s v="CBHU6462707"/>
    <n v="40"/>
    <s v="HẢI PHÒNG"/>
    <s v="KNQ"/>
    <s v="ĐI"/>
    <n v="28"/>
    <m/>
    <m/>
    <s v="NHẬP"/>
    <s v="COAU7238040450"/>
    <m/>
    <s v="KHO VẬN"/>
    <s v="CNHP"/>
    <n v="1200000"/>
    <m/>
    <m/>
    <n v="1200000"/>
    <m/>
    <m/>
    <m/>
    <m/>
    <n v="300000"/>
    <m/>
    <n v="0"/>
    <n v="300000"/>
    <m/>
    <m/>
  </r>
  <r>
    <n v="43"/>
    <s v="27/05"/>
    <s v="Vũ Văn Cường"/>
    <n v="67432"/>
    <n v="0"/>
    <s v="TEMU0675910"/>
    <n v="20"/>
    <s v="NAM HẢI ĐÌNH VŨ"/>
    <s v="NEO FLOOR, ĐÌNH VŨ"/>
    <s v="ĐI"/>
    <n v="28"/>
    <m/>
    <m/>
    <s v="XUẤT"/>
    <s v="HPLA224346"/>
    <m/>
    <s v="NEO FLOOR"/>
    <s v="CNHP"/>
    <n v="1111111.111111111"/>
    <m/>
    <m/>
    <n v="1111111.111111111"/>
    <m/>
    <m/>
    <m/>
    <m/>
    <n v="300000"/>
    <m/>
    <n v="0"/>
    <n v="300000"/>
    <m/>
    <m/>
  </r>
  <r>
    <n v="44"/>
    <s v="27/05"/>
    <s v="Đỗ Văn Vịnh"/>
    <n v="15668"/>
    <n v="0"/>
    <s v="TCNU3325659"/>
    <n v="40"/>
    <s v="LẠCH HUYỆN"/>
    <s v="NEO FLOOR, ĐÌNH VŨ"/>
    <s v="ĐI"/>
    <n v="28"/>
    <m/>
    <m/>
    <s v="NHẬP"/>
    <s v="H22040009"/>
    <m/>
    <s v="NEO FLOOR"/>
    <s v="CNHP"/>
    <n v="1851851.8518518517"/>
    <m/>
    <m/>
    <n v="1851851.8518518517"/>
    <m/>
    <m/>
    <m/>
    <m/>
    <n v="300000"/>
    <m/>
    <n v="0"/>
    <n v="300000"/>
    <m/>
    <m/>
  </r>
  <r>
    <n v="45"/>
    <s v="27/05"/>
    <s v="Đỗ Đức Thịnh"/>
    <n v="15547"/>
    <n v="0"/>
    <s v="CAAU5016755"/>
    <n v="40"/>
    <s v="LẠCH HUYỆN"/>
    <s v="NEO FLOOR, ĐÌNH VŨ"/>
    <s v="ĐI"/>
    <n v="28"/>
    <m/>
    <m/>
    <s v="NHẬP"/>
    <s v="H22040009"/>
    <m/>
    <s v="NEO FLOOR"/>
    <s v="CNHP"/>
    <n v="1851851.8518518517"/>
    <m/>
    <m/>
    <n v="1851851.8518518517"/>
    <m/>
    <m/>
    <m/>
    <m/>
    <n v="300000"/>
    <m/>
    <n v="0"/>
    <n v="300000"/>
    <m/>
    <m/>
  </r>
  <r>
    <n v="46"/>
    <s v="28/05"/>
    <s v="Phạm Văn Tuấn"/>
    <n v="67399"/>
    <n v="0"/>
    <s v="TRHU4154019"/>
    <n v="40"/>
    <s v="GREEN PORT"/>
    <s v="NEO FLOOR, ĐÌNH VŨ"/>
    <s v="ĐI"/>
    <n v="28"/>
    <m/>
    <m/>
    <s v="NHẬP"/>
    <s v="H22040009"/>
    <m/>
    <s v="NEO FLOOR"/>
    <s v="CNHP"/>
    <n v="1527777.7777777778"/>
    <m/>
    <m/>
    <n v="1527777.7777777778"/>
    <m/>
    <m/>
    <m/>
    <m/>
    <n v="300000"/>
    <m/>
    <n v="0"/>
    <n v="300000"/>
    <m/>
    <m/>
  </r>
  <r>
    <n v="47"/>
    <s v="28/05"/>
    <m/>
    <n v="67308"/>
    <n v="0"/>
    <s v="TEMU6693119"/>
    <n v="40"/>
    <s v="GREEN PORT"/>
    <s v="NEO FLOOR, ĐÌNH VŨ"/>
    <s v="ĐI"/>
    <n v="28"/>
    <m/>
    <m/>
    <s v="NHẬP"/>
    <s v="H22040009"/>
    <m/>
    <s v="NEO FLOOR"/>
    <s v="CNHP"/>
    <n v="1527777.7777777778"/>
    <m/>
    <m/>
    <n v="1527777.7777777778"/>
    <m/>
    <m/>
    <m/>
    <m/>
    <n v="300000"/>
    <m/>
    <n v="0"/>
    <n v="300000"/>
    <m/>
    <m/>
  </r>
  <r>
    <n v="48"/>
    <s v="28/05"/>
    <m/>
    <n v="15897"/>
    <n v="0"/>
    <s v="RFCU5122012"/>
    <n v="40"/>
    <s v="VIP GREEN"/>
    <s v="KIỂM HÓA-NEO FLOOR,ĐÌNH VŨ"/>
    <s v="ĐI"/>
    <n v="28"/>
    <m/>
    <m/>
    <s v="NHẬP"/>
    <s v="BSCN22030100"/>
    <m/>
    <s v="NEO FLOOR"/>
    <s v="CNHP"/>
    <n v="1111111.111111111"/>
    <n v="1000000"/>
    <n v="600000"/>
    <n v="2711111.111111111"/>
    <m/>
    <m/>
    <m/>
    <m/>
    <n v="300000"/>
    <m/>
    <n v="0"/>
    <n v="300000"/>
    <m/>
    <m/>
  </r>
  <r>
    <n v="49"/>
    <s v="28/05"/>
    <m/>
    <n v="15646"/>
    <n v="0"/>
    <s v="CBHU9066910"/>
    <n v="40"/>
    <s v="HẢI PHÒNG"/>
    <s v="HPS"/>
    <s v="ĐI"/>
    <n v="28"/>
    <m/>
    <m/>
    <s v="XUẤT"/>
    <n v="6335385680"/>
    <m/>
    <s v="HPS"/>
    <s v="CNHP"/>
    <n v="1790000"/>
    <m/>
    <m/>
    <n v="1790000"/>
    <m/>
    <m/>
    <m/>
    <m/>
    <n v="300000"/>
    <m/>
    <n v="0"/>
    <n v="300000"/>
    <m/>
    <m/>
  </r>
  <r>
    <n v="50"/>
    <s v="28/05"/>
    <m/>
    <n v="80737"/>
    <n v="0"/>
    <s v="CSNU7102133"/>
    <n v="40"/>
    <s v="HẢI PHÒNG"/>
    <s v="HPS"/>
    <s v="ĐI"/>
    <n v="28"/>
    <m/>
    <m/>
    <s v="XUẤT"/>
    <n v="6335385680"/>
    <m/>
    <s v="HPS"/>
    <s v="CNHP"/>
    <n v="1790000"/>
    <m/>
    <m/>
    <n v="1790000"/>
    <m/>
    <m/>
    <m/>
    <m/>
    <n v="300000"/>
    <m/>
    <n v="0"/>
    <n v="300000"/>
    <m/>
    <m/>
  </r>
  <r>
    <n v="51"/>
    <s v="28/05"/>
    <m/>
    <n v="15668"/>
    <n v="0"/>
    <s v="CBHU7011420"/>
    <n v="40"/>
    <s v="HẢI PHÒNG"/>
    <s v="HPS"/>
    <s v="ĐI"/>
    <n v="28"/>
    <m/>
    <m/>
    <s v="XUẤT"/>
    <n v="6335385680"/>
    <m/>
    <s v="HPS"/>
    <s v="CNHP"/>
    <n v="1790000"/>
    <m/>
    <m/>
    <n v="1790000"/>
    <m/>
    <m/>
    <m/>
    <m/>
    <n v="300000"/>
    <m/>
    <n v="0"/>
    <n v="300000"/>
    <m/>
    <m/>
  </r>
  <r>
    <n v="52"/>
    <s v="28/05"/>
    <m/>
    <n v="15692"/>
    <n v="0"/>
    <s v="OOCU7294551"/>
    <n v="40"/>
    <s v="HẢI PHÒNG"/>
    <s v="HPS"/>
    <s v="ĐI"/>
    <n v="28"/>
    <m/>
    <m/>
    <s v="XUẤT"/>
    <n v="6335385680"/>
    <m/>
    <s v="HPS"/>
    <s v="CNHP"/>
    <n v="1790000"/>
    <m/>
    <m/>
    <n v="1790000"/>
    <m/>
    <m/>
    <m/>
    <m/>
    <n v="300000"/>
    <m/>
    <n v="0"/>
    <n v="300000"/>
    <m/>
    <m/>
  </r>
  <r>
    <n v="53"/>
    <s v="28/05"/>
    <m/>
    <n v="80763"/>
    <n v="0"/>
    <s v="OOCU4984131"/>
    <n v="40"/>
    <s v="HẢI PHÒNG"/>
    <s v="HPS"/>
    <s v="ĐI"/>
    <n v="28"/>
    <m/>
    <m/>
    <s v="XUẤT"/>
    <n v="6335385680"/>
    <m/>
    <s v="HPS"/>
    <s v="CNHP"/>
    <n v="1790000"/>
    <m/>
    <m/>
    <n v="1790000"/>
    <m/>
    <m/>
    <m/>
    <m/>
    <n v="300000"/>
    <m/>
    <n v="0"/>
    <n v="300000"/>
    <m/>
    <m/>
  </r>
  <r>
    <n v="54"/>
    <s v="28/05"/>
    <m/>
    <n v="15692"/>
    <n v="0"/>
    <s v="CCLU5302577"/>
    <n v="40"/>
    <s v="HẢI PHÒNG"/>
    <s v="HPS"/>
    <s v="ĐI"/>
    <n v="28"/>
    <m/>
    <m/>
    <s v="XUẤT"/>
    <n v="6335385680"/>
    <m/>
    <s v="HPS"/>
    <s v="CNHP"/>
    <n v="1790000"/>
    <m/>
    <m/>
    <n v="1790000"/>
    <m/>
    <m/>
    <m/>
    <m/>
    <n v="300000"/>
    <m/>
    <n v="0"/>
    <n v="300000"/>
    <m/>
    <m/>
  </r>
  <r>
    <n v="55"/>
    <s v="30/05"/>
    <s v="Phạm Văn Trọng"/>
    <n v="80737"/>
    <n v="0"/>
    <s v="SKLU1962700"/>
    <n v="20"/>
    <s v="HẢI PHÒNG"/>
    <s v="BẮC NINH"/>
    <s v="ĐI"/>
    <n v="28"/>
    <m/>
    <m/>
    <s v="NHẬP"/>
    <s v="YLEX2205HPH732"/>
    <m/>
    <s v="BBTM"/>
    <s v="CNHP"/>
    <n v="4550000"/>
    <m/>
    <m/>
    <n v="4550000"/>
    <m/>
    <m/>
    <m/>
    <m/>
    <n v="400000"/>
    <m/>
    <n v="0"/>
    <n v="400000"/>
    <m/>
    <m/>
  </r>
  <r>
    <n v="56"/>
    <s v="30/05"/>
    <s v="Phạm Văn Trọng"/>
    <n v="80737"/>
    <n v="0"/>
    <s v="SKLU1962700"/>
    <n v="20"/>
    <s v="HẢI PHÒNG"/>
    <s v="BẮC GIANG"/>
    <s v="VỀ"/>
    <n v="28"/>
    <m/>
    <m/>
    <s v="XUẤT"/>
    <m/>
    <m/>
    <s v="HÙNG MẠNH"/>
    <s v="CNHP"/>
    <m/>
    <m/>
    <m/>
    <n v="0"/>
    <m/>
    <m/>
    <m/>
    <m/>
    <n v="400000"/>
    <m/>
    <n v="0"/>
    <n v="400000"/>
    <m/>
    <m/>
  </r>
  <r>
    <n v="57"/>
    <s v="30/05"/>
    <s v="Nguyễn Trí Tuệ"/>
    <n v="15646"/>
    <n v="0"/>
    <s v="BEAU6409246"/>
    <n v="40"/>
    <s v="HẢI PHÒNG"/>
    <s v="BÌNH XUYÊN,VĨNH PHÚC"/>
    <s v="ĐI"/>
    <n v="28"/>
    <m/>
    <m/>
    <s v="NHẬP"/>
    <s v="JJCXMHPAHD20301A"/>
    <m/>
    <s v="GLITER"/>
    <s v="CNHP"/>
    <n v="5800000"/>
    <m/>
    <m/>
    <n v="5800000"/>
    <m/>
    <m/>
    <m/>
    <m/>
    <n v="450000"/>
    <m/>
    <n v="0"/>
    <n v="450000"/>
    <m/>
    <m/>
  </r>
  <r>
    <n v="58"/>
    <s v="30/05"/>
    <s v="Lương Văn Dũng"/>
    <n v="15897"/>
    <n v="0"/>
    <s v="TRHU6959692"/>
    <n v="40"/>
    <s v="HẢI PHÒNG"/>
    <s v="BÌNH XUYÊN,VĨNH PHÚC"/>
    <s v="ĐI"/>
    <n v="28"/>
    <m/>
    <m/>
    <s v="NHẬP"/>
    <s v="JJCXMHPAHD20301A"/>
    <m/>
    <s v="GLITER"/>
    <s v="CNHP"/>
    <n v="5800000"/>
    <m/>
    <m/>
    <n v="5800000"/>
    <m/>
    <m/>
    <m/>
    <m/>
    <n v="450000"/>
    <m/>
    <n v="0"/>
    <n v="450000"/>
    <m/>
    <m/>
  </r>
  <r>
    <n v="59"/>
    <s v="30/05"/>
    <s v="Đào Văn Tố"/>
    <n v="15692"/>
    <n v="0"/>
    <s v="TCNU2015751"/>
    <n v="40"/>
    <s v="LẠCH HUYỆN"/>
    <s v="HPS"/>
    <s v="ĐI"/>
    <n v="28"/>
    <m/>
    <m/>
    <s v="XUẤT"/>
    <s v="643IN2226218"/>
    <m/>
    <s v="HPS"/>
    <s v="CNHP"/>
    <n v="2190000"/>
    <m/>
    <m/>
    <n v="2190000"/>
    <m/>
    <m/>
    <m/>
    <m/>
    <n v="300000"/>
    <m/>
    <n v="0"/>
    <n v="300000"/>
    <m/>
    <m/>
  </r>
  <r>
    <n v="60"/>
    <s v="30/05"/>
    <s v="Đào Văn Tố"/>
    <n v="15692"/>
    <n v="0"/>
    <s v="GLDU5058285"/>
    <n v="20"/>
    <s v="LẠCH HUYỆN"/>
    <s v="HPS"/>
    <s v="ĐI"/>
    <n v="28"/>
    <m/>
    <m/>
    <s v="XUẤT"/>
    <s v="643IN2226218"/>
    <m/>
    <s v="HPS"/>
    <s v="CNHP"/>
    <n v="2190000"/>
    <m/>
    <m/>
    <n v="2190000"/>
    <m/>
    <m/>
    <m/>
    <m/>
    <n v="300000"/>
    <m/>
    <n v="0"/>
    <n v="300000"/>
    <m/>
    <m/>
  </r>
  <r>
    <n v="61"/>
    <s v="30/05"/>
    <s v="Nguyễn Đức Lợi"/>
    <n v="80539"/>
    <n v="0"/>
    <s v="MEDU3049265"/>
    <n v="20"/>
    <s v="LẠCH HUYỆN"/>
    <s v="NEO FLOOR, ĐÌNH VŨ"/>
    <s v="ĐI"/>
    <n v="28"/>
    <m/>
    <m/>
    <s v="XUẤT"/>
    <s v="EBKG03295906"/>
    <m/>
    <s v="NEO FLOOR"/>
    <s v="CNHP"/>
    <n v="1851851.8518518517"/>
    <m/>
    <m/>
    <n v="1851851.8518518517"/>
    <m/>
    <m/>
    <m/>
    <m/>
    <n v="300000"/>
    <m/>
    <n v="0"/>
    <n v="300000"/>
    <m/>
    <m/>
  </r>
  <r>
    <n v="62"/>
    <s v="30/05"/>
    <s v="Đỗ Văn Vịnh"/>
    <n v="15668"/>
    <n v="0"/>
    <s v="MEDU6482181"/>
    <n v="20"/>
    <s v="LẠCH HUYỆN"/>
    <s v="NEO FLOOR, ĐÌNH VŨ"/>
    <s v="ĐI"/>
    <n v="28"/>
    <m/>
    <m/>
    <s v="XUẤT"/>
    <s v="EBKG03295906"/>
    <m/>
    <s v="NEO FLOOR"/>
    <s v="CNHP"/>
    <n v="1851851.8518518517"/>
    <m/>
    <m/>
    <n v="1851851.8518518517"/>
    <m/>
    <m/>
    <m/>
    <m/>
    <n v="300000"/>
    <m/>
    <n v="0"/>
    <n v="300000"/>
    <m/>
    <m/>
  </r>
  <r>
    <n v="63"/>
    <s v="31/05"/>
    <s v="Đỗ Văn Vịnh"/>
    <n v="15668"/>
    <n v="0"/>
    <s v="WHLU5808055"/>
    <n v="40"/>
    <s v="LẠCH HUYỆN"/>
    <s v="THƯỜNG TÍN"/>
    <s v="ĐI"/>
    <n v="28"/>
    <m/>
    <m/>
    <s v="NHẬP"/>
    <s v="165C501472"/>
    <m/>
    <s v="BÌNH NGÂN"/>
    <s v="CNHP"/>
    <n v="5250000"/>
    <m/>
    <m/>
    <n v="5250000"/>
    <m/>
    <m/>
    <m/>
    <m/>
    <n v="400000"/>
    <m/>
    <n v="0"/>
    <n v="400000"/>
    <m/>
    <m/>
  </r>
  <r>
    <n v="64"/>
    <s v="31/05"/>
    <s v="Vũ Văn Cường"/>
    <n v="67432"/>
    <n v="0"/>
    <s v="UETU5786975"/>
    <n v="40"/>
    <s v="HẢI PHÒNG"/>
    <s v="BÌNH XUYÊN,VĨNH PHÚC"/>
    <s v="ĐI"/>
    <n v="28"/>
    <m/>
    <m/>
    <s v="NHẬP"/>
    <s v="JJCXMHPAHD20301A"/>
    <m/>
    <s v="GLITER"/>
    <s v="CNHP"/>
    <n v="5800000"/>
    <m/>
    <m/>
    <n v="5800000"/>
    <m/>
    <m/>
    <m/>
    <m/>
    <n v="450000"/>
    <m/>
    <n v="0"/>
    <n v="450000"/>
    <m/>
    <m/>
  </r>
  <r>
    <n v="65"/>
    <s v="31/05"/>
    <s v="Phạm Văn Tuấn"/>
    <n v="67399"/>
    <n v="0"/>
    <s v="SNBU2279629"/>
    <n v="20"/>
    <s v="HẢI PHÒNG"/>
    <s v="BÌNH XUYÊN,VĨNH PHÚC"/>
    <s v="ĐI"/>
    <n v="28"/>
    <m/>
    <m/>
    <s v="NHẬP"/>
    <s v="SNLCCHVX0000018"/>
    <m/>
    <s v="GLITER"/>
    <s v="CNHP"/>
    <n v="5800000"/>
    <m/>
    <m/>
    <n v="5800000"/>
    <m/>
    <m/>
    <m/>
    <m/>
    <n v="450000"/>
    <m/>
    <n v="0"/>
    <n v="450000"/>
    <m/>
    <m/>
  </r>
  <r>
    <n v="66"/>
    <s v="31/05"/>
    <s v="Phạm Văn Tuấn"/>
    <n v="67399"/>
    <n v="0"/>
    <s v="SNBU2279629"/>
    <n v="20"/>
    <s v="HẢI PHÒNG"/>
    <s v="LẬP THẠCH,VĨNH PHÚC"/>
    <s v="VỀ"/>
    <n v="28"/>
    <m/>
    <m/>
    <s v="XUẤT"/>
    <m/>
    <m/>
    <s v="KHÁNH HÀ"/>
    <s v="CNHP"/>
    <m/>
    <m/>
    <m/>
    <n v="0"/>
    <m/>
    <m/>
    <m/>
    <m/>
    <n v="450000"/>
    <m/>
    <n v="0"/>
    <n v="450000"/>
    <m/>
    <m/>
  </r>
  <r>
    <n v="67"/>
    <s v="31/05"/>
    <s v="Phạm Văn Trọng"/>
    <n v="80737"/>
    <n v="0"/>
    <s v="FCIU6227286"/>
    <n v="20"/>
    <s v="HẢI PHÒNG"/>
    <s v="BÌNH XUYÊN,VĨNH PHÚC"/>
    <s v="ĐI"/>
    <n v="28"/>
    <m/>
    <m/>
    <s v="NHẬP"/>
    <s v="SNLCCHVX0000018"/>
    <m/>
    <s v="GLITER"/>
    <s v="CNHP"/>
    <n v="5800000"/>
    <m/>
    <m/>
    <n v="5800000"/>
    <m/>
    <m/>
    <m/>
    <m/>
    <n v="400000"/>
    <m/>
    <n v="0"/>
    <n v="400000"/>
    <m/>
    <m/>
  </r>
  <r>
    <n v="68"/>
    <s v="31/05"/>
    <s v="Phạm Văn Trọng"/>
    <n v="80737"/>
    <n v="0"/>
    <s v="FCIU6227286"/>
    <n v="20"/>
    <s v="HẢI PHÒNG"/>
    <s v="BẮC GIANG"/>
    <s v="VỀ"/>
    <n v="28"/>
    <m/>
    <m/>
    <s v="XUẤT"/>
    <m/>
    <m/>
    <s v="BÔNG SEN VÀNG"/>
    <s v="CNHP"/>
    <m/>
    <m/>
    <m/>
    <n v="0"/>
    <m/>
    <m/>
    <m/>
    <m/>
    <n v="400000"/>
    <m/>
    <n v="0"/>
    <n v="400000"/>
    <m/>
    <m/>
  </r>
  <r>
    <n v="69"/>
    <s v="31/05"/>
    <s v=""/>
    <m/>
    <n v="0"/>
    <s v="SNCU2934555"/>
    <n v="20"/>
    <s v="HẢI PHÒNG"/>
    <s v="BÌNH XUYÊN,VĨNH PHÚC"/>
    <s v="ĐI"/>
    <n v="28"/>
    <m/>
    <m/>
    <s v="NHẬP"/>
    <s v="SNLCCHVX0000018"/>
    <m/>
    <s v="GLITER"/>
    <s v="KHÁNH HÀ"/>
    <n v="5800000"/>
    <m/>
    <m/>
    <n v="5800000"/>
    <m/>
    <m/>
    <m/>
    <m/>
    <m/>
    <m/>
    <n v="0"/>
    <n v="0"/>
    <m/>
    <m/>
  </r>
  <r>
    <n v="70"/>
    <s v="31/05"/>
    <s v=""/>
    <m/>
    <n v="0"/>
    <s v="SNCU2915771"/>
    <n v="20"/>
    <s v="HẢI PHÒNG"/>
    <s v="BÌNH XUYÊN,VĨNH PHÚC"/>
    <s v="ĐI"/>
    <n v="28"/>
    <m/>
    <m/>
    <s v="NHẬP"/>
    <s v="SNLCCHVX0000018"/>
    <m/>
    <s v="GLITER"/>
    <s v="BÔNG SEN VÀNG"/>
    <n v="5800000"/>
    <m/>
    <m/>
    <n v="5800000"/>
    <m/>
    <m/>
    <m/>
    <m/>
    <m/>
    <m/>
    <n v="0"/>
    <n v="0"/>
    <m/>
    <m/>
  </r>
  <r>
    <n v="71"/>
    <s v="31/05"/>
    <s v="Nguyễn Đức Lợi"/>
    <n v="80539"/>
    <n v="0"/>
    <s v="OOCU8689643"/>
    <n v="40"/>
    <s v="HẢI PHÒNG"/>
    <s v="MÓNG CÁI"/>
    <s v="ĐI"/>
    <n v="28"/>
    <m/>
    <m/>
    <s v="NHẬP"/>
    <s v="SE22050009-01"/>
    <m/>
    <s v="KHO VẬN"/>
    <s v="CNHP"/>
    <n v="1200000"/>
    <m/>
    <m/>
    <n v="1200000"/>
    <m/>
    <m/>
    <m/>
    <m/>
    <n v="880000"/>
    <m/>
    <n v="0"/>
    <n v="880000"/>
    <m/>
    <m/>
  </r>
  <r>
    <n v="72"/>
    <s v="31/05"/>
    <s v="Trịnh Tiến Trung"/>
    <n v="80763"/>
    <n v="0"/>
    <s v="OOCU8086357"/>
    <n v="40"/>
    <s v="HẢI PHÒNG"/>
    <s v="MÓNG CÁI"/>
    <s v="ĐI"/>
    <n v="28"/>
    <m/>
    <m/>
    <s v="NHẬP"/>
    <s v="SE22050009-01"/>
    <m/>
    <s v="KHO VẬN"/>
    <s v="CNHP"/>
    <n v="1200000"/>
    <m/>
    <m/>
    <n v="1200000"/>
    <m/>
    <m/>
    <m/>
    <m/>
    <n v="880000"/>
    <m/>
    <n v="0"/>
    <n v="880000"/>
    <m/>
    <m/>
  </r>
  <r>
    <n v="73"/>
    <s v="31/05"/>
    <s v="Bùi Văn Mạnh"/>
    <n v="67308"/>
    <n v="0"/>
    <s v="FFAU3205012"/>
    <n v="40"/>
    <s v="HẢI PHÒNG"/>
    <s v="HPS"/>
    <s v="ĐI"/>
    <n v="28"/>
    <m/>
    <m/>
    <s v="XUẤT"/>
    <n v="6335385680"/>
    <m/>
    <s v="HPS"/>
    <s v="CNHP"/>
    <n v="1790000"/>
    <m/>
    <m/>
    <n v="1790000"/>
    <m/>
    <m/>
    <m/>
    <m/>
    <n v="300000"/>
    <m/>
    <n v="0"/>
    <n v="300000"/>
    <m/>
    <m/>
  </r>
  <r>
    <n v="74"/>
    <s v="31/05"/>
    <s v="Đỗ Đức Thịnh"/>
    <n v="15547"/>
    <n v="0"/>
    <s v="OOCU8493199"/>
    <n v="40"/>
    <s v="HẢI PHÒNG"/>
    <s v="HPS"/>
    <s v="ĐI"/>
    <n v="28"/>
    <m/>
    <m/>
    <s v="XUẤT"/>
    <n v="2133910860"/>
    <m/>
    <s v="HPS"/>
    <s v="CNHP"/>
    <n v="1790000"/>
    <m/>
    <m/>
    <n v="1790000"/>
    <m/>
    <m/>
    <m/>
    <m/>
    <n v="300000"/>
    <m/>
    <n v="0"/>
    <n v="300000"/>
    <m/>
    <m/>
  </r>
  <r>
    <n v="75"/>
    <s v="31/05"/>
    <s v="Lương Văn Dũng"/>
    <n v="15897"/>
    <n v="0"/>
    <s v="TRHU6959692"/>
    <n v="40"/>
    <s v="TỪ LIÊM,HÀ NỘI"/>
    <s v="ĐÔNG ANH HÀ NỘI"/>
    <s v="VỀ"/>
    <n v="28"/>
    <m/>
    <m/>
    <s v="ĐÓNG HÀNG"/>
    <m/>
    <m/>
    <s v="QUÂN ĐỘI"/>
    <s v="CNHP"/>
    <n v="4700000"/>
    <m/>
    <m/>
    <n v="4700000"/>
    <m/>
    <m/>
    <m/>
    <m/>
    <n v="300000"/>
    <m/>
    <n v="0"/>
    <n v="300000"/>
    <m/>
    <m/>
  </r>
  <r>
    <n v="76"/>
    <s v="31/05"/>
    <s v=""/>
    <m/>
    <n v="0"/>
    <s v="CAIU9406008"/>
    <n v="40"/>
    <s v="TỪ LIÊM,HÀ NỘI"/>
    <s v="ĐÔNG ANH HÀ NỘI"/>
    <s v="VỀ"/>
    <n v="28"/>
    <m/>
    <m/>
    <s v="ĐÓNG HÀNG"/>
    <m/>
    <m/>
    <s v="QUÂN ĐỘI"/>
    <s v="PACIFIC"/>
    <n v="4700000"/>
    <m/>
    <m/>
    <n v="4700000"/>
    <m/>
    <m/>
    <m/>
    <m/>
    <m/>
    <m/>
    <n v="0"/>
    <n v="0"/>
    <m/>
    <m/>
  </r>
  <r>
    <n v="77"/>
    <s v="31/05"/>
    <s v=""/>
    <m/>
    <n v="0"/>
    <s v="CAIU9406008"/>
    <n v="40"/>
    <s v="TỪ LIÊM,HÀ NỘI"/>
    <s v="ĐÔNG ANH HÀ NỘI"/>
    <s v="VỀ"/>
    <n v="28"/>
    <m/>
    <m/>
    <s v="ĐÓNG HÀNG"/>
    <m/>
    <m/>
    <s v="QUÂN ĐỘI"/>
    <s v="PACIFIC"/>
    <n v="4700000"/>
    <m/>
    <m/>
    <n v="4700000"/>
    <m/>
    <m/>
    <m/>
    <m/>
    <m/>
    <m/>
    <n v="0"/>
    <n v="0"/>
    <m/>
    <m/>
  </r>
  <r>
    <n v="78"/>
    <s v="01/06"/>
    <s v="Đỗ Văn Vịnh"/>
    <n v="15668"/>
    <n v="0"/>
    <s v="FFAU4732698"/>
    <n v="40"/>
    <s v="HẢI PHÒNG"/>
    <s v="SOI-THƯỜNG TÍN"/>
    <s v="ĐI"/>
    <n v="28"/>
    <m/>
    <m/>
    <s v="NHẬP"/>
    <m/>
    <m/>
    <s v="BÌNH NGÂN"/>
    <s v="CNHP"/>
    <n v="4850000"/>
    <n v="1000000"/>
    <n v="1000000"/>
    <n v="6850000"/>
    <m/>
    <m/>
    <m/>
    <m/>
    <n v="400000"/>
    <m/>
    <n v="0"/>
    <n v="400000"/>
    <m/>
    <m/>
  </r>
  <r>
    <n v="79"/>
    <s v="01/06"/>
    <s v="Nguyễn Đức Lợi"/>
    <n v="80539"/>
    <n v="0"/>
    <s v="SEKU4551514"/>
    <n v="40"/>
    <s v="LẠCH HUYỆN"/>
    <s v="XÂM ĐỘNG,THƯỜNG TÍN"/>
    <s v="ĐI"/>
    <n v="28"/>
    <m/>
    <m/>
    <s v="NHẬP"/>
    <m/>
    <m/>
    <s v="BÌNH NGÂN"/>
    <s v="CNHP"/>
    <n v="5250000"/>
    <m/>
    <m/>
    <n v="5250000"/>
    <m/>
    <m/>
    <m/>
    <m/>
    <n v="400000"/>
    <m/>
    <n v="0"/>
    <n v="400000"/>
    <m/>
    <m/>
  </r>
  <r>
    <n v="80"/>
    <s v="01/06"/>
    <s v="Bùi Văn Mạnh"/>
    <n v="67308"/>
    <n v="0"/>
    <s v="SLPU2012232"/>
    <n v="20"/>
    <s v="HẢI PHÒNG"/>
    <s v="BẮC GIANG"/>
    <s v="VỀ"/>
    <n v="28"/>
    <m/>
    <m/>
    <s v="XUẤT"/>
    <m/>
    <m/>
    <s v="HÙNG MẠNH"/>
    <s v="CNHP"/>
    <m/>
    <m/>
    <m/>
    <n v="0"/>
    <m/>
    <m/>
    <m/>
    <m/>
    <n v="400000"/>
    <m/>
    <n v="0"/>
    <n v="400000"/>
    <m/>
    <m/>
  </r>
  <r>
    <n v="81"/>
    <s v="01/06"/>
    <s v="Bùi Văn Mạnh"/>
    <n v="67308"/>
    <n v="0"/>
    <s v="SLPU2012232"/>
    <n v="20"/>
    <s v="HẢI PHÒNG"/>
    <s v="BÌNH XUYÊN,VĨNH PHÚC"/>
    <s v="ĐI"/>
    <n v="28"/>
    <m/>
    <m/>
    <s v="NHẬP"/>
    <m/>
    <m/>
    <s v="GLITER"/>
    <s v="CNHP"/>
    <n v="5800000"/>
    <m/>
    <m/>
    <n v="5800000"/>
    <m/>
    <m/>
    <m/>
    <m/>
    <n v="450000"/>
    <m/>
    <n v="0"/>
    <n v="450000"/>
    <m/>
    <m/>
  </r>
  <r>
    <n v="82"/>
    <s v="01/06"/>
    <s v="Vũ Văn Cường"/>
    <n v="67432"/>
    <n v="0"/>
    <s v="SNBU2340499"/>
    <n v="20"/>
    <s v="HẢI PHÒNG"/>
    <s v="BÌNH XUYÊN,VĨNH PHÚC"/>
    <s v="ĐI"/>
    <n v="28"/>
    <m/>
    <m/>
    <s v="NHẬP"/>
    <m/>
    <m/>
    <s v="GLITER"/>
    <s v="CNHP"/>
    <n v="5800000"/>
    <m/>
    <m/>
    <n v="5800000"/>
    <m/>
    <m/>
    <m/>
    <m/>
    <n v="450000"/>
    <m/>
    <n v="0"/>
    <n v="450000"/>
    <m/>
    <m/>
  </r>
  <r>
    <n v="83"/>
    <s v="01/06"/>
    <s v="Trịnh Tiến Trung"/>
    <n v="80763"/>
    <n v="0"/>
    <s v="OOCU9644300"/>
    <n v="40"/>
    <s v="HẢI PHÒNG"/>
    <s v="HPS"/>
    <s v="ĐI"/>
    <n v="28"/>
    <m/>
    <m/>
    <s v="XUẤT"/>
    <m/>
    <m/>
    <s v="HPS"/>
    <s v="CNHP"/>
    <n v="1790000"/>
    <m/>
    <m/>
    <n v="1790000"/>
    <m/>
    <m/>
    <m/>
    <m/>
    <n v="300000"/>
    <m/>
    <n v="0"/>
    <n v="300000"/>
    <m/>
    <m/>
  </r>
  <r>
    <n v="84"/>
    <s v="01/06"/>
    <s v=""/>
    <m/>
    <n v="0"/>
    <s v="CAIU2820130_x000a_GESU3548179"/>
    <s v="20*20"/>
    <s v="LẠCH HUYỆN"/>
    <s v="HPS"/>
    <s v="ĐI"/>
    <n v="28"/>
    <m/>
    <m/>
    <s v="NHẬP_x000a_XUẤT"/>
    <m/>
    <m/>
    <s v="HPS"/>
    <s v="HOÀNG QUÂN"/>
    <n v="2900000"/>
    <m/>
    <m/>
    <n v="2900000"/>
    <m/>
    <m/>
    <m/>
    <m/>
    <m/>
    <m/>
    <n v="0"/>
    <n v="0"/>
    <m/>
    <m/>
  </r>
  <r>
    <n v="85"/>
    <s v="01/06"/>
    <s v="Đỗ Đức Thịnh"/>
    <n v="15547"/>
    <n v="0"/>
    <s v="FBIU0074700"/>
    <n v="20"/>
    <s v="HẢI PHÒNG"/>
    <s v="HPS"/>
    <s v="ĐI"/>
    <n v="28"/>
    <m/>
    <m/>
    <s v="XUẤT"/>
    <m/>
    <m/>
    <s v="HPS"/>
    <s v="CNHP"/>
    <n v="1790000"/>
    <m/>
    <m/>
    <n v="1790000"/>
    <m/>
    <m/>
    <m/>
    <m/>
    <n v="300000"/>
    <m/>
    <n v="0"/>
    <n v="300000"/>
    <m/>
    <m/>
  </r>
  <r>
    <n v="86"/>
    <s v="01/06"/>
    <s v="Trịnh Tiến Trung"/>
    <n v="80763"/>
    <n v="0"/>
    <s v="BEAU4355670"/>
    <n v="40"/>
    <s v="HẢI PHÒNG"/>
    <s v="HPS"/>
    <s v="ĐI"/>
    <n v="28"/>
    <m/>
    <m/>
    <s v="NHẬP"/>
    <m/>
    <m/>
    <s v="HPS"/>
    <s v="CNHP"/>
    <n v="1790000"/>
    <m/>
    <m/>
    <n v="1790000"/>
    <m/>
    <m/>
    <m/>
    <m/>
    <n v="300000"/>
    <m/>
    <n v="0"/>
    <n v="300000"/>
    <m/>
    <m/>
  </r>
  <r>
    <n v="87"/>
    <s v="01/06"/>
    <s v="Đào Văn Tố"/>
    <n v="15692"/>
    <n v="0"/>
    <s v="MRSU4046639"/>
    <n v="40"/>
    <s v="LẠCH HUYỆN"/>
    <s v="HPS"/>
    <s v="ĐI"/>
    <n v="28"/>
    <m/>
    <m/>
    <s v="NHẬP"/>
    <m/>
    <m/>
    <s v="HPS"/>
    <s v="CNHP"/>
    <n v="2190000"/>
    <m/>
    <m/>
    <n v="2190000"/>
    <m/>
    <m/>
    <m/>
    <m/>
    <n v="300000"/>
    <m/>
    <n v="0"/>
    <n v="300000"/>
    <m/>
    <m/>
  </r>
  <r>
    <n v="88"/>
    <s v="01/06"/>
    <s v="Phạm Văn Tuấn"/>
    <n v="80530"/>
    <n v="0"/>
    <s v="TCLU6235633"/>
    <n v="20"/>
    <s v="HẢI PHÒNG"/>
    <s v="HPS"/>
    <s v="ĐI"/>
    <n v="28"/>
    <m/>
    <m/>
    <s v="XUẤT"/>
    <m/>
    <m/>
    <s v="HPS"/>
    <s v="CNHP"/>
    <n v="1790000"/>
    <m/>
    <m/>
    <n v="1790000"/>
    <m/>
    <m/>
    <m/>
    <m/>
    <n v="300000"/>
    <m/>
    <n v="0"/>
    <n v="300000"/>
    <m/>
    <m/>
  </r>
  <r>
    <n v="89"/>
    <s v="01/06"/>
    <s v="Đỗ Đức Thịnh"/>
    <n v="15547"/>
    <n v="0"/>
    <s v="TEMU1026200"/>
    <n v="20"/>
    <s v="HẢI PHÒNG"/>
    <s v="HPS"/>
    <s v="ĐI"/>
    <n v="28"/>
    <m/>
    <m/>
    <s v="XUẤT"/>
    <m/>
    <m/>
    <s v="HPS"/>
    <s v="CNHP"/>
    <n v="1790000"/>
    <m/>
    <m/>
    <n v="1790000"/>
    <m/>
    <m/>
    <m/>
    <m/>
    <n v="300000"/>
    <m/>
    <n v="0"/>
    <n v="300000"/>
    <m/>
    <m/>
  </r>
  <r>
    <n v="90"/>
    <s v="01/06"/>
    <s v="Lương Văn Dũng"/>
    <n v="15897"/>
    <n v="0"/>
    <s v="TRHU6959692"/>
    <n v="40"/>
    <s v="TỪ LIÊM,HÀ NỘI"/>
    <s v="ĐÔNG ANH HÀ NỘI"/>
    <s v="VỀ"/>
    <n v="28"/>
    <m/>
    <m/>
    <s v="ĐÓNG HÀNG"/>
    <m/>
    <m/>
    <s v="QUÂN ĐỘI"/>
    <s v="CNHP"/>
    <n v="4700000"/>
    <m/>
    <m/>
    <n v="4700000"/>
    <m/>
    <m/>
    <m/>
    <m/>
    <n v="300000"/>
    <m/>
    <n v="0"/>
    <n v="300000"/>
    <m/>
    <m/>
  </r>
  <r>
    <n v="91"/>
    <m/>
    <s v=""/>
    <m/>
    <n v="0"/>
    <m/>
    <m/>
    <m/>
    <m/>
    <m/>
    <n v="28"/>
    <m/>
    <m/>
    <m/>
    <m/>
    <m/>
    <m/>
    <m/>
    <m/>
    <m/>
    <m/>
    <n v="0"/>
    <m/>
    <m/>
    <m/>
    <m/>
    <m/>
    <m/>
    <n v="0"/>
    <n v="0"/>
    <m/>
    <m/>
  </r>
  <r>
    <n v="92"/>
    <m/>
    <s v=""/>
    <m/>
    <n v="0"/>
    <m/>
    <m/>
    <m/>
    <m/>
    <m/>
    <n v="28"/>
    <m/>
    <m/>
    <m/>
    <m/>
    <m/>
    <m/>
    <m/>
    <m/>
    <m/>
    <m/>
    <n v="0"/>
    <m/>
    <m/>
    <m/>
    <m/>
    <m/>
    <m/>
    <n v="0"/>
    <n v="0"/>
    <m/>
    <m/>
  </r>
  <r>
    <n v="93"/>
    <m/>
    <s v=""/>
    <m/>
    <n v="0"/>
    <m/>
    <m/>
    <m/>
    <m/>
    <m/>
    <n v="28"/>
    <m/>
    <m/>
    <m/>
    <m/>
    <m/>
    <m/>
    <m/>
    <m/>
    <m/>
    <m/>
    <n v="0"/>
    <m/>
    <m/>
    <m/>
    <m/>
    <m/>
    <m/>
    <n v="0"/>
    <n v="0"/>
    <m/>
    <m/>
  </r>
  <r>
    <n v="94"/>
    <m/>
    <s v=""/>
    <m/>
    <n v="0"/>
    <m/>
    <m/>
    <m/>
    <m/>
    <m/>
    <n v="28"/>
    <m/>
    <m/>
    <m/>
    <m/>
    <m/>
    <m/>
    <m/>
    <m/>
    <m/>
    <m/>
    <n v="0"/>
    <m/>
    <m/>
    <m/>
    <m/>
    <m/>
    <m/>
    <n v="0"/>
    <n v="0"/>
    <m/>
    <m/>
  </r>
  <r>
    <n v="95"/>
    <m/>
    <s v=""/>
    <m/>
    <n v="0"/>
    <m/>
    <m/>
    <m/>
    <m/>
    <m/>
    <n v="28"/>
    <m/>
    <m/>
    <m/>
    <m/>
    <m/>
    <m/>
    <m/>
    <m/>
    <m/>
    <m/>
    <n v="0"/>
    <m/>
    <m/>
    <m/>
    <m/>
    <m/>
    <m/>
    <n v="0"/>
    <n v="0"/>
    <m/>
    <m/>
  </r>
  <r>
    <n v="96"/>
    <m/>
    <s v=""/>
    <m/>
    <n v="0"/>
    <m/>
    <m/>
    <m/>
    <m/>
    <m/>
    <n v="28"/>
    <m/>
    <m/>
    <m/>
    <m/>
    <m/>
    <m/>
    <m/>
    <m/>
    <m/>
    <m/>
    <n v="0"/>
    <m/>
    <m/>
    <m/>
    <m/>
    <m/>
    <m/>
    <n v="0"/>
    <n v="0"/>
    <m/>
    <m/>
  </r>
  <r>
    <n v="97"/>
    <m/>
    <s v=""/>
    <m/>
    <n v="0"/>
    <m/>
    <m/>
    <m/>
    <m/>
    <m/>
    <n v="28"/>
    <m/>
    <m/>
    <m/>
    <m/>
    <m/>
    <m/>
    <m/>
    <m/>
    <m/>
    <m/>
    <n v="0"/>
    <m/>
    <m/>
    <m/>
    <m/>
    <m/>
    <m/>
    <n v="0"/>
    <n v="0"/>
    <m/>
    <m/>
  </r>
  <r>
    <n v="98"/>
    <m/>
    <s v=""/>
    <m/>
    <n v="0"/>
    <m/>
    <m/>
    <m/>
    <m/>
    <m/>
    <n v="28"/>
    <m/>
    <m/>
    <m/>
    <m/>
    <m/>
    <m/>
    <m/>
    <m/>
    <m/>
    <m/>
    <n v="0"/>
    <m/>
    <m/>
    <m/>
    <m/>
    <m/>
    <m/>
    <n v="0"/>
    <n v="0"/>
    <m/>
    <m/>
  </r>
  <r>
    <n v="99"/>
    <m/>
    <s v=""/>
    <m/>
    <n v="0"/>
    <m/>
    <m/>
    <m/>
    <m/>
    <m/>
    <n v="28"/>
    <m/>
    <m/>
    <m/>
    <m/>
    <m/>
    <m/>
    <m/>
    <m/>
    <m/>
    <m/>
    <n v="0"/>
    <m/>
    <m/>
    <m/>
    <m/>
    <m/>
    <m/>
    <n v="0"/>
    <n v="0"/>
    <m/>
    <m/>
  </r>
  <r>
    <n v="100"/>
    <m/>
    <s v=""/>
    <m/>
    <n v="0"/>
    <m/>
    <m/>
    <m/>
    <m/>
    <m/>
    <n v="28"/>
    <m/>
    <m/>
    <m/>
    <m/>
    <m/>
    <m/>
    <m/>
    <m/>
    <m/>
    <m/>
    <n v="0"/>
    <m/>
    <m/>
    <m/>
    <m/>
    <m/>
    <m/>
    <n v="0"/>
    <n v="0"/>
    <m/>
    <m/>
  </r>
  <r>
    <n v="101"/>
    <m/>
    <s v=""/>
    <m/>
    <n v="0"/>
    <m/>
    <m/>
    <m/>
    <m/>
    <m/>
    <n v="28"/>
    <m/>
    <m/>
    <m/>
    <m/>
    <m/>
    <m/>
    <m/>
    <m/>
    <m/>
    <m/>
    <n v="0"/>
    <m/>
    <m/>
    <m/>
    <m/>
    <m/>
    <m/>
    <n v="0"/>
    <n v="0"/>
    <m/>
    <m/>
  </r>
  <r>
    <n v="102"/>
    <m/>
    <s v=""/>
    <m/>
    <n v="0"/>
    <m/>
    <m/>
    <m/>
    <m/>
    <m/>
    <n v="28"/>
    <m/>
    <m/>
    <m/>
    <m/>
    <m/>
    <m/>
    <m/>
    <m/>
    <m/>
    <m/>
    <n v="0"/>
    <m/>
    <m/>
    <m/>
    <m/>
    <m/>
    <m/>
    <n v="0"/>
    <n v="0"/>
    <m/>
    <m/>
  </r>
  <r>
    <n v="103"/>
    <m/>
    <s v=""/>
    <m/>
    <n v="0"/>
    <m/>
    <m/>
    <m/>
    <m/>
    <m/>
    <n v="28"/>
    <m/>
    <m/>
    <m/>
    <m/>
    <m/>
    <m/>
    <m/>
    <m/>
    <m/>
    <m/>
    <n v="0"/>
    <m/>
    <m/>
    <m/>
    <m/>
    <m/>
    <m/>
    <n v="0"/>
    <n v="0"/>
    <m/>
    <m/>
  </r>
  <r>
    <n v="104"/>
    <m/>
    <s v=""/>
    <m/>
    <n v="0"/>
    <m/>
    <m/>
    <m/>
    <m/>
    <m/>
    <n v="28"/>
    <m/>
    <m/>
    <m/>
    <m/>
    <m/>
    <m/>
    <m/>
    <m/>
    <m/>
    <m/>
    <n v="0"/>
    <m/>
    <m/>
    <m/>
    <m/>
    <m/>
    <m/>
    <n v="0"/>
    <n v="0"/>
    <m/>
    <m/>
  </r>
  <r>
    <n v="105"/>
    <m/>
    <s v=""/>
    <m/>
    <n v="0"/>
    <m/>
    <m/>
    <m/>
    <m/>
    <m/>
    <n v="28"/>
    <m/>
    <m/>
    <m/>
    <m/>
    <m/>
    <m/>
    <m/>
    <m/>
    <m/>
    <m/>
    <n v="0"/>
    <m/>
    <m/>
    <m/>
    <m/>
    <m/>
    <m/>
    <n v="0"/>
    <n v="0"/>
    <m/>
    <m/>
  </r>
  <r>
    <n v="106"/>
    <m/>
    <s v=""/>
    <m/>
    <n v="0"/>
    <m/>
    <m/>
    <m/>
    <m/>
    <m/>
    <n v="28"/>
    <m/>
    <m/>
    <m/>
    <m/>
    <m/>
    <m/>
    <m/>
    <m/>
    <m/>
    <m/>
    <n v="0"/>
    <m/>
    <m/>
    <m/>
    <m/>
    <m/>
    <m/>
    <n v="0"/>
    <n v="0"/>
    <m/>
    <m/>
  </r>
  <r>
    <n v="107"/>
    <m/>
    <s v=""/>
    <m/>
    <n v="0"/>
    <m/>
    <m/>
    <m/>
    <m/>
    <m/>
    <n v="28"/>
    <m/>
    <m/>
    <m/>
    <m/>
    <m/>
    <m/>
    <m/>
    <m/>
    <m/>
    <m/>
    <n v="0"/>
    <m/>
    <m/>
    <m/>
    <m/>
    <m/>
    <m/>
    <n v="0"/>
    <n v="0"/>
    <m/>
    <m/>
  </r>
  <r>
    <n v="108"/>
    <m/>
    <s v=""/>
    <m/>
    <n v="0"/>
    <m/>
    <m/>
    <m/>
    <m/>
    <m/>
    <n v="28"/>
    <m/>
    <m/>
    <m/>
    <m/>
    <m/>
    <m/>
    <m/>
    <m/>
    <m/>
    <m/>
    <n v="0"/>
    <m/>
    <m/>
    <m/>
    <m/>
    <m/>
    <m/>
    <n v="0"/>
    <n v="0"/>
    <m/>
    <m/>
  </r>
  <r>
    <n v="109"/>
    <m/>
    <s v=""/>
    <m/>
    <n v="0"/>
    <m/>
    <m/>
    <m/>
    <m/>
    <m/>
    <n v="28"/>
    <m/>
    <m/>
    <m/>
    <m/>
    <m/>
    <m/>
    <m/>
    <m/>
    <m/>
    <m/>
    <n v="0"/>
    <m/>
    <m/>
    <m/>
    <m/>
    <m/>
    <m/>
    <n v="0"/>
    <n v="0"/>
    <m/>
    <m/>
  </r>
  <r>
    <n v="110"/>
    <m/>
    <s v=""/>
    <m/>
    <n v="0"/>
    <m/>
    <m/>
    <m/>
    <m/>
    <m/>
    <n v="28"/>
    <m/>
    <m/>
    <m/>
    <m/>
    <m/>
    <m/>
    <m/>
    <m/>
    <m/>
    <m/>
    <n v="0"/>
    <m/>
    <m/>
    <m/>
    <m/>
    <m/>
    <m/>
    <n v="0"/>
    <n v="0"/>
    <m/>
    <m/>
  </r>
  <r>
    <n v="111"/>
    <m/>
    <s v=""/>
    <m/>
    <n v="0"/>
    <m/>
    <m/>
    <m/>
    <m/>
    <m/>
    <n v="28"/>
    <m/>
    <m/>
    <m/>
    <m/>
    <m/>
    <m/>
    <m/>
    <m/>
    <m/>
    <m/>
    <n v="0"/>
    <m/>
    <m/>
    <m/>
    <m/>
    <m/>
    <m/>
    <n v="0"/>
    <n v="0"/>
    <m/>
    <m/>
  </r>
  <r>
    <n v="112"/>
    <m/>
    <s v=""/>
    <m/>
    <n v="0"/>
    <m/>
    <m/>
    <m/>
    <m/>
    <m/>
    <n v="28"/>
    <m/>
    <m/>
    <m/>
    <m/>
    <m/>
    <m/>
    <m/>
    <m/>
    <m/>
    <m/>
    <n v="0"/>
    <m/>
    <m/>
    <m/>
    <m/>
    <m/>
    <m/>
    <n v="0"/>
    <n v="0"/>
    <m/>
    <m/>
  </r>
  <r>
    <n v="113"/>
    <m/>
    <s v=""/>
    <m/>
    <n v="0"/>
    <m/>
    <m/>
    <m/>
    <m/>
    <m/>
    <n v="28"/>
    <m/>
    <m/>
    <m/>
    <m/>
    <m/>
    <m/>
    <m/>
    <m/>
    <m/>
    <m/>
    <n v="0"/>
    <m/>
    <m/>
    <m/>
    <m/>
    <m/>
    <m/>
    <n v="0"/>
    <n v="0"/>
    <m/>
    <m/>
  </r>
  <r>
    <n v="114"/>
    <m/>
    <s v=""/>
    <m/>
    <n v="0"/>
    <m/>
    <m/>
    <m/>
    <m/>
    <m/>
    <n v="28"/>
    <m/>
    <m/>
    <m/>
    <m/>
    <m/>
    <m/>
    <m/>
    <m/>
    <m/>
    <m/>
    <n v="0"/>
    <m/>
    <m/>
    <m/>
    <m/>
    <m/>
    <m/>
    <n v="0"/>
    <n v="0"/>
    <m/>
    <m/>
  </r>
  <r>
    <n v="115"/>
    <m/>
    <s v=""/>
    <m/>
    <n v="0"/>
    <m/>
    <m/>
    <m/>
    <m/>
    <m/>
    <n v="28"/>
    <m/>
    <m/>
    <m/>
    <m/>
    <m/>
    <m/>
    <m/>
    <m/>
    <m/>
    <m/>
    <n v="0"/>
    <m/>
    <m/>
    <m/>
    <m/>
    <m/>
    <m/>
    <n v="0"/>
    <n v="0"/>
    <m/>
    <m/>
  </r>
  <r>
    <n v="116"/>
    <m/>
    <s v=""/>
    <m/>
    <n v="0"/>
    <m/>
    <m/>
    <m/>
    <m/>
    <m/>
    <n v="28"/>
    <m/>
    <m/>
    <m/>
    <m/>
    <m/>
    <m/>
    <m/>
    <m/>
    <m/>
    <m/>
    <n v="0"/>
    <m/>
    <m/>
    <m/>
    <m/>
    <m/>
    <m/>
    <n v="0"/>
    <n v="0"/>
    <m/>
    <m/>
  </r>
  <r>
    <n v="117"/>
    <m/>
    <s v=""/>
    <m/>
    <n v="0"/>
    <m/>
    <m/>
    <m/>
    <m/>
    <m/>
    <n v="28"/>
    <m/>
    <m/>
    <m/>
    <m/>
    <m/>
    <m/>
    <m/>
    <m/>
    <m/>
    <m/>
    <n v="0"/>
    <m/>
    <m/>
    <m/>
    <m/>
    <m/>
    <m/>
    <n v="0"/>
    <n v="0"/>
    <m/>
    <m/>
  </r>
  <r>
    <n v="118"/>
    <m/>
    <s v=""/>
    <m/>
    <n v="0"/>
    <m/>
    <m/>
    <m/>
    <m/>
    <m/>
    <n v="28"/>
    <m/>
    <m/>
    <m/>
    <m/>
    <m/>
    <m/>
    <m/>
    <m/>
    <m/>
    <m/>
    <n v="0"/>
    <m/>
    <m/>
    <m/>
    <m/>
    <m/>
    <m/>
    <n v="0"/>
    <n v="0"/>
    <m/>
    <m/>
  </r>
  <r>
    <n v="119"/>
    <m/>
    <s v=""/>
    <m/>
    <n v="0"/>
    <m/>
    <m/>
    <m/>
    <m/>
    <m/>
    <n v="28"/>
    <m/>
    <m/>
    <m/>
    <m/>
    <m/>
    <m/>
    <m/>
    <m/>
    <m/>
    <m/>
    <n v="0"/>
    <m/>
    <m/>
    <m/>
    <m/>
    <m/>
    <m/>
    <n v="0"/>
    <n v="0"/>
    <m/>
    <m/>
  </r>
  <r>
    <n v="120"/>
    <m/>
    <s v=""/>
    <m/>
    <n v="0"/>
    <m/>
    <m/>
    <m/>
    <m/>
    <m/>
    <n v="28"/>
    <m/>
    <m/>
    <m/>
    <m/>
    <m/>
    <m/>
    <m/>
    <m/>
    <m/>
    <m/>
    <n v="0"/>
    <m/>
    <m/>
    <m/>
    <m/>
    <m/>
    <m/>
    <n v="0"/>
    <n v="0"/>
    <m/>
    <m/>
  </r>
  <r>
    <n v="121"/>
    <m/>
    <s v=""/>
    <m/>
    <n v="0"/>
    <m/>
    <m/>
    <m/>
    <m/>
    <m/>
    <n v="28"/>
    <m/>
    <m/>
    <m/>
    <m/>
    <m/>
    <m/>
    <m/>
    <m/>
    <m/>
    <m/>
    <n v="0"/>
    <m/>
    <m/>
    <m/>
    <m/>
    <m/>
    <m/>
    <n v="0"/>
    <n v="0"/>
    <m/>
    <m/>
  </r>
  <r>
    <n v="122"/>
    <m/>
    <s v=""/>
    <m/>
    <n v="0"/>
    <m/>
    <m/>
    <m/>
    <m/>
    <m/>
    <n v="28"/>
    <m/>
    <m/>
    <m/>
    <m/>
    <m/>
    <m/>
    <m/>
    <m/>
    <m/>
    <m/>
    <n v="0"/>
    <m/>
    <m/>
    <m/>
    <m/>
    <m/>
    <m/>
    <n v="0"/>
    <n v="0"/>
    <m/>
    <m/>
  </r>
  <r>
    <n v="123"/>
    <m/>
    <s v=""/>
    <m/>
    <n v="0"/>
    <m/>
    <m/>
    <m/>
    <m/>
    <m/>
    <n v="28"/>
    <m/>
    <m/>
    <m/>
    <m/>
    <m/>
    <m/>
    <m/>
    <m/>
    <m/>
    <m/>
    <n v="0"/>
    <m/>
    <m/>
    <m/>
    <m/>
    <m/>
    <m/>
    <n v="0"/>
    <n v="0"/>
    <m/>
    <m/>
  </r>
  <r>
    <n v="124"/>
    <m/>
    <s v=""/>
    <m/>
    <n v="0"/>
    <m/>
    <m/>
    <m/>
    <m/>
    <m/>
    <n v="28"/>
    <m/>
    <m/>
    <m/>
    <m/>
    <m/>
    <m/>
    <m/>
    <m/>
    <m/>
    <m/>
    <n v="0"/>
    <m/>
    <m/>
    <m/>
    <m/>
    <m/>
    <m/>
    <n v="0"/>
    <n v="0"/>
    <m/>
    <m/>
  </r>
  <r>
    <n v="125"/>
    <m/>
    <s v=""/>
    <m/>
    <n v="0"/>
    <m/>
    <m/>
    <m/>
    <m/>
    <m/>
    <n v="28"/>
    <m/>
    <m/>
    <m/>
    <m/>
    <m/>
    <m/>
    <m/>
    <m/>
    <m/>
    <m/>
    <n v="0"/>
    <m/>
    <m/>
    <m/>
    <m/>
    <m/>
    <m/>
    <n v="0"/>
    <n v="0"/>
    <m/>
    <m/>
  </r>
  <r>
    <n v="126"/>
    <m/>
    <s v=""/>
    <m/>
    <n v="0"/>
    <m/>
    <m/>
    <m/>
    <m/>
    <m/>
    <n v="28"/>
    <m/>
    <m/>
    <m/>
    <m/>
    <m/>
    <m/>
    <m/>
    <m/>
    <m/>
    <m/>
    <n v="0"/>
    <m/>
    <m/>
    <m/>
    <m/>
    <m/>
    <m/>
    <n v="0"/>
    <n v="0"/>
    <m/>
    <m/>
  </r>
  <r>
    <n v="127"/>
    <m/>
    <s v=""/>
    <m/>
    <n v="0"/>
    <m/>
    <m/>
    <m/>
    <m/>
    <m/>
    <n v="28"/>
    <m/>
    <m/>
    <m/>
    <m/>
    <m/>
    <m/>
    <m/>
    <m/>
    <m/>
    <m/>
    <n v="0"/>
    <m/>
    <m/>
    <m/>
    <m/>
    <m/>
    <m/>
    <n v="0"/>
    <n v="0"/>
    <m/>
    <m/>
  </r>
  <r>
    <n v="128"/>
    <m/>
    <s v=""/>
    <m/>
    <n v="0"/>
    <m/>
    <m/>
    <m/>
    <m/>
    <m/>
    <n v="28"/>
    <m/>
    <m/>
    <m/>
    <m/>
    <m/>
    <m/>
    <m/>
    <m/>
    <m/>
    <m/>
    <n v="0"/>
    <m/>
    <m/>
    <m/>
    <m/>
    <m/>
    <m/>
    <n v="0"/>
    <n v="0"/>
    <m/>
    <m/>
  </r>
  <r>
    <n v="129"/>
    <m/>
    <s v=""/>
    <m/>
    <n v="0"/>
    <m/>
    <m/>
    <m/>
    <m/>
    <m/>
    <n v="28"/>
    <m/>
    <m/>
    <m/>
    <m/>
    <m/>
    <m/>
    <m/>
    <m/>
    <m/>
    <m/>
    <n v="0"/>
    <m/>
    <m/>
    <m/>
    <m/>
    <m/>
    <m/>
    <n v="0"/>
    <n v="0"/>
    <m/>
    <m/>
  </r>
  <r>
    <n v="130"/>
    <m/>
    <s v=""/>
    <m/>
    <n v="0"/>
    <m/>
    <m/>
    <m/>
    <m/>
    <m/>
    <n v="28"/>
    <m/>
    <m/>
    <m/>
    <m/>
    <m/>
    <m/>
    <m/>
    <m/>
    <m/>
    <m/>
    <n v="0"/>
    <m/>
    <m/>
    <m/>
    <m/>
    <m/>
    <m/>
    <n v="0"/>
    <n v="0"/>
    <m/>
    <m/>
  </r>
  <r>
    <n v="131"/>
    <m/>
    <s v=""/>
    <m/>
    <n v="0"/>
    <m/>
    <m/>
    <m/>
    <m/>
    <m/>
    <n v="28"/>
    <m/>
    <m/>
    <m/>
    <m/>
    <m/>
    <m/>
    <m/>
    <m/>
    <m/>
    <m/>
    <n v="0"/>
    <m/>
    <m/>
    <m/>
    <m/>
    <m/>
    <m/>
    <n v="0"/>
    <n v="0"/>
    <m/>
    <m/>
  </r>
  <r>
    <n v="132"/>
    <m/>
    <s v=""/>
    <m/>
    <n v="0"/>
    <m/>
    <m/>
    <m/>
    <m/>
    <m/>
    <n v="28"/>
    <m/>
    <m/>
    <m/>
    <m/>
    <m/>
    <m/>
    <m/>
    <m/>
    <m/>
    <m/>
    <n v="0"/>
    <m/>
    <m/>
    <m/>
    <m/>
    <m/>
    <m/>
    <n v="0"/>
    <n v="0"/>
    <m/>
    <m/>
  </r>
  <r>
    <n v="133"/>
    <m/>
    <s v=""/>
    <m/>
    <n v="0"/>
    <m/>
    <m/>
    <m/>
    <m/>
    <m/>
    <n v="28"/>
    <m/>
    <m/>
    <m/>
    <m/>
    <m/>
    <m/>
    <m/>
    <m/>
    <m/>
    <m/>
    <n v="0"/>
    <m/>
    <m/>
    <m/>
    <m/>
    <m/>
    <m/>
    <n v="0"/>
    <n v="0"/>
    <m/>
    <m/>
  </r>
  <r>
    <n v="134"/>
    <m/>
    <s v=""/>
    <m/>
    <n v="0"/>
    <m/>
    <m/>
    <m/>
    <m/>
    <m/>
    <n v="28"/>
    <m/>
    <m/>
    <m/>
    <m/>
    <m/>
    <m/>
    <m/>
    <m/>
    <m/>
    <m/>
    <n v="0"/>
    <m/>
    <m/>
    <m/>
    <m/>
    <m/>
    <m/>
    <n v="0"/>
    <n v="0"/>
    <m/>
    <m/>
  </r>
  <r>
    <n v="135"/>
    <m/>
    <s v=""/>
    <m/>
    <n v="0"/>
    <m/>
    <m/>
    <m/>
    <m/>
    <m/>
    <n v="28"/>
    <m/>
    <m/>
    <m/>
    <m/>
    <m/>
    <m/>
    <m/>
    <m/>
    <m/>
    <m/>
    <n v="0"/>
    <m/>
    <m/>
    <m/>
    <m/>
    <m/>
    <m/>
    <n v="0"/>
    <n v="0"/>
    <m/>
    <m/>
  </r>
  <r>
    <n v="136"/>
    <m/>
    <s v=""/>
    <m/>
    <n v="0"/>
    <m/>
    <m/>
    <m/>
    <m/>
    <m/>
    <n v="28"/>
    <m/>
    <m/>
    <m/>
    <m/>
    <m/>
    <m/>
    <m/>
    <m/>
    <m/>
    <m/>
    <n v="0"/>
    <m/>
    <m/>
    <m/>
    <m/>
    <m/>
    <m/>
    <n v="0"/>
    <n v="0"/>
    <m/>
    <m/>
  </r>
  <r>
    <n v="137"/>
    <m/>
    <s v=""/>
    <m/>
    <n v="0"/>
    <m/>
    <m/>
    <m/>
    <m/>
    <m/>
    <n v="28"/>
    <m/>
    <m/>
    <m/>
    <m/>
    <m/>
    <m/>
    <m/>
    <m/>
    <m/>
    <m/>
    <n v="0"/>
    <m/>
    <m/>
    <m/>
    <m/>
    <m/>
    <m/>
    <n v="0"/>
    <n v="0"/>
    <m/>
    <m/>
  </r>
  <r>
    <n v="138"/>
    <m/>
    <s v=""/>
    <m/>
    <n v="0"/>
    <m/>
    <m/>
    <m/>
    <m/>
    <m/>
    <n v="28"/>
    <m/>
    <m/>
    <m/>
    <m/>
    <m/>
    <m/>
    <m/>
    <m/>
    <m/>
    <m/>
    <n v="0"/>
    <m/>
    <m/>
    <m/>
    <m/>
    <m/>
    <m/>
    <n v="0"/>
    <n v="0"/>
    <m/>
    <m/>
  </r>
  <r>
    <n v="139"/>
    <m/>
    <s v=""/>
    <m/>
    <n v="0"/>
    <m/>
    <m/>
    <m/>
    <m/>
    <m/>
    <n v="28"/>
    <m/>
    <m/>
    <m/>
    <m/>
    <m/>
    <m/>
    <m/>
    <m/>
    <m/>
    <m/>
    <n v="0"/>
    <m/>
    <m/>
    <m/>
    <m/>
    <m/>
    <m/>
    <n v="0"/>
    <n v="0"/>
    <m/>
    <m/>
  </r>
  <r>
    <n v="140"/>
    <m/>
    <s v=""/>
    <m/>
    <n v="0"/>
    <m/>
    <m/>
    <m/>
    <m/>
    <m/>
    <n v="28"/>
    <m/>
    <m/>
    <m/>
    <m/>
    <m/>
    <m/>
    <m/>
    <m/>
    <m/>
    <m/>
    <n v="0"/>
    <m/>
    <m/>
    <m/>
    <m/>
    <m/>
    <m/>
    <n v="0"/>
    <n v="0"/>
    <m/>
    <m/>
  </r>
  <r>
    <n v="141"/>
    <m/>
    <s v=""/>
    <m/>
    <n v="0"/>
    <m/>
    <m/>
    <m/>
    <m/>
    <m/>
    <n v="28"/>
    <m/>
    <m/>
    <m/>
    <m/>
    <m/>
    <m/>
    <m/>
    <m/>
    <m/>
    <m/>
    <n v="0"/>
    <m/>
    <m/>
    <m/>
    <m/>
    <m/>
    <m/>
    <n v="0"/>
    <n v="0"/>
    <m/>
    <m/>
  </r>
  <r>
    <n v="142"/>
    <m/>
    <s v=""/>
    <m/>
    <n v="0"/>
    <m/>
    <m/>
    <m/>
    <m/>
    <m/>
    <n v="28"/>
    <m/>
    <m/>
    <m/>
    <m/>
    <m/>
    <m/>
    <m/>
    <m/>
    <m/>
    <m/>
    <n v="0"/>
    <m/>
    <m/>
    <m/>
    <m/>
    <m/>
    <m/>
    <n v="0"/>
    <n v="0"/>
    <m/>
    <m/>
  </r>
  <r>
    <n v="143"/>
    <m/>
    <s v=""/>
    <m/>
    <n v="0"/>
    <m/>
    <m/>
    <m/>
    <m/>
    <m/>
    <n v="28"/>
    <m/>
    <m/>
    <m/>
    <m/>
    <m/>
    <m/>
    <m/>
    <m/>
    <m/>
    <m/>
    <n v="0"/>
    <m/>
    <m/>
    <m/>
    <m/>
    <m/>
    <m/>
    <n v="0"/>
    <n v="0"/>
    <m/>
    <m/>
  </r>
  <r>
    <n v="144"/>
    <m/>
    <s v=""/>
    <m/>
    <n v="0"/>
    <m/>
    <m/>
    <m/>
    <m/>
    <m/>
    <n v="28"/>
    <m/>
    <m/>
    <m/>
    <m/>
    <m/>
    <m/>
    <m/>
    <m/>
    <m/>
    <m/>
    <n v="0"/>
    <m/>
    <m/>
    <m/>
    <m/>
    <m/>
    <m/>
    <n v="0"/>
    <n v="0"/>
    <m/>
    <m/>
  </r>
  <r>
    <n v="145"/>
    <m/>
    <s v=""/>
    <m/>
    <n v="0"/>
    <m/>
    <m/>
    <m/>
    <m/>
    <m/>
    <n v="28"/>
    <m/>
    <m/>
    <m/>
    <m/>
    <m/>
    <m/>
    <m/>
    <m/>
    <m/>
    <m/>
    <n v="0"/>
    <m/>
    <m/>
    <m/>
    <m/>
    <m/>
    <m/>
    <n v="0"/>
    <n v="0"/>
    <m/>
    <m/>
  </r>
  <r>
    <n v="146"/>
    <m/>
    <s v=""/>
    <m/>
    <n v="0"/>
    <m/>
    <m/>
    <m/>
    <m/>
    <m/>
    <n v="28"/>
    <m/>
    <m/>
    <m/>
    <m/>
    <m/>
    <m/>
    <m/>
    <m/>
    <m/>
    <m/>
    <n v="0"/>
    <m/>
    <m/>
    <m/>
    <m/>
    <m/>
    <m/>
    <n v="0"/>
    <n v="0"/>
    <m/>
    <m/>
  </r>
  <r>
    <n v="147"/>
    <m/>
    <s v=""/>
    <m/>
    <n v="0"/>
    <m/>
    <m/>
    <m/>
    <m/>
    <m/>
    <n v="28"/>
    <m/>
    <m/>
    <m/>
    <m/>
    <m/>
    <m/>
    <m/>
    <m/>
    <m/>
    <m/>
    <n v="0"/>
    <m/>
    <m/>
    <m/>
    <m/>
    <m/>
    <m/>
    <n v="0"/>
    <n v="0"/>
    <m/>
    <m/>
  </r>
  <r>
    <n v="148"/>
    <m/>
    <s v=""/>
    <m/>
    <n v="0"/>
    <m/>
    <m/>
    <m/>
    <m/>
    <m/>
    <n v="28"/>
    <m/>
    <m/>
    <m/>
    <m/>
    <m/>
    <m/>
    <m/>
    <m/>
    <m/>
    <m/>
    <n v="0"/>
    <m/>
    <m/>
    <m/>
    <m/>
    <m/>
    <m/>
    <n v="0"/>
    <n v="0"/>
    <m/>
    <m/>
  </r>
  <r>
    <n v="149"/>
    <m/>
    <s v=""/>
    <m/>
    <n v="0"/>
    <m/>
    <m/>
    <m/>
    <m/>
    <m/>
    <n v="28"/>
    <m/>
    <m/>
    <m/>
    <m/>
    <m/>
    <m/>
    <m/>
    <m/>
    <m/>
    <m/>
    <n v="0"/>
    <m/>
    <m/>
    <m/>
    <m/>
    <m/>
    <m/>
    <n v="0"/>
    <n v="0"/>
    <m/>
    <m/>
  </r>
  <r>
    <n v="150"/>
    <m/>
    <s v=""/>
    <m/>
    <n v="0"/>
    <m/>
    <m/>
    <m/>
    <m/>
    <m/>
    <n v="28"/>
    <m/>
    <m/>
    <m/>
    <m/>
    <m/>
    <m/>
    <m/>
    <m/>
    <m/>
    <m/>
    <n v="0"/>
    <m/>
    <m/>
    <m/>
    <m/>
    <m/>
    <m/>
    <n v="0"/>
    <n v="0"/>
    <m/>
    <m/>
  </r>
  <r>
    <n v="151"/>
    <m/>
    <s v=""/>
    <m/>
    <n v="0"/>
    <m/>
    <m/>
    <m/>
    <m/>
    <m/>
    <n v="28"/>
    <m/>
    <m/>
    <m/>
    <m/>
    <m/>
    <m/>
    <m/>
    <m/>
    <m/>
    <m/>
    <n v="0"/>
    <m/>
    <m/>
    <m/>
    <m/>
    <m/>
    <m/>
    <n v="0"/>
    <n v="0"/>
    <m/>
    <m/>
  </r>
  <r>
    <n v="152"/>
    <m/>
    <s v=""/>
    <m/>
    <n v="0"/>
    <m/>
    <m/>
    <m/>
    <m/>
    <m/>
    <n v="28"/>
    <m/>
    <m/>
    <m/>
    <m/>
    <m/>
    <m/>
    <m/>
    <m/>
    <m/>
    <m/>
    <n v="0"/>
    <m/>
    <m/>
    <m/>
    <m/>
    <m/>
    <m/>
    <n v="0"/>
    <n v="0"/>
    <m/>
    <m/>
  </r>
  <r>
    <n v="153"/>
    <m/>
    <s v=""/>
    <m/>
    <n v="0"/>
    <m/>
    <m/>
    <m/>
    <m/>
    <m/>
    <n v="28"/>
    <m/>
    <m/>
    <m/>
    <m/>
    <m/>
    <m/>
    <m/>
    <m/>
    <m/>
    <m/>
    <n v="0"/>
    <m/>
    <m/>
    <m/>
    <m/>
    <m/>
    <m/>
    <n v="0"/>
    <n v="0"/>
    <m/>
    <m/>
  </r>
  <r>
    <n v="154"/>
    <m/>
    <s v=""/>
    <m/>
    <n v="0"/>
    <m/>
    <m/>
    <m/>
    <m/>
    <m/>
    <n v="28"/>
    <m/>
    <m/>
    <m/>
    <m/>
    <m/>
    <m/>
    <m/>
    <m/>
    <m/>
    <m/>
    <n v="0"/>
    <m/>
    <m/>
    <m/>
    <m/>
    <m/>
    <m/>
    <n v="0"/>
    <n v="0"/>
    <m/>
    <m/>
  </r>
  <r>
    <n v="155"/>
    <m/>
    <s v=""/>
    <m/>
    <n v="0"/>
    <m/>
    <m/>
    <m/>
    <m/>
    <m/>
    <n v="28"/>
    <m/>
    <m/>
    <m/>
    <m/>
    <m/>
    <m/>
    <m/>
    <m/>
    <m/>
    <m/>
    <n v="0"/>
    <m/>
    <m/>
    <m/>
    <m/>
    <m/>
    <m/>
    <n v="0"/>
    <n v="0"/>
    <m/>
    <m/>
  </r>
  <r>
    <n v="156"/>
    <m/>
    <s v=""/>
    <m/>
    <n v="0"/>
    <m/>
    <m/>
    <m/>
    <m/>
    <m/>
    <n v="28"/>
    <m/>
    <m/>
    <m/>
    <m/>
    <m/>
    <m/>
    <m/>
    <m/>
    <m/>
    <m/>
    <n v="0"/>
    <m/>
    <m/>
    <m/>
    <m/>
    <m/>
    <m/>
    <n v="0"/>
    <n v="0"/>
    <m/>
    <m/>
  </r>
  <r>
    <n v="157"/>
    <m/>
    <s v=""/>
    <m/>
    <n v="0"/>
    <m/>
    <m/>
    <m/>
    <m/>
    <m/>
    <n v="28"/>
    <m/>
    <m/>
    <m/>
    <m/>
    <m/>
    <m/>
    <m/>
    <m/>
    <m/>
    <m/>
    <n v="0"/>
    <m/>
    <m/>
    <m/>
    <m/>
    <m/>
    <m/>
    <n v="0"/>
    <n v="0"/>
    <m/>
    <m/>
  </r>
  <r>
    <n v="158"/>
    <m/>
    <s v=""/>
    <m/>
    <n v="0"/>
    <m/>
    <m/>
    <m/>
    <m/>
    <m/>
    <n v="28"/>
    <m/>
    <m/>
    <m/>
    <m/>
    <m/>
    <m/>
    <m/>
    <m/>
    <m/>
    <m/>
    <n v="0"/>
    <m/>
    <m/>
    <m/>
    <m/>
    <m/>
    <m/>
    <n v="0"/>
    <n v="0"/>
    <m/>
    <m/>
  </r>
  <r>
    <n v="159"/>
    <m/>
    <s v=""/>
    <m/>
    <n v="0"/>
    <m/>
    <m/>
    <m/>
    <m/>
    <m/>
    <n v="28"/>
    <m/>
    <m/>
    <m/>
    <m/>
    <m/>
    <m/>
    <m/>
    <m/>
    <m/>
    <m/>
    <n v="0"/>
    <m/>
    <m/>
    <m/>
    <m/>
    <m/>
    <m/>
    <n v="0"/>
    <n v="0"/>
    <m/>
    <m/>
  </r>
  <r>
    <n v="160"/>
    <m/>
    <s v=""/>
    <m/>
    <n v="0"/>
    <m/>
    <m/>
    <m/>
    <m/>
    <m/>
    <n v="28"/>
    <m/>
    <m/>
    <m/>
    <m/>
    <m/>
    <m/>
    <m/>
    <m/>
    <m/>
    <m/>
    <n v="0"/>
    <m/>
    <m/>
    <m/>
    <m/>
    <m/>
    <m/>
    <n v="0"/>
    <n v="0"/>
    <m/>
    <m/>
  </r>
  <r>
    <n v="161"/>
    <m/>
    <s v=""/>
    <m/>
    <n v="0"/>
    <m/>
    <m/>
    <m/>
    <m/>
    <m/>
    <n v="28"/>
    <m/>
    <m/>
    <m/>
    <m/>
    <m/>
    <m/>
    <m/>
    <m/>
    <m/>
    <m/>
    <n v="0"/>
    <m/>
    <m/>
    <m/>
    <m/>
    <m/>
    <m/>
    <n v="0"/>
    <n v="0"/>
    <m/>
    <m/>
  </r>
  <r>
    <n v="162"/>
    <m/>
    <s v=""/>
    <m/>
    <n v="0"/>
    <m/>
    <m/>
    <m/>
    <m/>
    <m/>
    <n v="28"/>
    <m/>
    <m/>
    <m/>
    <m/>
    <m/>
    <m/>
    <m/>
    <m/>
    <m/>
    <m/>
    <n v="0"/>
    <m/>
    <m/>
    <m/>
    <m/>
    <m/>
    <m/>
    <n v="0"/>
    <n v="0"/>
    <m/>
    <m/>
  </r>
  <r>
    <n v="163"/>
    <m/>
    <s v=""/>
    <m/>
    <n v="0"/>
    <m/>
    <m/>
    <m/>
    <m/>
    <m/>
    <n v="28"/>
    <m/>
    <m/>
    <m/>
    <m/>
    <m/>
    <m/>
    <m/>
    <m/>
    <m/>
    <m/>
    <n v="0"/>
    <m/>
    <m/>
    <m/>
    <m/>
    <m/>
    <m/>
    <n v="0"/>
    <n v="0"/>
    <m/>
    <m/>
  </r>
  <r>
    <n v="164"/>
    <m/>
    <s v=""/>
    <m/>
    <n v="0"/>
    <m/>
    <m/>
    <m/>
    <m/>
    <m/>
    <n v="28"/>
    <m/>
    <m/>
    <m/>
    <m/>
    <m/>
    <m/>
    <m/>
    <m/>
    <m/>
    <m/>
    <n v="0"/>
    <m/>
    <m/>
    <m/>
    <m/>
    <m/>
    <m/>
    <n v="0"/>
    <n v="0"/>
    <m/>
    <m/>
  </r>
  <r>
    <n v="165"/>
    <m/>
    <s v=""/>
    <m/>
    <n v="0"/>
    <m/>
    <m/>
    <m/>
    <m/>
    <m/>
    <n v="28"/>
    <m/>
    <m/>
    <m/>
    <m/>
    <m/>
    <m/>
    <m/>
    <m/>
    <m/>
    <m/>
    <n v="0"/>
    <m/>
    <m/>
    <m/>
    <m/>
    <m/>
    <m/>
    <n v="0"/>
    <n v="0"/>
    <m/>
    <m/>
  </r>
  <r>
    <n v="166"/>
    <m/>
    <s v=""/>
    <m/>
    <n v="0"/>
    <m/>
    <m/>
    <m/>
    <m/>
    <m/>
    <n v="28"/>
    <m/>
    <m/>
    <m/>
    <m/>
    <m/>
    <m/>
    <m/>
    <m/>
    <m/>
    <m/>
    <n v="0"/>
    <m/>
    <m/>
    <m/>
    <m/>
    <m/>
    <m/>
    <n v="0"/>
    <n v="0"/>
    <m/>
    <m/>
  </r>
  <r>
    <n v="167"/>
    <m/>
    <s v=""/>
    <m/>
    <n v="0"/>
    <m/>
    <m/>
    <m/>
    <m/>
    <m/>
    <n v="28"/>
    <m/>
    <m/>
    <m/>
    <m/>
    <m/>
    <m/>
    <m/>
    <m/>
    <m/>
    <m/>
    <n v="0"/>
    <m/>
    <m/>
    <m/>
    <m/>
    <m/>
    <m/>
    <n v="0"/>
    <n v="0"/>
    <m/>
    <m/>
  </r>
  <r>
    <n v="168"/>
    <m/>
    <s v=""/>
    <m/>
    <n v="0"/>
    <m/>
    <m/>
    <m/>
    <m/>
    <m/>
    <n v="28"/>
    <m/>
    <m/>
    <m/>
    <m/>
    <m/>
    <m/>
    <m/>
    <m/>
    <m/>
    <m/>
    <n v="0"/>
    <m/>
    <m/>
    <m/>
    <m/>
    <m/>
    <m/>
    <n v="0"/>
    <n v="0"/>
    <m/>
    <m/>
  </r>
  <r>
    <n v="169"/>
    <m/>
    <s v=""/>
    <m/>
    <n v="0"/>
    <m/>
    <m/>
    <m/>
    <m/>
    <m/>
    <n v="28"/>
    <m/>
    <m/>
    <m/>
    <m/>
    <m/>
    <m/>
    <m/>
    <m/>
    <m/>
    <m/>
    <n v="0"/>
    <m/>
    <m/>
    <m/>
    <m/>
    <m/>
    <m/>
    <n v="0"/>
    <n v="0"/>
    <m/>
    <m/>
  </r>
  <r>
    <n v="170"/>
    <m/>
    <s v=""/>
    <m/>
    <n v="0"/>
    <m/>
    <m/>
    <m/>
    <m/>
    <m/>
    <n v="28"/>
    <m/>
    <m/>
    <m/>
    <m/>
    <m/>
    <m/>
    <m/>
    <m/>
    <m/>
    <m/>
    <n v="0"/>
    <m/>
    <m/>
    <m/>
    <m/>
    <m/>
    <m/>
    <n v="0"/>
    <n v="0"/>
    <m/>
    <m/>
  </r>
  <r>
    <n v="171"/>
    <m/>
    <s v=""/>
    <m/>
    <n v="0"/>
    <m/>
    <m/>
    <m/>
    <m/>
    <m/>
    <n v="28"/>
    <m/>
    <m/>
    <m/>
    <m/>
    <m/>
    <m/>
    <m/>
    <m/>
    <m/>
    <m/>
    <n v="0"/>
    <m/>
    <m/>
    <m/>
    <m/>
    <m/>
    <m/>
    <n v="0"/>
    <n v="0"/>
    <m/>
    <m/>
  </r>
  <r>
    <n v="172"/>
    <m/>
    <s v=""/>
    <m/>
    <n v="0"/>
    <m/>
    <m/>
    <m/>
    <m/>
    <m/>
    <n v="28"/>
    <m/>
    <m/>
    <m/>
    <m/>
    <m/>
    <m/>
    <m/>
    <m/>
    <m/>
    <m/>
    <n v="0"/>
    <m/>
    <m/>
    <m/>
    <m/>
    <m/>
    <m/>
    <n v="0"/>
    <n v="0"/>
    <m/>
    <m/>
  </r>
  <r>
    <n v="173"/>
    <m/>
    <s v=""/>
    <m/>
    <n v="0"/>
    <m/>
    <m/>
    <m/>
    <m/>
    <m/>
    <n v="28"/>
    <m/>
    <m/>
    <m/>
    <m/>
    <m/>
    <m/>
    <m/>
    <m/>
    <m/>
    <m/>
    <n v="0"/>
    <m/>
    <m/>
    <m/>
    <m/>
    <m/>
    <m/>
    <n v="0"/>
    <n v="0"/>
    <m/>
    <m/>
  </r>
  <r>
    <n v="174"/>
    <m/>
    <s v=""/>
    <m/>
    <n v="0"/>
    <m/>
    <m/>
    <m/>
    <m/>
    <m/>
    <n v="28"/>
    <m/>
    <m/>
    <m/>
    <m/>
    <m/>
    <m/>
    <m/>
    <m/>
    <m/>
    <m/>
    <n v="0"/>
    <m/>
    <m/>
    <m/>
    <m/>
    <m/>
    <m/>
    <n v="0"/>
    <n v="0"/>
    <m/>
    <m/>
  </r>
  <r>
    <n v="175"/>
    <m/>
    <s v=""/>
    <m/>
    <n v="0"/>
    <m/>
    <m/>
    <m/>
    <m/>
    <m/>
    <n v="28"/>
    <m/>
    <m/>
    <m/>
    <m/>
    <m/>
    <m/>
    <m/>
    <m/>
    <m/>
    <m/>
    <n v="0"/>
    <m/>
    <m/>
    <m/>
    <m/>
    <m/>
    <m/>
    <n v="0"/>
    <n v="0"/>
    <m/>
    <m/>
  </r>
  <r>
    <n v="176"/>
    <m/>
    <s v=""/>
    <m/>
    <n v="0"/>
    <m/>
    <m/>
    <m/>
    <m/>
    <m/>
    <n v="28"/>
    <m/>
    <m/>
    <m/>
    <m/>
    <m/>
    <m/>
    <m/>
    <m/>
    <m/>
    <m/>
    <n v="0"/>
    <m/>
    <m/>
    <m/>
    <m/>
    <m/>
    <m/>
    <n v="0"/>
    <n v="0"/>
    <m/>
    <m/>
  </r>
  <r>
    <n v="177"/>
    <m/>
    <s v=""/>
    <m/>
    <n v="0"/>
    <m/>
    <m/>
    <m/>
    <m/>
    <m/>
    <n v="28"/>
    <m/>
    <m/>
    <m/>
    <m/>
    <m/>
    <m/>
    <m/>
    <m/>
    <m/>
    <m/>
    <n v="0"/>
    <m/>
    <m/>
    <m/>
    <m/>
    <m/>
    <m/>
    <n v="0"/>
    <n v="0"/>
    <m/>
    <m/>
  </r>
  <r>
    <n v="178"/>
    <m/>
    <s v=""/>
    <m/>
    <n v="0"/>
    <m/>
    <m/>
    <m/>
    <m/>
    <m/>
    <n v="28"/>
    <m/>
    <m/>
    <m/>
    <m/>
    <m/>
    <m/>
    <m/>
    <m/>
    <m/>
    <m/>
    <n v="0"/>
    <m/>
    <m/>
    <m/>
    <m/>
    <m/>
    <m/>
    <n v="0"/>
    <n v="0"/>
    <m/>
    <m/>
  </r>
  <r>
    <n v="179"/>
    <m/>
    <s v=""/>
    <m/>
    <n v="0"/>
    <m/>
    <m/>
    <m/>
    <m/>
    <m/>
    <n v="28"/>
    <m/>
    <m/>
    <m/>
    <m/>
    <m/>
    <m/>
    <m/>
    <m/>
    <m/>
    <m/>
    <n v="0"/>
    <m/>
    <m/>
    <m/>
    <m/>
    <m/>
    <m/>
    <n v="0"/>
    <n v="0"/>
    <m/>
    <m/>
  </r>
  <r>
    <n v="180"/>
    <m/>
    <s v=""/>
    <m/>
    <n v="0"/>
    <m/>
    <m/>
    <m/>
    <m/>
    <m/>
    <n v="28"/>
    <m/>
    <m/>
    <m/>
    <m/>
    <m/>
    <m/>
    <m/>
    <m/>
    <m/>
    <m/>
    <n v="0"/>
    <m/>
    <m/>
    <m/>
    <m/>
    <m/>
    <m/>
    <n v="0"/>
    <n v="0"/>
    <m/>
    <m/>
  </r>
  <r>
    <n v="181"/>
    <m/>
    <s v=""/>
    <m/>
    <n v="0"/>
    <m/>
    <m/>
    <m/>
    <m/>
    <m/>
    <n v="28"/>
    <m/>
    <m/>
    <m/>
    <m/>
    <m/>
    <m/>
    <m/>
    <m/>
    <m/>
    <m/>
    <n v="0"/>
    <m/>
    <m/>
    <m/>
    <m/>
    <m/>
    <m/>
    <n v="0"/>
    <n v="0"/>
    <m/>
    <m/>
  </r>
  <r>
    <n v="182"/>
    <m/>
    <s v=""/>
    <m/>
    <n v="0"/>
    <m/>
    <m/>
    <m/>
    <m/>
    <m/>
    <n v="28"/>
    <m/>
    <m/>
    <m/>
    <m/>
    <m/>
    <m/>
    <m/>
    <m/>
    <m/>
    <m/>
    <n v="0"/>
    <m/>
    <m/>
    <m/>
    <m/>
    <m/>
    <m/>
    <n v="0"/>
    <n v="0"/>
    <m/>
    <m/>
  </r>
  <r>
    <n v="183"/>
    <m/>
    <s v=""/>
    <m/>
    <n v="0"/>
    <m/>
    <m/>
    <m/>
    <m/>
    <m/>
    <n v="28"/>
    <m/>
    <m/>
    <m/>
    <m/>
    <m/>
    <m/>
    <m/>
    <m/>
    <m/>
    <m/>
    <n v="0"/>
    <m/>
    <m/>
    <m/>
    <m/>
    <m/>
    <m/>
    <n v="0"/>
    <n v="0"/>
    <m/>
    <m/>
  </r>
  <r>
    <n v="184"/>
    <m/>
    <s v=""/>
    <m/>
    <n v="0"/>
    <m/>
    <m/>
    <m/>
    <m/>
    <m/>
    <n v="28"/>
    <m/>
    <m/>
    <m/>
    <m/>
    <m/>
    <m/>
    <m/>
    <m/>
    <m/>
    <m/>
    <n v="0"/>
    <m/>
    <m/>
    <m/>
    <m/>
    <m/>
    <m/>
    <n v="0"/>
    <n v="0"/>
    <m/>
    <m/>
  </r>
  <r>
    <n v="185"/>
    <m/>
    <s v=""/>
    <m/>
    <n v="0"/>
    <m/>
    <m/>
    <m/>
    <m/>
    <m/>
    <n v="28"/>
    <m/>
    <m/>
    <m/>
    <m/>
    <m/>
    <m/>
    <m/>
    <m/>
    <m/>
    <m/>
    <n v="0"/>
    <m/>
    <m/>
    <m/>
    <m/>
    <m/>
    <m/>
    <n v="0"/>
    <n v="0"/>
    <m/>
    <m/>
  </r>
  <r>
    <n v="186"/>
    <m/>
    <s v=""/>
    <m/>
    <n v="0"/>
    <m/>
    <m/>
    <m/>
    <m/>
    <m/>
    <n v="28"/>
    <m/>
    <m/>
    <m/>
    <m/>
    <m/>
    <m/>
    <m/>
    <m/>
    <m/>
    <m/>
    <n v="0"/>
    <m/>
    <m/>
    <m/>
    <m/>
    <m/>
    <m/>
    <n v="0"/>
    <n v="0"/>
    <m/>
    <m/>
  </r>
  <r>
    <n v="187"/>
    <m/>
    <s v=""/>
    <m/>
    <n v="0"/>
    <m/>
    <m/>
    <m/>
    <m/>
    <m/>
    <n v="28"/>
    <m/>
    <m/>
    <m/>
    <m/>
    <m/>
    <m/>
    <m/>
    <m/>
    <m/>
    <m/>
    <n v="0"/>
    <m/>
    <m/>
    <m/>
    <m/>
    <m/>
    <m/>
    <n v="0"/>
    <n v="0"/>
    <m/>
    <m/>
  </r>
  <r>
    <n v="188"/>
    <m/>
    <s v=""/>
    <m/>
    <n v="0"/>
    <m/>
    <m/>
    <m/>
    <m/>
    <m/>
    <n v="28"/>
    <m/>
    <m/>
    <m/>
    <m/>
    <m/>
    <m/>
    <m/>
    <m/>
    <m/>
    <m/>
    <n v="0"/>
    <m/>
    <m/>
    <m/>
    <m/>
    <m/>
    <m/>
    <n v="0"/>
    <n v="0"/>
    <m/>
    <m/>
  </r>
  <r>
    <n v="189"/>
    <m/>
    <s v=""/>
    <m/>
    <n v="0"/>
    <m/>
    <m/>
    <m/>
    <m/>
    <m/>
    <n v="28"/>
    <m/>
    <m/>
    <m/>
    <m/>
    <m/>
    <m/>
    <m/>
    <m/>
    <m/>
    <m/>
    <n v="0"/>
    <m/>
    <m/>
    <m/>
    <m/>
    <m/>
    <m/>
    <n v="0"/>
    <n v="0"/>
    <m/>
    <m/>
  </r>
  <r>
    <n v="190"/>
    <m/>
    <s v=""/>
    <m/>
    <n v="0"/>
    <m/>
    <m/>
    <m/>
    <m/>
    <m/>
    <n v="28"/>
    <m/>
    <m/>
    <m/>
    <m/>
    <m/>
    <m/>
    <m/>
    <m/>
    <m/>
    <m/>
    <n v="0"/>
    <m/>
    <m/>
    <m/>
    <m/>
    <m/>
    <m/>
    <n v="0"/>
    <n v="0"/>
    <m/>
    <m/>
  </r>
  <r>
    <n v="191"/>
    <m/>
    <s v=""/>
    <m/>
    <n v="0"/>
    <m/>
    <m/>
    <m/>
    <m/>
    <m/>
    <n v="28"/>
    <m/>
    <m/>
    <m/>
    <m/>
    <m/>
    <m/>
    <m/>
    <m/>
    <m/>
    <m/>
    <n v="0"/>
    <m/>
    <m/>
    <m/>
    <m/>
    <m/>
    <m/>
    <n v="0"/>
    <n v="0"/>
    <m/>
    <m/>
  </r>
  <r>
    <n v="192"/>
    <m/>
    <s v=""/>
    <m/>
    <n v="0"/>
    <m/>
    <m/>
    <m/>
    <m/>
    <m/>
    <n v="28"/>
    <m/>
    <m/>
    <m/>
    <m/>
    <m/>
    <m/>
    <m/>
    <m/>
    <m/>
    <m/>
    <n v="0"/>
    <m/>
    <m/>
    <m/>
    <m/>
    <m/>
    <m/>
    <n v="0"/>
    <n v="0"/>
    <m/>
    <m/>
  </r>
  <r>
    <n v="193"/>
    <m/>
    <s v=""/>
    <m/>
    <n v="0"/>
    <m/>
    <m/>
    <m/>
    <m/>
    <m/>
    <n v="28"/>
    <m/>
    <m/>
    <m/>
    <m/>
    <m/>
    <m/>
    <m/>
    <m/>
    <m/>
    <m/>
    <n v="0"/>
    <m/>
    <m/>
    <m/>
    <m/>
    <m/>
    <m/>
    <n v="0"/>
    <n v="0"/>
    <m/>
    <m/>
  </r>
  <r>
    <n v="194"/>
    <m/>
    <s v=""/>
    <m/>
    <n v="0"/>
    <m/>
    <m/>
    <m/>
    <m/>
    <m/>
    <n v="28"/>
    <m/>
    <m/>
    <m/>
    <m/>
    <m/>
    <m/>
    <m/>
    <m/>
    <m/>
    <m/>
    <n v="0"/>
    <m/>
    <m/>
    <m/>
    <m/>
    <m/>
    <m/>
    <n v="0"/>
    <n v="0"/>
    <m/>
    <m/>
  </r>
  <r>
    <n v="195"/>
    <m/>
    <s v=""/>
    <m/>
    <n v="0"/>
    <m/>
    <m/>
    <m/>
    <m/>
    <m/>
    <n v="28"/>
    <m/>
    <m/>
    <m/>
    <m/>
    <m/>
    <m/>
    <m/>
    <m/>
    <m/>
    <m/>
    <n v="0"/>
    <m/>
    <m/>
    <m/>
    <m/>
    <m/>
    <m/>
    <n v="0"/>
    <n v="0"/>
    <m/>
    <m/>
  </r>
  <r>
    <n v="196"/>
    <m/>
    <s v=""/>
    <m/>
    <n v="0"/>
    <m/>
    <m/>
    <m/>
    <m/>
    <m/>
    <n v="28"/>
    <m/>
    <m/>
    <m/>
    <m/>
    <m/>
    <m/>
    <m/>
    <m/>
    <m/>
    <m/>
    <n v="0"/>
    <m/>
    <m/>
    <m/>
    <m/>
    <m/>
    <m/>
    <n v="0"/>
    <n v="0"/>
    <m/>
    <m/>
  </r>
  <r>
    <n v="197"/>
    <m/>
    <s v=""/>
    <m/>
    <n v="0"/>
    <m/>
    <m/>
    <m/>
    <m/>
    <m/>
    <n v="28"/>
    <m/>
    <m/>
    <m/>
    <m/>
    <m/>
    <m/>
    <m/>
    <m/>
    <m/>
    <m/>
    <n v="0"/>
    <m/>
    <m/>
    <m/>
    <m/>
    <m/>
    <m/>
    <n v="0"/>
    <n v="0"/>
    <m/>
    <m/>
  </r>
  <r>
    <n v="198"/>
    <m/>
    <s v=""/>
    <m/>
    <n v="0"/>
    <m/>
    <m/>
    <m/>
    <m/>
    <m/>
    <n v="28"/>
    <m/>
    <m/>
    <m/>
    <m/>
    <m/>
    <m/>
    <m/>
    <m/>
    <m/>
    <m/>
    <n v="0"/>
    <m/>
    <m/>
    <m/>
    <m/>
    <m/>
    <m/>
    <n v="0"/>
    <n v="0"/>
    <m/>
    <m/>
  </r>
  <r>
    <n v="199"/>
    <m/>
    <s v=""/>
    <m/>
    <n v="0"/>
    <m/>
    <m/>
    <m/>
    <m/>
    <m/>
    <n v="28"/>
    <m/>
    <m/>
    <m/>
    <m/>
    <m/>
    <m/>
    <m/>
    <m/>
    <m/>
    <m/>
    <n v="0"/>
    <m/>
    <m/>
    <m/>
    <m/>
    <m/>
    <m/>
    <n v="0"/>
    <n v="0"/>
    <m/>
    <m/>
  </r>
  <r>
    <n v="200"/>
    <m/>
    <s v=""/>
    <m/>
    <n v="0"/>
    <m/>
    <m/>
    <m/>
    <m/>
    <m/>
    <n v="28"/>
    <m/>
    <m/>
    <m/>
    <m/>
    <m/>
    <m/>
    <m/>
    <m/>
    <m/>
    <m/>
    <n v="0"/>
    <m/>
    <m/>
    <m/>
    <m/>
    <m/>
    <m/>
    <n v="0"/>
    <n v="0"/>
    <m/>
    <m/>
  </r>
  <r>
    <n v="201"/>
    <m/>
    <s v=""/>
    <m/>
    <n v="0"/>
    <m/>
    <m/>
    <m/>
    <m/>
    <m/>
    <n v="28"/>
    <m/>
    <m/>
    <m/>
    <m/>
    <m/>
    <m/>
    <m/>
    <m/>
    <m/>
    <m/>
    <n v="0"/>
    <m/>
    <m/>
    <m/>
    <m/>
    <m/>
    <m/>
    <n v="0"/>
    <n v="0"/>
    <m/>
    <m/>
  </r>
  <r>
    <n v="202"/>
    <m/>
    <s v=""/>
    <m/>
    <n v="0"/>
    <m/>
    <m/>
    <m/>
    <m/>
    <m/>
    <n v="28"/>
    <m/>
    <m/>
    <m/>
    <m/>
    <m/>
    <m/>
    <m/>
    <m/>
    <m/>
    <m/>
    <n v="0"/>
    <m/>
    <m/>
    <m/>
    <m/>
    <m/>
    <m/>
    <n v="0"/>
    <n v="0"/>
    <m/>
    <m/>
  </r>
  <r>
    <n v="203"/>
    <m/>
    <s v=""/>
    <m/>
    <n v="0"/>
    <m/>
    <m/>
    <m/>
    <m/>
    <m/>
    <n v="28"/>
    <m/>
    <m/>
    <m/>
    <m/>
    <m/>
    <m/>
    <m/>
    <m/>
    <m/>
    <m/>
    <n v="0"/>
    <m/>
    <m/>
    <m/>
    <m/>
    <m/>
    <m/>
    <n v="0"/>
    <n v="0"/>
    <m/>
    <m/>
  </r>
  <r>
    <n v="204"/>
    <m/>
    <s v=""/>
    <m/>
    <n v="0"/>
    <m/>
    <m/>
    <m/>
    <m/>
    <m/>
    <n v="28"/>
    <m/>
    <m/>
    <m/>
    <m/>
    <m/>
    <m/>
    <m/>
    <m/>
    <m/>
    <m/>
    <n v="0"/>
    <m/>
    <m/>
    <m/>
    <m/>
    <m/>
    <m/>
    <n v="0"/>
    <n v="0"/>
    <m/>
    <m/>
  </r>
  <r>
    <n v="205"/>
    <m/>
    <s v=""/>
    <m/>
    <n v="0"/>
    <m/>
    <m/>
    <m/>
    <m/>
    <m/>
    <n v="28"/>
    <m/>
    <m/>
    <m/>
    <m/>
    <m/>
    <m/>
    <m/>
    <m/>
    <m/>
    <m/>
    <n v="0"/>
    <m/>
    <m/>
    <m/>
    <m/>
    <m/>
    <m/>
    <n v="0"/>
    <n v="0"/>
    <m/>
    <m/>
  </r>
  <r>
    <n v="206"/>
    <m/>
    <s v=""/>
    <m/>
    <n v="0"/>
    <m/>
    <m/>
    <m/>
    <m/>
    <m/>
    <n v="28"/>
    <m/>
    <m/>
    <m/>
    <m/>
    <m/>
    <m/>
    <m/>
    <m/>
    <m/>
    <m/>
    <n v="0"/>
    <m/>
    <m/>
    <m/>
    <m/>
    <m/>
    <m/>
    <n v="0"/>
    <n v="0"/>
    <m/>
    <m/>
  </r>
  <r>
    <n v="207"/>
    <m/>
    <s v=""/>
    <m/>
    <n v="0"/>
    <m/>
    <m/>
    <m/>
    <m/>
    <m/>
    <n v="28"/>
    <m/>
    <m/>
    <m/>
    <m/>
    <m/>
    <m/>
    <m/>
    <m/>
    <m/>
    <m/>
    <n v="0"/>
    <m/>
    <m/>
    <m/>
    <m/>
    <m/>
    <m/>
    <n v="0"/>
    <n v="0"/>
    <m/>
    <m/>
  </r>
  <r>
    <n v="208"/>
    <m/>
    <s v=""/>
    <m/>
    <n v="0"/>
    <m/>
    <m/>
    <m/>
    <m/>
    <m/>
    <n v="28"/>
    <m/>
    <m/>
    <m/>
    <m/>
    <m/>
    <m/>
    <m/>
    <m/>
    <m/>
    <m/>
    <n v="0"/>
    <m/>
    <m/>
    <m/>
    <m/>
    <m/>
    <m/>
    <n v="0"/>
    <n v="0"/>
    <m/>
    <m/>
  </r>
  <r>
    <n v="209"/>
    <m/>
    <s v=""/>
    <m/>
    <n v="0"/>
    <m/>
    <m/>
    <m/>
    <m/>
    <m/>
    <n v="28"/>
    <m/>
    <m/>
    <m/>
    <m/>
    <m/>
    <m/>
    <m/>
    <m/>
    <m/>
    <m/>
    <n v="0"/>
    <m/>
    <m/>
    <m/>
    <m/>
    <m/>
    <m/>
    <n v="0"/>
    <n v="0"/>
    <m/>
    <m/>
  </r>
  <r>
    <n v="210"/>
    <m/>
    <s v=""/>
    <m/>
    <n v="0"/>
    <m/>
    <m/>
    <m/>
    <m/>
    <m/>
    <n v="28"/>
    <m/>
    <m/>
    <m/>
    <m/>
    <m/>
    <m/>
    <m/>
    <m/>
    <m/>
    <m/>
    <n v="0"/>
    <m/>
    <m/>
    <m/>
    <m/>
    <m/>
    <m/>
    <n v="0"/>
    <n v="0"/>
    <m/>
    <m/>
  </r>
  <r>
    <n v="211"/>
    <m/>
    <s v=""/>
    <m/>
    <n v="0"/>
    <m/>
    <m/>
    <m/>
    <m/>
    <m/>
    <n v="28"/>
    <m/>
    <m/>
    <m/>
    <m/>
    <m/>
    <m/>
    <m/>
    <m/>
    <m/>
    <m/>
    <n v="0"/>
    <m/>
    <m/>
    <m/>
    <m/>
    <m/>
    <m/>
    <n v="0"/>
    <n v="0"/>
    <m/>
    <m/>
  </r>
  <r>
    <n v="212"/>
    <m/>
    <s v=""/>
    <m/>
    <n v="0"/>
    <m/>
    <m/>
    <m/>
    <m/>
    <m/>
    <n v="28"/>
    <m/>
    <m/>
    <m/>
    <m/>
    <m/>
    <m/>
    <m/>
    <m/>
    <m/>
    <m/>
    <n v="0"/>
    <m/>
    <m/>
    <m/>
    <m/>
    <m/>
    <m/>
    <n v="0"/>
    <n v="0"/>
    <m/>
    <m/>
  </r>
  <r>
    <n v="213"/>
    <m/>
    <s v=""/>
    <m/>
    <n v="0"/>
    <m/>
    <m/>
    <m/>
    <m/>
    <m/>
    <n v="28"/>
    <m/>
    <m/>
    <m/>
    <m/>
    <m/>
    <m/>
    <m/>
    <m/>
    <m/>
    <m/>
    <n v="0"/>
    <m/>
    <m/>
    <m/>
    <m/>
    <m/>
    <m/>
    <n v="0"/>
    <n v="0"/>
    <m/>
    <m/>
  </r>
  <r>
    <n v="214"/>
    <m/>
    <s v=""/>
    <m/>
    <n v="0"/>
    <m/>
    <m/>
    <m/>
    <m/>
    <m/>
    <n v="28"/>
    <m/>
    <m/>
    <m/>
    <m/>
    <m/>
    <m/>
    <m/>
    <m/>
    <m/>
    <m/>
    <n v="0"/>
    <m/>
    <m/>
    <m/>
    <m/>
    <m/>
    <m/>
    <n v="0"/>
    <n v="0"/>
    <m/>
    <m/>
  </r>
  <r>
    <n v="215"/>
    <m/>
    <s v=""/>
    <m/>
    <n v="0"/>
    <m/>
    <m/>
    <m/>
    <m/>
    <m/>
    <n v="28"/>
    <m/>
    <m/>
    <m/>
    <m/>
    <m/>
    <m/>
    <m/>
    <m/>
    <m/>
    <m/>
    <n v="0"/>
    <m/>
    <m/>
    <m/>
    <m/>
    <m/>
    <m/>
    <n v="0"/>
    <n v="0"/>
    <m/>
    <m/>
  </r>
  <r>
    <n v="216"/>
    <m/>
    <s v=""/>
    <m/>
    <n v="0"/>
    <m/>
    <m/>
    <m/>
    <m/>
    <m/>
    <n v="28"/>
    <m/>
    <m/>
    <m/>
    <m/>
    <m/>
    <m/>
    <m/>
    <m/>
    <m/>
    <m/>
    <n v="0"/>
    <m/>
    <m/>
    <m/>
    <m/>
    <m/>
    <m/>
    <n v="0"/>
    <n v="0"/>
    <m/>
    <m/>
  </r>
  <r>
    <n v="217"/>
    <m/>
    <s v=""/>
    <m/>
    <n v="0"/>
    <m/>
    <m/>
    <m/>
    <m/>
    <m/>
    <n v="28"/>
    <m/>
    <m/>
    <m/>
    <m/>
    <m/>
    <m/>
    <m/>
    <m/>
    <m/>
    <m/>
    <n v="0"/>
    <m/>
    <m/>
    <m/>
    <m/>
    <m/>
    <m/>
    <n v="0"/>
    <n v="0"/>
    <m/>
    <m/>
  </r>
  <r>
    <n v="218"/>
    <m/>
    <s v=""/>
    <m/>
    <n v="0"/>
    <m/>
    <m/>
    <m/>
    <m/>
    <m/>
    <n v="28"/>
    <m/>
    <m/>
    <m/>
    <m/>
    <m/>
    <m/>
    <m/>
    <m/>
    <m/>
    <m/>
    <n v="0"/>
    <m/>
    <m/>
    <m/>
    <m/>
    <m/>
    <m/>
    <n v="0"/>
    <n v="0"/>
    <m/>
    <m/>
  </r>
  <r>
    <n v="219"/>
    <m/>
    <s v=""/>
    <m/>
    <n v="0"/>
    <m/>
    <m/>
    <m/>
    <m/>
    <m/>
    <n v="28"/>
    <m/>
    <m/>
    <m/>
    <m/>
    <m/>
    <m/>
    <m/>
    <m/>
    <m/>
    <m/>
    <n v="0"/>
    <m/>
    <m/>
    <m/>
    <m/>
    <m/>
    <m/>
    <n v="0"/>
    <n v="0"/>
    <m/>
    <m/>
  </r>
  <r>
    <n v="220"/>
    <m/>
    <s v=""/>
    <m/>
    <n v="0"/>
    <m/>
    <m/>
    <m/>
    <m/>
    <m/>
    <n v="28"/>
    <m/>
    <m/>
    <m/>
    <m/>
    <m/>
    <m/>
    <m/>
    <m/>
    <m/>
    <m/>
    <n v="0"/>
    <m/>
    <m/>
    <m/>
    <m/>
    <m/>
    <m/>
    <n v="0"/>
    <n v="0"/>
    <m/>
    <m/>
  </r>
  <r>
    <n v="221"/>
    <m/>
    <s v=""/>
    <m/>
    <n v="0"/>
    <m/>
    <m/>
    <m/>
    <m/>
    <m/>
    <n v="28"/>
    <m/>
    <m/>
    <m/>
    <m/>
    <m/>
    <m/>
    <m/>
    <m/>
    <m/>
    <m/>
    <n v="0"/>
    <m/>
    <m/>
    <m/>
    <m/>
    <m/>
    <m/>
    <n v="0"/>
    <n v="0"/>
    <m/>
    <m/>
  </r>
  <r>
    <n v="222"/>
    <m/>
    <s v=""/>
    <m/>
    <n v="0"/>
    <m/>
    <m/>
    <m/>
    <m/>
    <m/>
    <n v="28"/>
    <m/>
    <m/>
    <m/>
    <m/>
    <m/>
    <m/>
    <m/>
    <m/>
    <m/>
    <m/>
    <n v="0"/>
    <m/>
    <m/>
    <m/>
    <m/>
    <m/>
    <m/>
    <n v="0"/>
    <n v="0"/>
    <m/>
    <m/>
  </r>
  <r>
    <n v="223"/>
    <m/>
    <s v=""/>
    <m/>
    <n v="0"/>
    <m/>
    <m/>
    <m/>
    <m/>
    <m/>
    <n v="28"/>
    <m/>
    <m/>
    <m/>
    <m/>
    <m/>
    <m/>
    <m/>
    <m/>
    <m/>
    <m/>
    <n v="0"/>
    <m/>
    <m/>
    <m/>
    <m/>
    <m/>
    <m/>
    <n v="0"/>
    <n v="0"/>
    <m/>
    <m/>
  </r>
  <r>
    <n v="224"/>
    <m/>
    <s v=""/>
    <m/>
    <n v="0"/>
    <m/>
    <m/>
    <m/>
    <m/>
    <m/>
    <n v="28"/>
    <m/>
    <m/>
    <m/>
    <m/>
    <m/>
    <m/>
    <m/>
    <m/>
    <m/>
    <m/>
    <n v="0"/>
    <m/>
    <m/>
    <m/>
    <m/>
    <m/>
    <m/>
    <n v="0"/>
    <n v="0"/>
    <m/>
    <m/>
  </r>
  <r>
    <n v="225"/>
    <m/>
    <s v=""/>
    <m/>
    <n v="0"/>
    <m/>
    <m/>
    <m/>
    <m/>
    <m/>
    <n v="28"/>
    <m/>
    <m/>
    <m/>
    <m/>
    <m/>
    <m/>
    <m/>
    <m/>
    <m/>
    <m/>
    <n v="0"/>
    <m/>
    <m/>
    <m/>
    <m/>
    <m/>
    <m/>
    <n v="0"/>
    <n v="0"/>
    <m/>
    <m/>
  </r>
  <r>
    <n v="226"/>
    <m/>
    <s v=""/>
    <m/>
    <n v="0"/>
    <m/>
    <m/>
    <m/>
    <m/>
    <m/>
    <n v="28"/>
    <m/>
    <m/>
    <m/>
    <m/>
    <m/>
    <m/>
    <m/>
    <m/>
    <m/>
    <m/>
    <n v="0"/>
    <m/>
    <m/>
    <m/>
    <m/>
    <m/>
    <m/>
    <n v="0"/>
    <n v="0"/>
    <m/>
    <m/>
  </r>
  <r>
    <n v="227"/>
    <m/>
    <s v=""/>
    <m/>
    <n v="0"/>
    <m/>
    <m/>
    <m/>
    <m/>
    <m/>
    <n v="28"/>
    <m/>
    <m/>
    <m/>
    <m/>
    <m/>
    <m/>
    <m/>
    <m/>
    <m/>
    <m/>
    <n v="0"/>
    <m/>
    <m/>
    <m/>
    <m/>
    <m/>
    <m/>
    <n v="0"/>
    <n v="0"/>
    <m/>
    <m/>
  </r>
  <r>
    <n v="228"/>
    <m/>
    <s v=""/>
    <m/>
    <n v="0"/>
    <m/>
    <m/>
    <m/>
    <m/>
    <m/>
    <n v="28"/>
    <m/>
    <m/>
    <m/>
    <m/>
    <m/>
    <m/>
    <m/>
    <m/>
    <m/>
    <m/>
    <n v="0"/>
    <m/>
    <m/>
    <m/>
    <m/>
    <m/>
    <m/>
    <n v="0"/>
    <n v="0"/>
    <m/>
    <m/>
  </r>
  <r>
    <n v="229"/>
    <m/>
    <s v=""/>
    <m/>
    <n v="0"/>
    <m/>
    <m/>
    <m/>
    <m/>
    <m/>
    <n v="28"/>
    <m/>
    <m/>
    <m/>
    <m/>
    <m/>
    <m/>
    <m/>
    <m/>
    <m/>
    <m/>
    <n v="0"/>
    <m/>
    <m/>
    <m/>
    <m/>
    <m/>
    <m/>
    <n v="0"/>
    <n v="0"/>
    <m/>
    <m/>
  </r>
  <r>
    <n v="230"/>
    <m/>
    <s v=""/>
    <m/>
    <n v="0"/>
    <m/>
    <m/>
    <m/>
    <m/>
    <m/>
    <n v="28"/>
    <m/>
    <m/>
    <m/>
    <m/>
    <m/>
    <m/>
    <m/>
    <m/>
    <m/>
    <m/>
    <n v="0"/>
    <m/>
    <m/>
    <m/>
    <m/>
    <m/>
    <m/>
    <n v="0"/>
    <n v="0"/>
    <m/>
    <m/>
  </r>
  <r>
    <n v="231"/>
    <m/>
    <s v=""/>
    <m/>
    <n v="0"/>
    <m/>
    <m/>
    <m/>
    <m/>
    <m/>
    <n v="28"/>
    <m/>
    <m/>
    <m/>
    <m/>
    <m/>
    <m/>
    <m/>
    <m/>
    <m/>
    <m/>
    <n v="0"/>
    <m/>
    <m/>
    <m/>
    <m/>
    <m/>
    <m/>
    <n v="0"/>
    <n v="0"/>
    <m/>
    <m/>
  </r>
  <r>
    <n v="232"/>
    <m/>
    <s v=""/>
    <m/>
    <n v="0"/>
    <m/>
    <m/>
    <m/>
    <m/>
    <m/>
    <n v="28"/>
    <m/>
    <m/>
    <m/>
    <m/>
    <m/>
    <m/>
    <m/>
    <m/>
    <m/>
    <m/>
    <n v="0"/>
    <m/>
    <m/>
    <m/>
    <m/>
    <m/>
    <m/>
    <n v="0"/>
    <n v="0"/>
    <m/>
    <m/>
  </r>
  <r>
    <n v="233"/>
    <m/>
    <s v=""/>
    <m/>
    <n v="0"/>
    <m/>
    <m/>
    <m/>
    <m/>
    <m/>
    <n v="28"/>
    <m/>
    <m/>
    <m/>
    <m/>
    <m/>
    <m/>
    <m/>
    <m/>
    <m/>
    <m/>
    <n v="0"/>
    <m/>
    <m/>
    <m/>
    <m/>
    <m/>
    <m/>
    <n v="0"/>
    <n v="0"/>
    <m/>
    <m/>
  </r>
  <r>
    <n v="234"/>
    <m/>
    <s v=""/>
    <m/>
    <n v="0"/>
    <m/>
    <m/>
    <m/>
    <m/>
    <m/>
    <n v="28"/>
    <m/>
    <m/>
    <m/>
    <m/>
    <m/>
    <m/>
    <m/>
    <m/>
    <m/>
    <m/>
    <n v="0"/>
    <m/>
    <m/>
    <m/>
    <m/>
    <m/>
    <m/>
    <n v="0"/>
    <n v="0"/>
    <m/>
    <m/>
  </r>
  <r>
    <n v="235"/>
    <m/>
    <s v=""/>
    <m/>
    <n v="0"/>
    <m/>
    <m/>
    <m/>
    <m/>
    <m/>
    <n v="28"/>
    <m/>
    <m/>
    <m/>
    <m/>
    <m/>
    <m/>
    <m/>
    <m/>
    <m/>
    <m/>
    <n v="0"/>
    <m/>
    <m/>
    <m/>
    <m/>
    <m/>
    <m/>
    <n v="0"/>
    <n v="0"/>
    <m/>
    <m/>
  </r>
  <r>
    <n v="236"/>
    <m/>
    <s v=""/>
    <m/>
    <n v="0"/>
    <m/>
    <m/>
    <m/>
    <m/>
    <m/>
    <n v="28"/>
    <m/>
    <m/>
    <m/>
    <m/>
    <m/>
    <m/>
    <m/>
    <m/>
    <m/>
    <m/>
    <n v="0"/>
    <m/>
    <m/>
    <m/>
    <m/>
    <m/>
    <m/>
    <n v="0"/>
    <n v="0"/>
    <m/>
    <m/>
  </r>
  <r>
    <n v="237"/>
    <m/>
    <s v=""/>
    <m/>
    <n v="0"/>
    <m/>
    <m/>
    <m/>
    <m/>
    <m/>
    <n v="28"/>
    <m/>
    <m/>
    <m/>
    <m/>
    <m/>
    <m/>
    <m/>
    <m/>
    <m/>
    <m/>
    <n v="0"/>
    <m/>
    <m/>
    <m/>
    <m/>
    <m/>
    <m/>
    <n v="0"/>
    <n v="0"/>
    <m/>
    <m/>
  </r>
  <r>
    <n v="238"/>
    <m/>
    <s v=""/>
    <m/>
    <n v="0"/>
    <m/>
    <m/>
    <m/>
    <m/>
    <m/>
    <n v="28"/>
    <m/>
    <m/>
    <m/>
    <m/>
    <m/>
    <m/>
    <m/>
    <m/>
    <m/>
    <m/>
    <n v="0"/>
    <m/>
    <m/>
    <m/>
    <m/>
    <m/>
    <m/>
    <n v="0"/>
    <n v="0"/>
    <m/>
    <m/>
  </r>
  <r>
    <n v="239"/>
    <m/>
    <s v=""/>
    <m/>
    <n v="0"/>
    <m/>
    <m/>
    <m/>
    <m/>
    <m/>
    <n v="28"/>
    <m/>
    <m/>
    <m/>
    <m/>
    <m/>
    <m/>
    <m/>
    <m/>
    <m/>
    <m/>
    <n v="0"/>
    <m/>
    <m/>
    <m/>
    <m/>
    <m/>
    <m/>
    <n v="0"/>
    <n v="0"/>
    <m/>
    <m/>
  </r>
  <r>
    <n v="240"/>
    <m/>
    <s v=""/>
    <m/>
    <n v="0"/>
    <m/>
    <m/>
    <m/>
    <m/>
    <m/>
    <n v="28"/>
    <m/>
    <m/>
    <m/>
    <m/>
    <m/>
    <m/>
    <m/>
    <m/>
    <m/>
    <m/>
    <n v="0"/>
    <m/>
    <m/>
    <m/>
    <m/>
    <m/>
    <m/>
    <n v="0"/>
    <n v="0"/>
    <m/>
    <m/>
  </r>
  <r>
    <n v="241"/>
    <m/>
    <s v=""/>
    <m/>
    <n v="0"/>
    <m/>
    <m/>
    <m/>
    <m/>
    <m/>
    <n v="28"/>
    <m/>
    <m/>
    <m/>
    <m/>
    <m/>
    <m/>
    <m/>
    <m/>
    <m/>
    <m/>
    <n v="0"/>
    <m/>
    <m/>
    <m/>
    <m/>
    <m/>
    <m/>
    <n v="0"/>
    <n v="0"/>
    <m/>
    <m/>
  </r>
  <r>
    <n v="242"/>
    <m/>
    <s v=""/>
    <m/>
    <n v="0"/>
    <m/>
    <m/>
    <m/>
    <m/>
    <m/>
    <n v="28"/>
    <m/>
    <m/>
    <m/>
    <m/>
    <m/>
    <m/>
    <m/>
    <m/>
    <m/>
    <m/>
    <n v="0"/>
    <m/>
    <m/>
    <m/>
    <m/>
    <m/>
    <m/>
    <n v="0"/>
    <n v="0"/>
    <m/>
    <m/>
  </r>
  <r>
    <n v="243"/>
    <m/>
    <s v=""/>
    <m/>
    <n v="0"/>
    <m/>
    <m/>
    <m/>
    <m/>
    <m/>
    <n v="28"/>
    <m/>
    <m/>
    <m/>
    <m/>
    <m/>
    <m/>
    <m/>
    <m/>
    <m/>
    <m/>
    <n v="0"/>
    <m/>
    <m/>
    <m/>
    <m/>
    <m/>
    <m/>
    <n v="0"/>
    <n v="0"/>
    <m/>
    <m/>
  </r>
  <r>
    <n v="244"/>
    <m/>
    <s v=""/>
    <m/>
    <n v="0"/>
    <m/>
    <m/>
    <m/>
    <m/>
    <m/>
    <n v="28"/>
    <m/>
    <m/>
    <m/>
    <m/>
    <m/>
    <m/>
    <m/>
    <m/>
    <m/>
    <m/>
    <n v="0"/>
    <m/>
    <m/>
    <m/>
    <m/>
    <m/>
    <m/>
    <n v="0"/>
    <n v="0"/>
    <m/>
    <m/>
  </r>
  <r>
    <n v="245"/>
    <m/>
    <s v=""/>
    <m/>
    <n v="0"/>
    <m/>
    <m/>
    <m/>
    <m/>
    <m/>
    <n v="28"/>
    <m/>
    <m/>
    <m/>
    <m/>
    <m/>
    <m/>
    <m/>
    <m/>
    <m/>
    <m/>
    <n v="0"/>
    <m/>
    <m/>
    <m/>
    <m/>
    <m/>
    <m/>
    <n v="0"/>
    <n v="0"/>
    <m/>
    <m/>
  </r>
  <r>
    <n v="246"/>
    <m/>
    <s v=""/>
    <m/>
    <n v="0"/>
    <m/>
    <m/>
    <m/>
    <m/>
    <m/>
    <n v="28"/>
    <m/>
    <m/>
    <m/>
    <m/>
    <m/>
    <m/>
    <m/>
    <m/>
    <m/>
    <m/>
    <n v="0"/>
    <m/>
    <m/>
    <m/>
    <m/>
    <m/>
    <m/>
    <n v="0"/>
    <n v="0"/>
    <m/>
    <m/>
  </r>
  <r>
    <n v="247"/>
    <m/>
    <s v=""/>
    <m/>
    <n v="0"/>
    <m/>
    <m/>
    <m/>
    <m/>
    <m/>
    <n v="28"/>
    <m/>
    <m/>
    <m/>
    <m/>
    <m/>
    <m/>
    <m/>
    <m/>
    <m/>
    <m/>
    <n v="0"/>
    <m/>
    <m/>
    <m/>
    <m/>
    <m/>
    <m/>
    <n v="0"/>
    <n v="0"/>
    <m/>
    <m/>
  </r>
  <r>
    <n v="248"/>
    <m/>
    <s v=""/>
    <m/>
    <n v="0"/>
    <m/>
    <m/>
    <m/>
    <m/>
    <m/>
    <n v="28"/>
    <m/>
    <m/>
    <m/>
    <m/>
    <m/>
    <m/>
    <m/>
    <m/>
    <m/>
    <m/>
    <n v="0"/>
    <m/>
    <m/>
    <m/>
    <m/>
    <m/>
    <m/>
    <n v="0"/>
    <n v="0"/>
    <m/>
    <m/>
  </r>
  <r>
    <n v="249"/>
    <m/>
    <s v=""/>
    <m/>
    <n v="0"/>
    <m/>
    <m/>
    <m/>
    <m/>
    <m/>
    <n v="28"/>
    <m/>
    <m/>
    <m/>
    <m/>
    <m/>
    <m/>
    <m/>
    <m/>
    <m/>
    <m/>
    <m/>
    <m/>
    <m/>
    <m/>
    <m/>
    <m/>
    <m/>
    <n v="0"/>
    <n v="0"/>
    <m/>
    <m/>
  </r>
  <r>
    <n v="250"/>
    <m/>
    <s v=""/>
    <m/>
    <n v="0"/>
    <m/>
    <m/>
    <m/>
    <m/>
    <m/>
    <n v="28"/>
    <m/>
    <m/>
    <m/>
    <m/>
    <m/>
    <m/>
    <m/>
    <m/>
    <m/>
    <m/>
    <m/>
    <m/>
    <m/>
    <m/>
    <m/>
    <m/>
    <m/>
    <n v="0"/>
    <n v="0"/>
    <m/>
    <m/>
  </r>
  <r>
    <n v="251"/>
    <m/>
    <s v=""/>
    <m/>
    <n v="0"/>
    <m/>
    <m/>
    <m/>
    <m/>
    <m/>
    <n v="28"/>
    <m/>
    <m/>
    <m/>
    <m/>
    <m/>
    <m/>
    <m/>
    <m/>
    <m/>
    <m/>
    <m/>
    <m/>
    <m/>
    <m/>
    <m/>
    <m/>
    <m/>
    <n v="0"/>
    <n v="0"/>
    <m/>
    <m/>
  </r>
  <r>
    <n v="252"/>
    <m/>
    <s v=""/>
    <m/>
    <n v="0"/>
    <m/>
    <m/>
    <m/>
    <m/>
    <m/>
    <n v="28"/>
    <m/>
    <m/>
    <m/>
    <m/>
    <m/>
    <m/>
    <m/>
    <m/>
    <m/>
    <m/>
    <m/>
    <m/>
    <m/>
    <m/>
    <m/>
    <m/>
    <m/>
    <n v="0"/>
    <n v="0"/>
    <m/>
    <m/>
  </r>
  <r>
    <n v="253"/>
    <m/>
    <s v=""/>
    <m/>
    <n v="0"/>
    <m/>
    <m/>
    <m/>
    <m/>
    <m/>
    <n v="28"/>
    <m/>
    <m/>
    <m/>
    <m/>
    <m/>
    <m/>
    <m/>
    <m/>
    <m/>
    <m/>
    <m/>
    <m/>
    <m/>
    <m/>
    <m/>
    <m/>
    <m/>
    <n v="0"/>
    <n v="0"/>
    <m/>
    <m/>
  </r>
  <r>
    <n v="254"/>
    <m/>
    <s v=""/>
    <m/>
    <n v="0"/>
    <m/>
    <m/>
    <m/>
    <m/>
    <m/>
    <n v="28"/>
    <m/>
    <m/>
    <m/>
    <m/>
    <m/>
    <m/>
    <m/>
    <m/>
    <m/>
    <m/>
    <m/>
    <m/>
    <m/>
    <m/>
    <m/>
    <m/>
    <m/>
    <n v="0"/>
    <n v="0"/>
    <m/>
    <m/>
  </r>
  <r>
    <n v="255"/>
    <m/>
    <s v=""/>
    <m/>
    <n v="0"/>
    <m/>
    <m/>
    <m/>
    <m/>
    <m/>
    <n v="28"/>
    <m/>
    <m/>
    <m/>
    <m/>
    <m/>
    <m/>
    <m/>
    <m/>
    <m/>
    <m/>
    <m/>
    <m/>
    <m/>
    <m/>
    <m/>
    <m/>
    <m/>
    <n v="0"/>
    <n v="0"/>
    <m/>
    <m/>
  </r>
  <r>
    <n v="256"/>
    <m/>
    <s v=""/>
    <m/>
    <n v="0"/>
    <m/>
    <m/>
    <m/>
    <m/>
    <m/>
    <n v="28"/>
    <m/>
    <m/>
    <m/>
    <m/>
    <m/>
    <m/>
    <m/>
    <m/>
    <m/>
    <m/>
    <m/>
    <m/>
    <m/>
    <m/>
    <m/>
    <m/>
    <m/>
    <n v="0"/>
    <n v="0"/>
    <m/>
    <m/>
  </r>
  <r>
    <n v="257"/>
    <m/>
    <s v=""/>
    <m/>
    <n v="0"/>
    <m/>
    <m/>
    <m/>
    <m/>
    <m/>
    <n v="28"/>
    <m/>
    <m/>
    <m/>
    <m/>
    <m/>
    <m/>
    <m/>
    <m/>
    <m/>
    <m/>
    <m/>
    <m/>
    <m/>
    <m/>
    <m/>
    <m/>
    <m/>
    <n v="0"/>
    <n v="0"/>
    <m/>
    <m/>
  </r>
  <r>
    <n v="258"/>
    <m/>
    <s v=""/>
    <m/>
    <n v="0"/>
    <m/>
    <m/>
    <m/>
    <m/>
    <m/>
    <n v="28"/>
    <m/>
    <m/>
    <m/>
    <m/>
    <m/>
    <m/>
    <m/>
    <m/>
    <m/>
    <m/>
    <m/>
    <m/>
    <m/>
    <m/>
    <m/>
    <m/>
    <m/>
    <n v="0"/>
    <n v="0"/>
    <m/>
    <m/>
  </r>
  <r>
    <n v="259"/>
    <m/>
    <s v=""/>
    <m/>
    <n v="0"/>
    <m/>
    <m/>
    <m/>
    <m/>
    <m/>
    <n v="28"/>
    <m/>
    <m/>
    <m/>
    <m/>
    <m/>
    <m/>
    <m/>
    <m/>
    <m/>
    <m/>
    <m/>
    <m/>
    <m/>
    <m/>
    <m/>
    <m/>
    <m/>
    <n v="0"/>
    <n v="0"/>
    <m/>
    <m/>
  </r>
  <r>
    <n v="260"/>
    <m/>
    <s v=""/>
    <m/>
    <n v="0"/>
    <m/>
    <m/>
    <m/>
    <m/>
    <m/>
    <n v="28"/>
    <m/>
    <m/>
    <m/>
    <m/>
    <m/>
    <m/>
    <m/>
    <m/>
    <m/>
    <m/>
    <m/>
    <m/>
    <m/>
    <m/>
    <m/>
    <m/>
    <m/>
    <n v="0"/>
    <n v="0"/>
    <m/>
    <m/>
  </r>
  <r>
    <n v="261"/>
    <m/>
    <s v=""/>
    <m/>
    <n v="0"/>
    <m/>
    <m/>
    <m/>
    <m/>
    <m/>
    <n v="28"/>
    <m/>
    <m/>
    <m/>
    <m/>
    <m/>
    <m/>
    <m/>
    <m/>
    <m/>
    <m/>
    <m/>
    <m/>
    <m/>
    <m/>
    <m/>
    <m/>
    <m/>
    <n v="0"/>
    <n v="0"/>
    <m/>
    <m/>
  </r>
  <r>
    <n v="262"/>
    <m/>
    <s v=""/>
    <m/>
    <n v="0"/>
    <m/>
    <m/>
    <m/>
    <m/>
    <m/>
    <n v="28"/>
    <m/>
    <m/>
    <m/>
    <m/>
    <m/>
    <m/>
    <m/>
    <m/>
    <m/>
    <m/>
    <m/>
    <m/>
    <m/>
    <m/>
    <m/>
    <m/>
    <m/>
    <n v="0"/>
    <n v="0"/>
    <m/>
    <m/>
  </r>
  <r>
    <n v="263"/>
    <m/>
    <s v=""/>
    <m/>
    <n v="0"/>
    <m/>
    <m/>
    <m/>
    <m/>
    <m/>
    <n v="28"/>
    <m/>
    <m/>
    <m/>
    <m/>
    <m/>
    <m/>
    <m/>
    <m/>
    <m/>
    <m/>
    <m/>
    <m/>
    <m/>
    <m/>
    <m/>
    <m/>
    <m/>
    <n v="0"/>
    <n v="0"/>
    <m/>
    <m/>
  </r>
  <r>
    <n v="264"/>
    <m/>
    <s v=""/>
    <m/>
    <n v="0"/>
    <m/>
    <m/>
    <m/>
    <m/>
    <m/>
    <n v="28"/>
    <m/>
    <m/>
    <m/>
    <m/>
    <m/>
    <m/>
    <m/>
    <m/>
    <m/>
    <m/>
    <m/>
    <m/>
    <m/>
    <m/>
    <m/>
    <m/>
    <m/>
    <n v="0"/>
    <n v="0"/>
    <m/>
    <m/>
  </r>
  <r>
    <n v="265"/>
    <m/>
    <s v=""/>
    <m/>
    <n v="0"/>
    <m/>
    <m/>
    <m/>
    <m/>
    <m/>
    <n v="28"/>
    <m/>
    <m/>
    <m/>
    <m/>
    <m/>
    <m/>
    <m/>
    <m/>
    <m/>
    <m/>
    <m/>
    <m/>
    <m/>
    <m/>
    <m/>
    <m/>
    <m/>
    <n v="0"/>
    <n v="0"/>
    <m/>
    <m/>
  </r>
  <r>
    <n v="266"/>
    <m/>
    <s v=""/>
    <m/>
    <n v="0"/>
    <m/>
    <m/>
    <m/>
    <m/>
    <m/>
    <n v="28"/>
    <m/>
    <m/>
    <m/>
    <m/>
    <m/>
    <m/>
    <m/>
    <m/>
    <m/>
    <m/>
    <m/>
    <m/>
    <m/>
    <m/>
    <m/>
    <m/>
    <m/>
    <n v="0"/>
    <n v="0"/>
    <m/>
    <m/>
  </r>
  <r>
    <n v="267"/>
    <m/>
    <s v=""/>
    <m/>
    <n v="0"/>
    <m/>
    <m/>
    <m/>
    <m/>
    <m/>
    <n v="28"/>
    <m/>
    <m/>
    <m/>
    <m/>
    <m/>
    <m/>
    <m/>
    <m/>
    <m/>
    <m/>
    <m/>
    <m/>
    <m/>
    <m/>
    <m/>
    <m/>
    <m/>
    <n v="0"/>
    <n v="0"/>
    <m/>
    <m/>
  </r>
  <r>
    <n v="268"/>
    <m/>
    <s v=""/>
    <m/>
    <n v="0"/>
    <m/>
    <m/>
    <m/>
    <m/>
    <m/>
    <n v="28"/>
    <m/>
    <m/>
    <m/>
    <m/>
    <m/>
    <m/>
    <m/>
    <m/>
    <m/>
    <m/>
    <m/>
    <m/>
    <m/>
    <m/>
    <m/>
    <m/>
    <m/>
    <n v="0"/>
    <n v="0"/>
    <m/>
    <m/>
  </r>
  <r>
    <n v="269"/>
    <m/>
    <s v=""/>
    <m/>
    <n v="0"/>
    <m/>
    <m/>
    <m/>
    <m/>
    <m/>
    <n v="28"/>
    <m/>
    <m/>
    <m/>
    <m/>
    <m/>
    <m/>
    <m/>
    <m/>
    <m/>
    <m/>
    <m/>
    <m/>
    <m/>
    <m/>
    <m/>
    <m/>
    <m/>
    <n v="0"/>
    <n v="0"/>
    <m/>
    <m/>
  </r>
  <r>
    <n v="270"/>
    <m/>
    <s v=""/>
    <m/>
    <n v="0"/>
    <m/>
    <m/>
    <m/>
    <m/>
    <m/>
    <n v="28"/>
    <m/>
    <m/>
    <m/>
    <m/>
    <m/>
    <m/>
    <m/>
    <m/>
    <m/>
    <m/>
    <m/>
    <m/>
    <m/>
    <m/>
    <m/>
    <m/>
    <m/>
    <n v="0"/>
    <n v="0"/>
    <m/>
    <m/>
  </r>
  <r>
    <n v="271"/>
    <m/>
    <s v=""/>
    <m/>
    <n v="0"/>
    <m/>
    <m/>
    <m/>
    <m/>
    <m/>
    <n v="28"/>
    <m/>
    <m/>
    <m/>
    <m/>
    <m/>
    <m/>
    <m/>
    <m/>
    <m/>
    <m/>
    <m/>
    <m/>
    <m/>
    <m/>
    <m/>
    <m/>
    <m/>
    <n v="0"/>
    <n v="0"/>
    <m/>
    <m/>
  </r>
  <r>
    <n v="272"/>
    <m/>
    <s v=""/>
    <m/>
    <n v="0"/>
    <m/>
    <m/>
    <m/>
    <m/>
    <m/>
    <n v="28"/>
    <m/>
    <m/>
    <m/>
    <m/>
    <m/>
    <m/>
    <m/>
    <m/>
    <m/>
    <m/>
    <m/>
    <m/>
    <m/>
    <m/>
    <m/>
    <m/>
    <m/>
    <n v="0"/>
    <n v="0"/>
    <m/>
    <m/>
  </r>
  <r>
    <n v="273"/>
    <m/>
    <s v=""/>
    <m/>
    <n v="0"/>
    <m/>
    <m/>
    <m/>
    <m/>
    <m/>
    <n v="28"/>
    <m/>
    <m/>
    <m/>
    <m/>
    <m/>
    <m/>
    <m/>
    <m/>
    <m/>
    <m/>
    <m/>
    <m/>
    <m/>
    <m/>
    <m/>
    <m/>
    <m/>
    <n v="0"/>
    <n v="0"/>
    <m/>
    <m/>
  </r>
  <r>
    <n v="274"/>
    <m/>
    <s v=""/>
    <m/>
    <n v="0"/>
    <m/>
    <m/>
    <m/>
    <m/>
    <m/>
    <n v="28"/>
    <m/>
    <m/>
    <m/>
    <m/>
    <m/>
    <m/>
    <m/>
    <m/>
    <m/>
    <m/>
    <m/>
    <m/>
    <m/>
    <m/>
    <m/>
    <m/>
    <m/>
    <n v="0"/>
    <n v="0"/>
    <m/>
    <m/>
  </r>
  <r>
    <n v="275"/>
    <m/>
    <s v=""/>
    <m/>
    <n v="0"/>
    <m/>
    <m/>
    <m/>
    <m/>
    <m/>
    <n v="28"/>
    <m/>
    <m/>
    <m/>
    <m/>
    <m/>
    <m/>
    <m/>
    <m/>
    <m/>
    <m/>
    <m/>
    <m/>
    <m/>
    <m/>
    <m/>
    <m/>
    <m/>
    <n v="0"/>
    <n v="0"/>
    <m/>
    <m/>
  </r>
  <r>
    <n v="276"/>
    <m/>
    <s v=""/>
    <m/>
    <n v="0"/>
    <m/>
    <m/>
    <m/>
    <m/>
    <m/>
    <n v="28"/>
    <m/>
    <m/>
    <m/>
    <m/>
    <m/>
    <m/>
    <m/>
    <m/>
    <m/>
    <m/>
    <m/>
    <m/>
    <m/>
    <m/>
    <m/>
    <m/>
    <m/>
    <n v="0"/>
    <n v="0"/>
    <m/>
    <m/>
  </r>
  <r>
    <n v="277"/>
    <m/>
    <s v=""/>
    <m/>
    <n v="0"/>
    <m/>
    <m/>
    <m/>
    <m/>
    <m/>
    <n v="28"/>
    <m/>
    <m/>
    <m/>
    <m/>
    <m/>
    <m/>
    <m/>
    <m/>
    <m/>
    <m/>
    <m/>
    <m/>
    <m/>
    <m/>
    <m/>
    <m/>
    <m/>
    <n v="0"/>
    <n v="0"/>
    <m/>
    <m/>
  </r>
  <r>
    <n v="278"/>
    <m/>
    <s v=""/>
    <m/>
    <n v="0"/>
    <m/>
    <m/>
    <m/>
    <m/>
    <m/>
    <n v="28"/>
    <m/>
    <m/>
    <m/>
    <m/>
    <m/>
    <m/>
    <m/>
    <m/>
    <m/>
    <m/>
    <m/>
    <m/>
    <m/>
    <m/>
    <m/>
    <m/>
    <m/>
    <n v="0"/>
    <n v="0"/>
    <m/>
    <m/>
  </r>
  <r>
    <n v="279"/>
    <m/>
    <s v=""/>
    <m/>
    <n v="0"/>
    <m/>
    <m/>
    <m/>
    <m/>
    <m/>
    <n v="28"/>
    <m/>
    <m/>
    <m/>
    <m/>
    <m/>
    <m/>
    <m/>
    <m/>
    <m/>
    <m/>
    <m/>
    <m/>
    <m/>
    <m/>
    <m/>
    <m/>
    <m/>
    <n v="0"/>
    <n v="0"/>
    <m/>
    <m/>
  </r>
  <r>
    <n v="280"/>
    <m/>
    <s v=""/>
    <m/>
    <n v="0"/>
    <m/>
    <m/>
    <m/>
    <m/>
    <m/>
    <n v="28"/>
    <m/>
    <m/>
    <m/>
    <m/>
    <m/>
    <m/>
    <m/>
    <m/>
    <m/>
    <m/>
    <m/>
    <m/>
    <m/>
    <m/>
    <m/>
    <m/>
    <m/>
    <n v="0"/>
    <n v="0"/>
    <m/>
    <m/>
  </r>
  <r>
    <n v="281"/>
    <m/>
    <s v=""/>
    <m/>
    <n v="0"/>
    <m/>
    <m/>
    <m/>
    <m/>
    <m/>
    <n v="28"/>
    <m/>
    <m/>
    <m/>
    <m/>
    <m/>
    <m/>
    <m/>
    <m/>
    <m/>
    <m/>
    <m/>
    <m/>
    <m/>
    <m/>
    <m/>
    <m/>
    <m/>
    <n v="0"/>
    <n v="0"/>
    <m/>
    <m/>
  </r>
  <r>
    <n v="282"/>
    <m/>
    <s v=""/>
    <m/>
    <n v="0"/>
    <m/>
    <m/>
    <m/>
    <m/>
    <m/>
    <n v="28"/>
    <m/>
    <m/>
    <m/>
    <m/>
    <m/>
    <m/>
    <m/>
    <m/>
    <m/>
    <m/>
    <m/>
    <m/>
    <m/>
    <m/>
    <m/>
    <m/>
    <m/>
    <n v="0"/>
    <n v="0"/>
    <m/>
    <m/>
  </r>
  <r>
    <n v="283"/>
    <m/>
    <s v=""/>
    <m/>
    <n v="0"/>
    <m/>
    <m/>
    <m/>
    <m/>
    <m/>
    <n v="28"/>
    <m/>
    <m/>
    <m/>
    <m/>
    <m/>
    <m/>
    <m/>
    <m/>
    <m/>
    <m/>
    <m/>
    <m/>
    <m/>
    <m/>
    <m/>
    <m/>
    <m/>
    <n v="0"/>
    <n v="0"/>
    <m/>
    <m/>
  </r>
  <r>
    <n v="284"/>
    <m/>
    <s v=""/>
    <m/>
    <n v="0"/>
    <m/>
    <m/>
    <m/>
    <m/>
    <m/>
    <n v="28"/>
    <m/>
    <m/>
    <m/>
    <m/>
    <m/>
    <m/>
    <m/>
    <m/>
    <m/>
    <m/>
    <m/>
    <m/>
    <m/>
    <m/>
    <m/>
    <m/>
    <m/>
    <n v="0"/>
    <n v="0"/>
    <m/>
    <m/>
  </r>
  <r>
    <n v="285"/>
    <m/>
    <s v=""/>
    <m/>
    <n v="0"/>
    <m/>
    <m/>
    <m/>
    <m/>
    <m/>
    <n v="28"/>
    <m/>
    <m/>
    <m/>
    <m/>
    <m/>
    <m/>
    <m/>
    <m/>
    <m/>
    <m/>
    <m/>
    <m/>
    <m/>
    <m/>
    <m/>
    <m/>
    <m/>
    <n v="0"/>
    <n v="0"/>
    <m/>
    <m/>
  </r>
  <r>
    <n v="286"/>
    <m/>
    <s v=""/>
    <m/>
    <n v="0"/>
    <m/>
    <m/>
    <m/>
    <m/>
    <m/>
    <n v="28"/>
    <m/>
    <m/>
    <m/>
    <m/>
    <m/>
    <m/>
    <m/>
    <m/>
    <m/>
    <m/>
    <m/>
    <m/>
    <m/>
    <m/>
    <m/>
    <m/>
    <m/>
    <n v="0"/>
    <n v="0"/>
    <m/>
    <m/>
  </r>
  <r>
    <n v="287"/>
    <m/>
    <s v=""/>
    <m/>
    <n v="0"/>
    <m/>
    <m/>
    <m/>
    <m/>
    <m/>
    <n v="28"/>
    <m/>
    <m/>
    <m/>
    <m/>
    <m/>
    <m/>
    <m/>
    <m/>
    <m/>
    <m/>
    <m/>
    <m/>
    <m/>
    <m/>
    <m/>
    <m/>
    <m/>
    <n v="0"/>
    <n v="0"/>
    <m/>
    <m/>
  </r>
  <r>
    <n v="288"/>
    <m/>
    <s v=""/>
    <m/>
    <n v="0"/>
    <m/>
    <m/>
    <m/>
    <m/>
    <m/>
    <n v="28"/>
    <m/>
    <m/>
    <m/>
    <m/>
    <m/>
    <m/>
    <m/>
    <m/>
    <m/>
    <m/>
    <m/>
    <m/>
    <m/>
    <m/>
    <m/>
    <m/>
    <m/>
    <n v="0"/>
    <n v="0"/>
    <m/>
    <m/>
  </r>
  <r>
    <n v="289"/>
    <m/>
    <s v=""/>
    <m/>
    <n v="0"/>
    <m/>
    <m/>
    <m/>
    <m/>
    <m/>
    <n v="28"/>
    <m/>
    <m/>
    <m/>
    <m/>
    <m/>
    <m/>
    <m/>
    <m/>
    <m/>
    <m/>
    <m/>
    <m/>
    <m/>
    <m/>
    <m/>
    <m/>
    <m/>
    <n v="0"/>
    <n v="0"/>
    <m/>
    <m/>
  </r>
  <r>
    <n v="290"/>
    <m/>
    <s v=""/>
    <m/>
    <n v="0"/>
    <m/>
    <m/>
    <m/>
    <m/>
    <m/>
    <n v="28"/>
    <m/>
    <m/>
    <m/>
    <m/>
    <m/>
    <m/>
    <m/>
    <m/>
    <m/>
    <m/>
    <m/>
    <m/>
    <m/>
    <m/>
    <m/>
    <m/>
    <m/>
    <n v="0"/>
    <n v="0"/>
    <m/>
    <m/>
  </r>
  <r>
    <n v="291"/>
    <m/>
    <s v=""/>
    <m/>
    <n v="0"/>
    <m/>
    <m/>
    <m/>
    <m/>
    <m/>
    <n v="28"/>
    <m/>
    <m/>
    <m/>
    <m/>
    <m/>
    <m/>
    <m/>
    <m/>
    <m/>
    <m/>
    <m/>
    <m/>
    <m/>
    <m/>
    <m/>
    <m/>
    <m/>
    <n v="0"/>
    <n v="0"/>
    <m/>
    <m/>
  </r>
  <r>
    <n v="292"/>
    <m/>
    <s v=""/>
    <m/>
    <n v="0"/>
    <m/>
    <m/>
    <m/>
    <m/>
    <m/>
    <n v="28"/>
    <m/>
    <m/>
    <m/>
    <m/>
    <m/>
    <m/>
    <m/>
    <m/>
    <m/>
    <m/>
    <m/>
    <m/>
    <m/>
    <m/>
    <m/>
    <m/>
    <m/>
    <n v="0"/>
    <n v="0"/>
    <m/>
    <m/>
  </r>
  <r>
    <n v="293"/>
    <m/>
    <s v=""/>
    <m/>
    <n v="0"/>
    <m/>
    <m/>
    <m/>
    <m/>
    <m/>
    <n v="28"/>
    <m/>
    <m/>
    <m/>
    <m/>
    <m/>
    <m/>
    <m/>
    <m/>
    <m/>
    <m/>
    <m/>
    <m/>
    <m/>
    <m/>
    <m/>
    <m/>
    <m/>
    <n v="0"/>
    <n v="0"/>
    <m/>
    <m/>
  </r>
  <r>
    <n v="294"/>
    <m/>
    <s v=""/>
    <m/>
    <n v="0"/>
    <m/>
    <m/>
    <m/>
    <m/>
    <m/>
    <n v="28"/>
    <m/>
    <m/>
    <m/>
    <m/>
    <m/>
    <m/>
    <m/>
    <m/>
    <m/>
    <m/>
    <m/>
    <m/>
    <m/>
    <m/>
    <m/>
    <m/>
    <m/>
    <n v="0"/>
    <n v="0"/>
    <m/>
    <m/>
  </r>
  <r>
    <n v="295"/>
    <m/>
    <s v=""/>
    <m/>
    <n v="0"/>
    <m/>
    <m/>
    <m/>
    <m/>
    <m/>
    <n v="28"/>
    <m/>
    <m/>
    <m/>
    <m/>
    <m/>
    <m/>
    <m/>
    <m/>
    <m/>
    <m/>
    <m/>
    <m/>
    <m/>
    <m/>
    <m/>
    <m/>
    <m/>
    <n v="0"/>
    <n v="0"/>
    <m/>
    <m/>
  </r>
  <r>
    <n v="296"/>
    <m/>
    <s v=""/>
    <m/>
    <n v="0"/>
    <m/>
    <m/>
    <m/>
    <m/>
    <m/>
    <n v="28"/>
    <m/>
    <m/>
    <m/>
    <m/>
    <m/>
    <m/>
    <m/>
    <m/>
    <m/>
    <m/>
    <m/>
    <m/>
    <m/>
    <m/>
    <m/>
    <m/>
    <m/>
    <n v="0"/>
    <n v="0"/>
    <m/>
    <m/>
  </r>
  <r>
    <n v="297"/>
    <m/>
    <s v=""/>
    <m/>
    <n v="0"/>
    <m/>
    <m/>
    <m/>
    <m/>
    <m/>
    <n v="28"/>
    <m/>
    <m/>
    <m/>
    <m/>
    <m/>
    <m/>
    <m/>
    <m/>
    <m/>
    <m/>
    <m/>
    <m/>
    <m/>
    <m/>
    <m/>
    <m/>
    <m/>
    <n v="0"/>
    <n v="0"/>
    <m/>
    <m/>
  </r>
  <r>
    <n v="298"/>
    <m/>
    <s v=""/>
    <m/>
    <n v="0"/>
    <m/>
    <m/>
    <m/>
    <m/>
    <m/>
    <n v="28"/>
    <m/>
    <m/>
    <m/>
    <m/>
    <m/>
    <m/>
    <m/>
    <m/>
    <m/>
    <m/>
    <m/>
    <m/>
    <m/>
    <m/>
    <m/>
    <m/>
    <m/>
    <n v="0"/>
    <n v="0"/>
    <m/>
    <m/>
  </r>
  <r>
    <n v="299"/>
    <m/>
    <s v=""/>
    <m/>
    <n v="0"/>
    <m/>
    <m/>
    <m/>
    <m/>
    <m/>
    <n v="28"/>
    <m/>
    <m/>
    <m/>
    <m/>
    <m/>
    <m/>
    <m/>
    <m/>
    <m/>
    <m/>
    <m/>
    <m/>
    <m/>
    <m/>
    <m/>
    <m/>
    <m/>
    <n v="0"/>
    <n v="0"/>
    <m/>
    <m/>
  </r>
  <r>
    <n v="300"/>
    <m/>
    <s v=""/>
    <m/>
    <n v="0"/>
    <m/>
    <m/>
    <m/>
    <m/>
    <m/>
    <n v="28"/>
    <m/>
    <m/>
    <m/>
    <m/>
    <m/>
    <m/>
    <m/>
    <m/>
    <m/>
    <m/>
    <m/>
    <m/>
    <m/>
    <m/>
    <m/>
    <m/>
    <m/>
    <n v="0"/>
    <n v="0"/>
    <m/>
    <m/>
  </r>
  <r>
    <n v="301"/>
    <m/>
    <s v=""/>
    <m/>
    <n v="0"/>
    <m/>
    <m/>
    <m/>
    <m/>
    <m/>
    <n v="28"/>
    <m/>
    <m/>
    <m/>
    <m/>
    <m/>
    <m/>
    <m/>
    <m/>
    <m/>
    <m/>
    <m/>
    <m/>
    <m/>
    <m/>
    <m/>
    <m/>
    <m/>
    <n v="0"/>
    <n v="0"/>
    <m/>
    <m/>
  </r>
  <r>
    <n v="302"/>
    <m/>
    <s v=""/>
    <m/>
    <n v="0"/>
    <m/>
    <m/>
    <m/>
    <m/>
    <m/>
    <n v="28"/>
    <m/>
    <m/>
    <m/>
    <m/>
    <m/>
    <m/>
    <m/>
    <m/>
    <m/>
    <m/>
    <m/>
    <m/>
    <m/>
    <m/>
    <m/>
    <m/>
    <m/>
    <n v="0"/>
    <n v="0"/>
    <m/>
    <m/>
  </r>
  <r>
    <n v="303"/>
    <m/>
    <s v=""/>
    <m/>
    <n v="0"/>
    <m/>
    <m/>
    <m/>
    <m/>
    <m/>
    <n v="28"/>
    <m/>
    <m/>
    <m/>
    <m/>
    <m/>
    <m/>
    <m/>
    <m/>
    <m/>
    <m/>
    <m/>
    <m/>
    <m/>
    <m/>
    <m/>
    <m/>
    <m/>
    <n v="0"/>
    <n v="0"/>
    <m/>
    <m/>
  </r>
  <r>
    <n v="304"/>
    <m/>
    <s v=""/>
    <m/>
    <n v="0"/>
    <m/>
    <m/>
    <m/>
    <m/>
    <m/>
    <n v="28"/>
    <m/>
    <m/>
    <m/>
    <m/>
    <m/>
    <m/>
    <m/>
    <m/>
    <m/>
    <m/>
    <m/>
    <m/>
    <m/>
    <m/>
    <m/>
    <m/>
    <m/>
    <n v="0"/>
    <n v="0"/>
    <m/>
    <m/>
  </r>
  <r>
    <n v="305"/>
    <m/>
    <s v=""/>
    <m/>
    <n v="0"/>
    <m/>
    <m/>
    <m/>
    <m/>
    <m/>
    <n v="28"/>
    <m/>
    <m/>
    <m/>
    <m/>
    <m/>
    <m/>
    <m/>
    <m/>
    <m/>
    <m/>
    <m/>
    <m/>
    <m/>
    <m/>
    <m/>
    <m/>
    <m/>
    <n v="0"/>
    <n v="0"/>
    <m/>
    <m/>
  </r>
  <r>
    <n v="306"/>
    <m/>
    <s v=""/>
    <m/>
    <n v="0"/>
    <m/>
    <m/>
    <m/>
    <m/>
    <m/>
    <n v="28"/>
    <m/>
    <m/>
    <m/>
    <m/>
    <m/>
    <m/>
    <m/>
    <m/>
    <m/>
    <m/>
    <m/>
    <m/>
    <m/>
    <m/>
    <m/>
    <m/>
    <m/>
    <n v="0"/>
    <n v="0"/>
    <m/>
    <m/>
  </r>
  <r>
    <n v="307"/>
    <m/>
    <s v=""/>
    <m/>
    <n v="0"/>
    <m/>
    <m/>
    <m/>
    <m/>
    <m/>
    <n v="28"/>
    <m/>
    <m/>
    <m/>
    <m/>
    <m/>
    <m/>
    <m/>
    <m/>
    <m/>
    <m/>
    <m/>
    <m/>
    <m/>
    <m/>
    <m/>
    <m/>
    <m/>
    <n v="0"/>
    <n v="0"/>
    <m/>
    <m/>
  </r>
  <r>
    <n v="308"/>
    <m/>
    <s v=""/>
    <m/>
    <n v="0"/>
    <m/>
    <m/>
    <m/>
    <m/>
    <m/>
    <n v="28"/>
    <m/>
    <m/>
    <m/>
    <m/>
    <m/>
    <m/>
    <m/>
    <m/>
    <m/>
    <m/>
    <m/>
    <m/>
    <m/>
    <m/>
    <m/>
    <m/>
    <m/>
    <n v="0"/>
    <n v="0"/>
    <m/>
    <m/>
  </r>
  <r>
    <n v="309"/>
    <m/>
    <s v=""/>
    <m/>
    <n v="0"/>
    <m/>
    <m/>
    <m/>
    <m/>
    <m/>
    <n v="28"/>
    <m/>
    <m/>
    <m/>
    <m/>
    <m/>
    <m/>
    <m/>
    <m/>
    <m/>
    <m/>
    <m/>
    <m/>
    <m/>
    <m/>
    <m/>
    <m/>
    <m/>
    <n v="0"/>
    <n v="0"/>
    <m/>
    <m/>
  </r>
  <r>
    <n v="310"/>
    <m/>
    <s v=""/>
    <m/>
    <n v="0"/>
    <m/>
    <m/>
    <m/>
    <m/>
    <m/>
    <n v="28"/>
    <m/>
    <m/>
    <m/>
    <m/>
    <m/>
    <m/>
    <m/>
    <m/>
    <m/>
    <m/>
    <m/>
    <m/>
    <m/>
    <m/>
    <m/>
    <m/>
    <m/>
    <n v="0"/>
    <n v="0"/>
    <m/>
    <m/>
  </r>
  <r>
    <n v="311"/>
    <m/>
    <s v=""/>
    <m/>
    <n v="0"/>
    <m/>
    <m/>
    <m/>
    <m/>
    <m/>
    <n v="28"/>
    <m/>
    <m/>
    <m/>
    <m/>
    <m/>
    <m/>
    <m/>
    <m/>
    <m/>
    <m/>
    <m/>
    <m/>
    <m/>
    <m/>
    <m/>
    <m/>
    <m/>
    <n v="0"/>
    <n v="0"/>
    <m/>
    <m/>
  </r>
  <r>
    <n v="312"/>
    <m/>
    <s v=""/>
    <m/>
    <n v="0"/>
    <m/>
    <m/>
    <m/>
    <m/>
    <m/>
    <n v="28"/>
    <m/>
    <m/>
    <m/>
    <m/>
    <m/>
    <m/>
    <m/>
    <m/>
    <m/>
    <m/>
    <m/>
    <m/>
    <m/>
    <m/>
    <m/>
    <m/>
    <m/>
    <n v="0"/>
    <n v="0"/>
    <m/>
    <m/>
  </r>
  <r>
    <n v="313"/>
    <m/>
    <s v=""/>
    <m/>
    <n v="0"/>
    <m/>
    <m/>
    <m/>
    <m/>
    <m/>
    <n v="28"/>
    <m/>
    <m/>
    <m/>
    <m/>
    <m/>
    <m/>
    <m/>
    <m/>
    <m/>
    <m/>
    <m/>
    <m/>
    <m/>
    <m/>
    <m/>
    <m/>
    <m/>
    <n v="0"/>
    <n v="0"/>
    <m/>
    <m/>
  </r>
  <r>
    <n v="314"/>
    <m/>
    <s v=""/>
    <m/>
    <n v="0"/>
    <m/>
    <m/>
    <m/>
    <m/>
    <m/>
    <n v="28"/>
    <m/>
    <m/>
    <m/>
    <m/>
    <m/>
    <m/>
    <m/>
    <m/>
    <m/>
    <m/>
    <m/>
    <m/>
    <m/>
    <m/>
    <m/>
    <m/>
    <m/>
    <n v="0"/>
    <n v="0"/>
    <m/>
    <m/>
  </r>
  <r>
    <n v="315"/>
    <m/>
    <s v=""/>
    <m/>
    <n v="0"/>
    <m/>
    <m/>
    <m/>
    <m/>
    <m/>
    <n v="28"/>
    <m/>
    <m/>
    <m/>
    <m/>
    <m/>
    <m/>
    <m/>
    <m/>
    <m/>
    <m/>
    <m/>
    <m/>
    <m/>
    <m/>
    <m/>
    <m/>
    <m/>
    <n v="0"/>
    <n v="0"/>
    <m/>
    <m/>
  </r>
  <r>
    <n v="316"/>
    <m/>
    <s v=""/>
    <m/>
    <n v="0"/>
    <m/>
    <m/>
    <m/>
    <m/>
    <m/>
    <n v="28"/>
    <m/>
    <m/>
    <m/>
    <m/>
    <m/>
    <m/>
    <m/>
    <m/>
    <m/>
    <m/>
    <m/>
    <m/>
    <m/>
    <m/>
    <m/>
    <m/>
    <m/>
    <n v="0"/>
    <n v="0"/>
    <m/>
    <m/>
  </r>
  <r>
    <n v="317"/>
    <m/>
    <s v=""/>
    <m/>
    <n v="0"/>
    <m/>
    <m/>
    <m/>
    <m/>
    <m/>
    <n v="28"/>
    <m/>
    <m/>
    <m/>
    <m/>
    <m/>
    <m/>
    <m/>
    <m/>
    <m/>
    <m/>
    <m/>
    <m/>
    <m/>
    <m/>
    <m/>
    <m/>
    <m/>
    <n v="0"/>
    <n v="0"/>
    <m/>
    <m/>
  </r>
  <r>
    <n v="318"/>
    <m/>
    <s v=""/>
    <m/>
    <n v="0"/>
    <m/>
    <m/>
    <m/>
    <m/>
    <m/>
    <n v="28"/>
    <m/>
    <m/>
    <m/>
    <m/>
    <m/>
    <m/>
    <m/>
    <m/>
    <m/>
    <m/>
    <m/>
    <m/>
    <m/>
    <m/>
    <m/>
    <m/>
    <m/>
    <n v="0"/>
    <n v="0"/>
    <m/>
    <m/>
  </r>
  <r>
    <n v="319"/>
    <m/>
    <s v=""/>
    <m/>
    <n v="0"/>
    <m/>
    <m/>
    <m/>
    <m/>
    <m/>
    <n v="28"/>
    <m/>
    <m/>
    <m/>
    <m/>
    <m/>
    <m/>
    <m/>
    <m/>
    <m/>
    <m/>
    <m/>
    <m/>
    <m/>
    <m/>
    <m/>
    <m/>
    <m/>
    <n v="0"/>
    <n v="0"/>
    <m/>
    <m/>
  </r>
  <r>
    <n v="320"/>
    <m/>
    <s v=""/>
    <m/>
    <n v="0"/>
    <m/>
    <m/>
    <m/>
    <m/>
    <m/>
    <n v="28"/>
    <m/>
    <m/>
    <m/>
    <m/>
    <m/>
    <m/>
    <m/>
    <m/>
    <m/>
    <m/>
    <m/>
    <m/>
    <m/>
    <m/>
    <m/>
    <m/>
    <m/>
    <n v="0"/>
    <n v="0"/>
    <m/>
    <m/>
  </r>
  <r>
    <n v="321"/>
    <m/>
    <s v=""/>
    <m/>
    <n v="0"/>
    <m/>
    <m/>
    <m/>
    <m/>
    <m/>
    <n v="28"/>
    <m/>
    <m/>
    <m/>
    <m/>
    <m/>
    <m/>
    <m/>
    <m/>
    <m/>
    <m/>
    <m/>
    <m/>
    <m/>
    <m/>
    <m/>
    <m/>
    <m/>
    <n v="0"/>
    <n v="0"/>
    <m/>
    <m/>
  </r>
  <r>
    <n v="322"/>
    <m/>
    <s v=""/>
    <m/>
    <n v="0"/>
    <m/>
    <m/>
    <m/>
    <m/>
    <m/>
    <n v="28"/>
    <m/>
    <m/>
    <m/>
    <m/>
    <m/>
    <m/>
    <m/>
    <m/>
    <m/>
    <m/>
    <m/>
    <m/>
    <m/>
    <m/>
    <m/>
    <m/>
    <m/>
    <n v="0"/>
    <n v="0"/>
    <m/>
    <m/>
  </r>
  <r>
    <n v="323"/>
    <m/>
    <s v=""/>
    <m/>
    <n v="0"/>
    <m/>
    <m/>
    <m/>
    <m/>
    <m/>
    <n v="28"/>
    <m/>
    <m/>
    <m/>
    <m/>
    <m/>
    <m/>
    <m/>
    <m/>
    <m/>
    <m/>
    <m/>
    <m/>
    <m/>
    <m/>
    <m/>
    <m/>
    <m/>
    <n v="0"/>
    <n v="0"/>
    <m/>
    <m/>
  </r>
  <r>
    <n v="324"/>
    <m/>
    <s v=""/>
    <m/>
    <n v="0"/>
    <m/>
    <m/>
    <m/>
    <m/>
    <m/>
    <n v="28"/>
    <m/>
    <m/>
    <m/>
    <m/>
    <m/>
    <m/>
    <m/>
    <m/>
    <m/>
    <m/>
    <m/>
    <m/>
    <m/>
    <m/>
    <m/>
    <m/>
    <m/>
    <n v="0"/>
    <n v="0"/>
    <m/>
    <m/>
  </r>
  <r>
    <n v="325"/>
    <m/>
    <s v=""/>
    <m/>
    <n v="0"/>
    <m/>
    <m/>
    <m/>
    <m/>
    <m/>
    <n v="28"/>
    <m/>
    <m/>
    <m/>
    <m/>
    <m/>
    <m/>
    <m/>
    <m/>
    <m/>
    <m/>
    <m/>
    <m/>
    <m/>
    <m/>
    <m/>
    <m/>
    <m/>
    <n v="0"/>
    <n v="0"/>
    <m/>
    <m/>
  </r>
  <r>
    <n v="326"/>
    <m/>
    <s v=""/>
    <m/>
    <n v="0"/>
    <m/>
    <m/>
    <m/>
    <m/>
    <m/>
    <n v="28"/>
    <m/>
    <m/>
    <m/>
    <m/>
    <m/>
    <m/>
    <m/>
    <m/>
    <m/>
    <m/>
    <m/>
    <m/>
    <m/>
    <m/>
    <m/>
    <m/>
    <m/>
    <n v="0"/>
    <n v="0"/>
    <m/>
    <m/>
  </r>
  <r>
    <n v="327"/>
    <m/>
    <s v=""/>
    <m/>
    <n v="0"/>
    <m/>
    <m/>
    <m/>
    <m/>
    <m/>
    <n v="28"/>
    <m/>
    <m/>
    <m/>
    <m/>
    <m/>
    <m/>
    <m/>
    <m/>
    <m/>
    <m/>
    <m/>
    <m/>
    <m/>
    <m/>
    <m/>
    <m/>
    <m/>
    <n v="0"/>
    <n v="0"/>
    <m/>
    <m/>
  </r>
  <r>
    <n v="328"/>
    <m/>
    <s v=""/>
    <m/>
    <n v="0"/>
    <m/>
    <m/>
    <m/>
    <m/>
    <m/>
    <n v="28"/>
    <m/>
    <m/>
    <m/>
    <m/>
    <m/>
    <m/>
    <m/>
    <m/>
    <m/>
    <m/>
    <m/>
    <m/>
    <m/>
    <m/>
    <m/>
    <m/>
    <m/>
    <n v="0"/>
    <n v="0"/>
    <m/>
    <m/>
  </r>
  <r>
    <n v="329"/>
    <m/>
    <s v=""/>
    <m/>
    <n v="0"/>
    <m/>
    <m/>
    <m/>
    <m/>
    <m/>
    <n v="28"/>
    <m/>
    <m/>
    <m/>
    <m/>
    <m/>
    <m/>
    <m/>
    <m/>
    <m/>
    <m/>
    <m/>
    <m/>
    <m/>
    <m/>
    <m/>
    <m/>
    <m/>
    <n v="0"/>
    <n v="0"/>
    <m/>
    <m/>
  </r>
  <r>
    <n v="330"/>
    <m/>
    <s v=""/>
    <m/>
    <n v="0"/>
    <m/>
    <m/>
    <m/>
    <m/>
    <m/>
    <n v="28"/>
    <m/>
    <m/>
    <m/>
    <m/>
    <m/>
    <m/>
    <m/>
    <m/>
    <m/>
    <m/>
    <m/>
    <m/>
    <m/>
    <m/>
    <m/>
    <m/>
    <m/>
    <n v="0"/>
    <n v="0"/>
    <m/>
    <m/>
  </r>
  <r>
    <n v="331"/>
    <m/>
    <s v=""/>
    <m/>
    <n v="0"/>
    <m/>
    <m/>
    <m/>
    <m/>
    <m/>
    <n v="28"/>
    <m/>
    <m/>
    <m/>
    <m/>
    <m/>
    <m/>
    <m/>
    <m/>
    <m/>
    <m/>
    <m/>
    <m/>
    <m/>
    <m/>
    <m/>
    <m/>
    <m/>
    <n v="0"/>
    <n v="0"/>
    <m/>
    <m/>
  </r>
  <r>
    <n v="332"/>
    <m/>
    <s v=""/>
    <m/>
    <n v="0"/>
    <m/>
    <m/>
    <m/>
    <m/>
    <m/>
    <n v="28"/>
    <m/>
    <m/>
    <m/>
    <m/>
    <m/>
    <m/>
    <m/>
    <m/>
    <m/>
    <m/>
    <m/>
    <m/>
    <m/>
    <m/>
    <m/>
    <m/>
    <m/>
    <n v="0"/>
    <n v="0"/>
    <m/>
    <m/>
  </r>
  <r>
    <n v="333"/>
    <m/>
    <s v=""/>
    <m/>
    <n v="0"/>
    <m/>
    <m/>
    <m/>
    <m/>
    <m/>
    <n v="28"/>
    <m/>
    <m/>
    <m/>
    <m/>
    <m/>
    <m/>
    <m/>
    <m/>
    <m/>
    <m/>
    <m/>
    <m/>
    <m/>
    <m/>
    <m/>
    <m/>
    <m/>
    <n v="0"/>
    <n v="0"/>
    <m/>
    <m/>
  </r>
  <r>
    <n v="334"/>
    <m/>
    <s v=""/>
    <m/>
    <n v="0"/>
    <m/>
    <m/>
    <m/>
    <m/>
    <m/>
    <n v="28"/>
    <m/>
    <m/>
    <m/>
    <m/>
    <m/>
    <m/>
    <m/>
    <m/>
    <m/>
    <m/>
    <m/>
    <m/>
    <m/>
    <m/>
    <m/>
    <m/>
    <m/>
    <n v="0"/>
    <n v="0"/>
    <m/>
    <m/>
  </r>
  <r>
    <n v="335"/>
    <m/>
    <s v=""/>
    <m/>
    <n v="0"/>
    <m/>
    <m/>
    <m/>
    <m/>
    <m/>
    <n v="28"/>
    <m/>
    <m/>
    <m/>
    <m/>
    <m/>
    <m/>
    <m/>
    <m/>
    <m/>
    <m/>
    <m/>
    <m/>
    <m/>
    <m/>
    <m/>
    <m/>
    <m/>
    <n v="0"/>
    <n v="0"/>
    <m/>
    <m/>
  </r>
  <r>
    <n v="336"/>
    <m/>
    <s v=""/>
    <m/>
    <n v="0"/>
    <m/>
    <m/>
    <m/>
    <m/>
    <m/>
    <n v="28"/>
    <m/>
    <m/>
    <m/>
    <m/>
    <m/>
    <m/>
    <m/>
    <m/>
    <m/>
    <m/>
    <m/>
    <m/>
    <m/>
    <m/>
    <m/>
    <m/>
    <m/>
    <n v="0"/>
    <n v="0"/>
    <m/>
    <m/>
  </r>
  <r>
    <n v="337"/>
    <m/>
    <s v=""/>
    <m/>
    <n v="0"/>
    <m/>
    <m/>
    <m/>
    <m/>
    <m/>
    <n v="28"/>
    <m/>
    <m/>
    <m/>
    <m/>
    <m/>
    <m/>
    <m/>
    <m/>
    <m/>
    <m/>
    <m/>
    <m/>
    <m/>
    <m/>
    <m/>
    <m/>
    <m/>
    <n v="0"/>
    <n v="0"/>
    <m/>
    <m/>
  </r>
  <r>
    <n v="338"/>
    <m/>
    <s v=""/>
    <m/>
    <n v="0"/>
    <m/>
    <m/>
    <m/>
    <m/>
    <m/>
    <n v="28"/>
    <m/>
    <m/>
    <m/>
    <m/>
    <m/>
    <m/>
    <m/>
    <m/>
    <m/>
    <m/>
    <m/>
    <m/>
    <m/>
    <m/>
    <m/>
    <m/>
    <m/>
    <n v="0"/>
    <n v="0"/>
    <m/>
    <m/>
  </r>
  <r>
    <n v="339"/>
    <m/>
    <s v=""/>
    <m/>
    <n v="0"/>
    <m/>
    <m/>
    <m/>
    <m/>
    <m/>
    <n v="28"/>
    <m/>
    <m/>
    <m/>
    <m/>
    <m/>
    <m/>
    <m/>
    <m/>
    <m/>
    <m/>
    <m/>
    <m/>
    <m/>
    <m/>
    <m/>
    <m/>
    <m/>
    <n v="0"/>
    <n v="0"/>
    <m/>
    <m/>
  </r>
  <r>
    <n v="340"/>
    <m/>
    <s v=""/>
    <m/>
    <n v="0"/>
    <m/>
    <m/>
    <m/>
    <m/>
    <m/>
    <n v="28"/>
    <m/>
    <m/>
    <m/>
    <m/>
    <m/>
    <m/>
    <m/>
    <m/>
    <m/>
    <m/>
    <m/>
    <m/>
    <m/>
    <m/>
    <m/>
    <m/>
    <m/>
    <n v="0"/>
    <n v="0"/>
    <m/>
    <m/>
  </r>
  <r>
    <n v="341"/>
    <m/>
    <s v=""/>
    <m/>
    <n v="0"/>
    <m/>
    <m/>
    <m/>
    <m/>
    <m/>
    <n v="28"/>
    <m/>
    <m/>
    <m/>
    <m/>
    <m/>
    <m/>
    <m/>
    <m/>
    <m/>
    <m/>
    <m/>
    <m/>
    <m/>
    <m/>
    <m/>
    <m/>
    <m/>
    <n v="0"/>
    <n v="0"/>
    <m/>
    <m/>
  </r>
  <r>
    <n v="342"/>
    <m/>
    <s v=""/>
    <m/>
    <n v="0"/>
    <m/>
    <m/>
    <m/>
    <m/>
    <m/>
    <n v="28"/>
    <m/>
    <m/>
    <m/>
    <m/>
    <m/>
    <m/>
    <m/>
    <m/>
    <m/>
    <m/>
    <m/>
    <m/>
    <m/>
    <m/>
    <m/>
    <m/>
    <m/>
    <n v="0"/>
    <n v="0"/>
    <m/>
    <m/>
  </r>
  <r>
    <n v="343"/>
    <m/>
    <s v=""/>
    <m/>
    <n v="0"/>
    <m/>
    <m/>
    <m/>
    <m/>
    <m/>
    <n v="28"/>
    <m/>
    <m/>
    <m/>
    <m/>
    <m/>
    <m/>
    <m/>
    <m/>
    <m/>
    <m/>
    <m/>
    <m/>
    <m/>
    <m/>
    <m/>
    <m/>
    <m/>
    <n v="0"/>
    <n v="0"/>
    <m/>
    <m/>
  </r>
  <r>
    <n v="344"/>
    <m/>
    <s v=""/>
    <m/>
    <n v="0"/>
    <m/>
    <m/>
    <m/>
    <m/>
    <m/>
    <n v="28"/>
    <m/>
    <m/>
    <m/>
    <m/>
    <m/>
    <m/>
    <m/>
    <m/>
    <m/>
    <m/>
    <m/>
    <m/>
    <m/>
    <m/>
    <m/>
    <m/>
    <m/>
    <n v="0"/>
    <n v="0"/>
    <m/>
    <m/>
  </r>
  <r>
    <n v="345"/>
    <m/>
    <s v=""/>
    <m/>
    <n v="0"/>
    <m/>
    <m/>
    <m/>
    <m/>
    <m/>
    <n v="28"/>
    <m/>
    <m/>
    <m/>
    <m/>
    <m/>
    <m/>
    <m/>
    <m/>
    <m/>
    <m/>
    <m/>
    <m/>
    <m/>
    <m/>
    <m/>
    <m/>
    <m/>
    <n v="0"/>
    <n v="0"/>
    <m/>
    <m/>
  </r>
  <r>
    <n v="346"/>
    <m/>
    <s v=""/>
    <m/>
    <n v="0"/>
    <m/>
    <m/>
    <m/>
    <m/>
    <m/>
    <n v="28"/>
    <m/>
    <m/>
    <m/>
    <m/>
    <m/>
    <m/>
    <m/>
    <m/>
    <m/>
    <m/>
    <m/>
    <m/>
    <m/>
    <m/>
    <m/>
    <m/>
    <m/>
    <n v="0"/>
    <n v="0"/>
    <m/>
    <m/>
  </r>
  <r>
    <n v="347"/>
    <m/>
    <s v=""/>
    <m/>
    <n v="0"/>
    <m/>
    <m/>
    <m/>
    <m/>
    <m/>
    <n v="28"/>
    <m/>
    <m/>
    <m/>
    <m/>
    <m/>
    <m/>
    <m/>
    <m/>
    <m/>
    <m/>
    <m/>
    <m/>
    <m/>
    <m/>
    <m/>
    <m/>
    <m/>
    <n v="0"/>
    <n v="0"/>
    <m/>
    <m/>
  </r>
  <r>
    <n v="348"/>
    <m/>
    <s v=""/>
    <m/>
    <n v="0"/>
    <m/>
    <m/>
    <m/>
    <m/>
    <m/>
    <n v="28"/>
    <m/>
    <m/>
    <m/>
    <m/>
    <m/>
    <m/>
    <m/>
    <m/>
    <m/>
    <m/>
    <m/>
    <m/>
    <m/>
    <m/>
    <m/>
    <m/>
    <m/>
    <n v="0"/>
    <n v="0"/>
    <m/>
    <m/>
  </r>
  <r>
    <n v="349"/>
    <m/>
    <s v=""/>
    <m/>
    <n v="0"/>
    <m/>
    <m/>
    <m/>
    <m/>
    <m/>
    <n v="28"/>
    <m/>
    <m/>
    <m/>
    <m/>
    <m/>
    <m/>
    <m/>
    <m/>
    <m/>
    <m/>
    <m/>
    <m/>
    <m/>
    <m/>
    <m/>
    <m/>
    <m/>
    <n v="0"/>
    <n v="0"/>
    <m/>
    <m/>
  </r>
  <r>
    <n v="350"/>
    <m/>
    <s v=""/>
    <m/>
    <n v="0"/>
    <m/>
    <m/>
    <m/>
    <m/>
    <m/>
    <n v="28"/>
    <m/>
    <m/>
    <m/>
    <m/>
    <m/>
    <m/>
    <m/>
    <m/>
    <m/>
    <m/>
    <m/>
    <m/>
    <m/>
    <m/>
    <m/>
    <m/>
    <m/>
    <n v="0"/>
    <n v="0"/>
    <m/>
    <m/>
  </r>
  <r>
    <n v="351"/>
    <m/>
    <s v=""/>
    <m/>
    <n v="0"/>
    <m/>
    <m/>
    <m/>
    <m/>
    <m/>
    <n v="28"/>
    <m/>
    <m/>
    <m/>
    <m/>
    <m/>
    <m/>
    <m/>
    <m/>
    <m/>
    <m/>
    <m/>
    <m/>
    <m/>
    <m/>
    <m/>
    <m/>
    <m/>
    <n v="0"/>
    <n v="0"/>
    <m/>
    <m/>
  </r>
  <r>
    <n v="352"/>
    <m/>
    <s v=""/>
    <m/>
    <n v="0"/>
    <m/>
    <m/>
    <m/>
    <m/>
    <m/>
    <n v="28"/>
    <m/>
    <m/>
    <m/>
    <m/>
    <m/>
    <m/>
    <m/>
    <m/>
    <m/>
    <m/>
    <m/>
    <m/>
    <m/>
    <m/>
    <m/>
    <m/>
    <m/>
    <n v="0"/>
    <n v="0"/>
    <m/>
    <m/>
  </r>
  <r>
    <n v="353"/>
    <m/>
    <s v=""/>
    <m/>
    <n v="0"/>
    <m/>
    <m/>
    <m/>
    <m/>
    <m/>
    <n v="28"/>
    <m/>
    <m/>
    <m/>
    <m/>
    <m/>
    <m/>
    <m/>
    <m/>
    <m/>
    <m/>
    <m/>
    <m/>
    <m/>
    <m/>
    <m/>
    <m/>
    <m/>
    <n v="0"/>
    <n v="0"/>
    <m/>
    <m/>
  </r>
  <r>
    <n v="354"/>
    <m/>
    <s v=""/>
    <m/>
    <n v="0"/>
    <m/>
    <m/>
    <m/>
    <m/>
    <m/>
    <n v="28"/>
    <m/>
    <m/>
    <m/>
    <m/>
    <m/>
    <m/>
    <m/>
    <m/>
    <m/>
    <m/>
    <m/>
    <m/>
    <m/>
    <m/>
    <m/>
    <m/>
    <m/>
    <n v="0"/>
    <n v="0"/>
    <m/>
    <m/>
  </r>
  <r>
    <n v="355"/>
    <m/>
    <s v=""/>
    <m/>
    <n v="0"/>
    <m/>
    <m/>
    <m/>
    <m/>
    <m/>
    <n v="28"/>
    <m/>
    <m/>
    <m/>
    <m/>
    <m/>
    <m/>
    <m/>
    <m/>
    <m/>
    <m/>
    <m/>
    <m/>
    <m/>
    <m/>
    <m/>
    <m/>
    <m/>
    <n v="0"/>
    <n v="0"/>
    <m/>
    <m/>
  </r>
  <r>
    <n v="356"/>
    <m/>
    <s v=""/>
    <m/>
    <n v="0"/>
    <m/>
    <m/>
    <m/>
    <m/>
    <m/>
    <n v="28"/>
    <m/>
    <m/>
    <m/>
    <m/>
    <m/>
    <m/>
    <m/>
    <m/>
    <m/>
    <m/>
    <m/>
    <m/>
    <m/>
    <m/>
    <m/>
    <m/>
    <m/>
    <n v="0"/>
    <n v="0"/>
    <m/>
    <m/>
  </r>
  <r>
    <n v="357"/>
    <m/>
    <s v=""/>
    <m/>
    <n v="0"/>
    <m/>
    <m/>
    <m/>
    <m/>
    <m/>
    <n v="28"/>
    <m/>
    <m/>
    <m/>
    <m/>
    <m/>
    <m/>
    <m/>
    <m/>
    <m/>
    <m/>
    <m/>
    <m/>
    <m/>
    <m/>
    <m/>
    <m/>
    <m/>
    <n v="0"/>
    <n v="0"/>
    <m/>
    <m/>
  </r>
  <r>
    <n v="358"/>
    <m/>
    <s v=""/>
    <m/>
    <n v="0"/>
    <m/>
    <m/>
    <m/>
    <m/>
    <m/>
    <n v="28"/>
    <m/>
    <m/>
    <m/>
    <m/>
    <m/>
    <m/>
    <m/>
    <m/>
    <m/>
    <m/>
    <m/>
    <m/>
    <m/>
    <m/>
    <m/>
    <m/>
    <m/>
    <n v="0"/>
    <n v="0"/>
    <m/>
    <m/>
  </r>
  <r>
    <n v="359"/>
    <m/>
    <s v=""/>
    <m/>
    <n v="0"/>
    <m/>
    <m/>
    <m/>
    <m/>
    <m/>
    <n v="28"/>
    <m/>
    <m/>
    <m/>
    <m/>
    <m/>
    <m/>
    <m/>
    <m/>
    <m/>
    <m/>
    <m/>
    <m/>
    <m/>
    <m/>
    <m/>
    <m/>
    <m/>
    <n v="0"/>
    <n v="0"/>
    <m/>
    <m/>
  </r>
  <r>
    <n v="360"/>
    <m/>
    <s v=""/>
    <m/>
    <n v="0"/>
    <m/>
    <m/>
    <m/>
    <m/>
    <m/>
    <n v="28"/>
    <m/>
    <m/>
    <m/>
    <m/>
    <m/>
    <m/>
    <m/>
    <m/>
    <m/>
    <m/>
    <m/>
    <m/>
    <m/>
    <m/>
    <m/>
    <m/>
    <m/>
    <n v="0"/>
    <n v="0"/>
    <m/>
    <m/>
  </r>
  <r>
    <n v="361"/>
    <m/>
    <s v=""/>
    <m/>
    <n v="0"/>
    <m/>
    <m/>
    <m/>
    <m/>
    <m/>
    <n v="28"/>
    <m/>
    <m/>
    <m/>
    <m/>
    <m/>
    <m/>
    <m/>
    <m/>
    <m/>
    <m/>
    <m/>
    <m/>
    <m/>
    <m/>
    <m/>
    <m/>
    <m/>
    <n v="0"/>
    <n v="0"/>
    <m/>
    <m/>
  </r>
  <r>
    <n v="362"/>
    <m/>
    <s v=""/>
    <m/>
    <n v="0"/>
    <m/>
    <m/>
    <m/>
    <m/>
    <m/>
    <n v="28"/>
    <m/>
    <m/>
    <m/>
    <m/>
    <m/>
    <m/>
    <m/>
    <m/>
    <m/>
    <m/>
    <m/>
    <m/>
    <m/>
    <m/>
    <m/>
    <m/>
    <m/>
    <n v="0"/>
    <n v="0"/>
    <m/>
    <m/>
  </r>
  <r>
    <n v="363"/>
    <m/>
    <s v=""/>
    <m/>
    <n v="0"/>
    <m/>
    <m/>
    <m/>
    <m/>
    <m/>
    <n v="28"/>
    <m/>
    <m/>
    <m/>
    <m/>
    <m/>
    <m/>
    <m/>
    <m/>
    <m/>
    <m/>
    <m/>
    <m/>
    <m/>
    <m/>
    <m/>
    <m/>
    <m/>
    <n v="0"/>
    <n v="0"/>
    <m/>
    <m/>
  </r>
  <r>
    <n v="364"/>
    <m/>
    <s v=""/>
    <m/>
    <n v="0"/>
    <m/>
    <m/>
    <m/>
    <m/>
    <m/>
    <n v="28"/>
    <m/>
    <m/>
    <m/>
    <m/>
    <m/>
    <m/>
    <m/>
    <m/>
    <m/>
    <m/>
    <m/>
    <m/>
    <m/>
    <m/>
    <m/>
    <m/>
    <m/>
    <n v="0"/>
    <n v="0"/>
    <m/>
    <m/>
  </r>
  <r>
    <n v="365"/>
    <m/>
    <s v=""/>
    <m/>
    <n v="0"/>
    <m/>
    <m/>
    <m/>
    <m/>
    <m/>
    <n v="28"/>
    <m/>
    <m/>
    <m/>
    <m/>
    <m/>
    <m/>
    <m/>
    <m/>
    <m/>
    <m/>
    <m/>
    <m/>
    <m/>
    <m/>
    <m/>
    <m/>
    <m/>
    <n v="0"/>
    <n v="0"/>
    <m/>
    <m/>
  </r>
  <r>
    <n v="366"/>
    <m/>
    <s v=""/>
    <m/>
    <n v="0"/>
    <m/>
    <m/>
    <m/>
    <m/>
    <m/>
    <n v="28"/>
    <m/>
    <m/>
    <m/>
    <m/>
    <m/>
    <m/>
    <m/>
    <m/>
    <m/>
    <m/>
    <m/>
    <m/>
    <m/>
    <m/>
    <m/>
    <m/>
    <m/>
    <n v="0"/>
    <n v="0"/>
    <m/>
    <m/>
  </r>
  <r>
    <n v="367"/>
    <m/>
    <s v=""/>
    <m/>
    <n v="0"/>
    <m/>
    <m/>
    <m/>
    <m/>
    <m/>
    <n v="28"/>
    <m/>
    <m/>
    <m/>
    <m/>
    <m/>
    <m/>
    <m/>
    <m/>
    <m/>
    <m/>
    <m/>
    <m/>
    <m/>
    <m/>
    <m/>
    <m/>
    <m/>
    <n v="0"/>
    <n v="0"/>
    <m/>
    <m/>
  </r>
  <r>
    <n v="368"/>
    <m/>
    <s v=""/>
    <m/>
    <n v="0"/>
    <m/>
    <m/>
    <m/>
    <m/>
    <m/>
    <n v="28"/>
    <m/>
    <m/>
    <m/>
    <m/>
    <m/>
    <m/>
    <m/>
    <m/>
    <m/>
    <m/>
    <m/>
    <m/>
    <m/>
    <m/>
    <m/>
    <m/>
    <m/>
    <n v="0"/>
    <n v="0"/>
    <m/>
    <m/>
  </r>
  <r>
    <n v="369"/>
    <m/>
    <s v=""/>
    <m/>
    <n v="0"/>
    <m/>
    <m/>
    <m/>
    <m/>
    <m/>
    <n v="28"/>
    <m/>
    <m/>
    <m/>
    <m/>
    <m/>
    <m/>
    <m/>
    <m/>
    <m/>
    <m/>
    <m/>
    <m/>
    <m/>
    <m/>
    <m/>
    <m/>
    <m/>
    <n v="0"/>
    <n v="0"/>
    <m/>
    <m/>
  </r>
  <r>
    <n v="370"/>
    <m/>
    <s v=""/>
    <m/>
    <n v="0"/>
    <m/>
    <m/>
    <m/>
    <m/>
    <m/>
    <n v="28"/>
    <m/>
    <m/>
    <m/>
    <m/>
    <m/>
    <m/>
    <m/>
    <m/>
    <m/>
    <m/>
    <m/>
    <m/>
    <m/>
    <m/>
    <m/>
    <m/>
    <m/>
    <n v="0"/>
    <n v="0"/>
    <m/>
    <m/>
  </r>
  <r>
    <n v="371"/>
    <m/>
    <s v=""/>
    <m/>
    <n v="0"/>
    <m/>
    <m/>
    <m/>
    <m/>
    <m/>
    <n v="28"/>
    <m/>
    <m/>
    <m/>
    <m/>
    <m/>
    <m/>
    <m/>
    <m/>
    <m/>
    <m/>
    <m/>
    <m/>
    <m/>
    <m/>
    <m/>
    <m/>
    <m/>
    <n v="0"/>
    <n v="0"/>
    <m/>
    <m/>
  </r>
  <r>
    <n v="372"/>
    <m/>
    <s v=""/>
    <m/>
    <n v="0"/>
    <m/>
    <m/>
    <m/>
    <m/>
    <m/>
    <n v="28"/>
    <m/>
    <m/>
    <m/>
    <m/>
    <m/>
    <m/>
    <m/>
    <m/>
    <m/>
    <m/>
    <m/>
    <m/>
    <m/>
    <m/>
    <m/>
    <m/>
    <m/>
    <n v="0"/>
    <n v="0"/>
    <m/>
    <m/>
  </r>
  <r>
    <n v="373"/>
    <m/>
    <s v=""/>
    <m/>
    <n v="0"/>
    <m/>
    <m/>
    <m/>
    <m/>
    <m/>
    <n v="28"/>
    <m/>
    <m/>
    <m/>
    <m/>
    <m/>
    <m/>
    <m/>
    <m/>
    <m/>
    <m/>
    <m/>
    <m/>
    <m/>
    <m/>
    <m/>
    <m/>
    <m/>
    <n v="0"/>
    <n v="0"/>
    <m/>
    <m/>
  </r>
  <r>
    <n v="374"/>
    <m/>
    <s v=""/>
    <m/>
    <n v="0"/>
    <m/>
    <m/>
    <m/>
    <m/>
    <m/>
    <n v="28"/>
    <m/>
    <m/>
    <m/>
    <m/>
    <m/>
    <m/>
    <m/>
    <m/>
    <m/>
    <m/>
    <m/>
    <m/>
    <m/>
    <m/>
    <m/>
    <m/>
    <m/>
    <n v="0"/>
    <n v="0"/>
    <m/>
    <m/>
  </r>
  <r>
    <n v="375"/>
    <m/>
    <s v=""/>
    <m/>
    <n v="0"/>
    <m/>
    <m/>
    <m/>
    <m/>
    <m/>
    <n v="28"/>
    <m/>
    <m/>
    <m/>
    <m/>
    <m/>
    <m/>
    <m/>
    <m/>
    <m/>
    <m/>
    <m/>
    <m/>
    <m/>
    <m/>
    <m/>
    <m/>
    <m/>
    <n v="0"/>
    <n v="0"/>
    <m/>
    <m/>
  </r>
  <r>
    <n v="376"/>
    <m/>
    <s v=""/>
    <m/>
    <n v="0"/>
    <m/>
    <m/>
    <m/>
    <m/>
    <m/>
    <n v="28"/>
    <m/>
    <m/>
    <m/>
    <m/>
    <m/>
    <m/>
    <m/>
    <m/>
    <m/>
    <m/>
    <m/>
    <m/>
    <m/>
    <m/>
    <m/>
    <m/>
    <m/>
    <n v="0"/>
    <n v="0"/>
    <m/>
    <m/>
  </r>
  <r>
    <n v="377"/>
    <m/>
    <s v=""/>
    <m/>
    <n v="0"/>
    <m/>
    <m/>
    <m/>
    <m/>
    <m/>
    <n v="28"/>
    <m/>
    <m/>
    <m/>
    <m/>
    <m/>
    <m/>
    <m/>
    <m/>
    <m/>
    <m/>
    <m/>
    <m/>
    <m/>
    <m/>
    <m/>
    <m/>
    <m/>
    <n v="0"/>
    <n v="0"/>
    <m/>
    <m/>
  </r>
  <r>
    <n v="378"/>
    <m/>
    <s v=""/>
    <m/>
    <n v="0"/>
    <m/>
    <m/>
    <m/>
    <m/>
    <m/>
    <n v="28"/>
    <m/>
    <m/>
    <m/>
    <m/>
    <m/>
    <m/>
    <m/>
    <m/>
    <m/>
    <m/>
    <m/>
    <m/>
    <m/>
    <m/>
    <m/>
    <m/>
    <m/>
    <n v="0"/>
    <n v="0"/>
    <m/>
    <m/>
  </r>
  <r>
    <n v="379"/>
    <m/>
    <s v=""/>
    <m/>
    <n v="0"/>
    <m/>
    <m/>
    <m/>
    <m/>
    <m/>
    <n v="28"/>
    <m/>
    <m/>
    <m/>
    <m/>
    <m/>
    <m/>
    <m/>
    <m/>
    <m/>
    <m/>
    <m/>
    <m/>
    <m/>
    <m/>
    <m/>
    <m/>
    <m/>
    <n v="0"/>
    <n v="0"/>
    <m/>
    <m/>
  </r>
  <r>
    <n v="380"/>
    <m/>
    <s v=""/>
    <m/>
    <n v="0"/>
    <m/>
    <m/>
    <m/>
    <m/>
    <m/>
    <n v="28"/>
    <m/>
    <m/>
    <m/>
    <m/>
    <m/>
    <m/>
    <m/>
    <m/>
    <m/>
    <m/>
    <m/>
    <m/>
    <m/>
    <m/>
    <m/>
    <m/>
    <m/>
    <n v="0"/>
    <n v="0"/>
    <m/>
    <m/>
  </r>
  <r>
    <n v="381"/>
    <m/>
    <s v=""/>
    <m/>
    <n v="0"/>
    <m/>
    <m/>
    <m/>
    <m/>
    <m/>
    <n v="28"/>
    <m/>
    <m/>
    <m/>
    <m/>
    <m/>
    <m/>
    <m/>
    <m/>
    <m/>
    <m/>
    <m/>
    <m/>
    <m/>
    <m/>
    <m/>
    <m/>
    <m/>
    <n v="0"/>
    <n v="0"/>
    <m/>
    <m/>
  </r>
  <r>
    <n v="382"/>
    <m/>
    <s v=""/>
    <m/>
    <n v="0"/>
    <m/>
    <m/>
    <m/>
    <m/>
    <m/>
    <n v="28"/>
    <m/>
    <m/>
    <m/>
    <m/>
    <m/>
    <m/>
    <m/>
    <m/>
    <m/>
    <m/>
    <m/>
    <m/>
    <m/>
    <m/>
    <m/>
    <m/>
    <m/>
    <n v="0"/>
    <n v="0"/>
    <m/>
    <m/>
  </r>
  <r>
    <n v="383"/>
    <m/>
    <s v=""/>
    <m/>
    <n v="0"/>
    <m/>
    <m/>
    <m/>
    <m/>
    <m/>
    <n v="28"/>
    <m/>
    <m/>
    <m/>
    <m/>
    <m/>
    <m/>
    <m/>
    <m/>
    <m/>
    <m/>
    <m/>
    <m/>
    <m/>
    <m/>
    <m/>
    <m/>
    <m/>
    <n v="0"/>
    <n v="0"/>
    <m/>
    <m/>
  </r>
  <r>
    <n v="384"/>
    <m/>
    <s v=""/>
    <m/>
    <n v="0"/>
    <m/>
    <m/>
    <m/>
    <m/>
    <m/>
    <n v="28"/>
    <m/>
    <m/>
    <m/>
    <m/>
    <m/>
    <m/>
    <m/>
    <m/>
    <m/>
    <m/>
    <m/>
    <m/>
    <m/>
    <m/>
    <m/>
    <m/>
    <m/>
    <n v="0"/>
    <n v="0"/>
    <m/>
    <m/>
  </r>
  <r>
    <n v="385"/>
    <m/>
    <s v=""/>
    <m/>
    <n v="0"/>
    <m/>
    <m/>
    <m/>
    <m/>
    <m/>
    <n v="28"/>
    <m/>
    <m/>
    <m/>
    <m/>
    <m/>
    <m/>
    <m/>
    <m/>
    <m/>
    <m/>
    <m/>
    <m/>
    <m/>
    <m/>
    <m/>
    <m/>
    <m/>
    <n v="0"/>
    <n v="0"/>
    <m/>
    <m/>
  </r>
  <r>
    <n v="386"/>
    <m/>
    <s v=""/>
    <m/>
    <n v="0"/>
    <m/>
    <m/>
    <m/>
    <m/>
    <m/>
    <n v="28"/>
    <m/>
    <m/>
    <m/>
    <m/>
    <m/>
    <m/>
    <m/>
    <m/>
    <m/>
    <m/>
    <m/>
    <m/>
    <m/>
    <m/>
    <m/>
    <m/>
    <m/>
    <n v="0"/>
    <n v="0"/>
    <m/>
    <m/>
  </r>
  <r>
    <n v="387"/>
    <m/>
    <s v=""/>
    <m/>
    <n v="0"/>
    <m/>
    <m/>
    <m/>
    <m/>
    <m/>
    <n v="28"/>
    <m/>
    <m/>
    <m/>
    <m/>
    <m/>
    <m/>
    <m/>
    <m/>
    <m/>
    <m/>
    <m/>
    <m/>
    <m/>
    <m/>
    <m/>
    <m/>
    <m/>
    <n v="0"/>
    <n v="0"/>
    <m/>
    <m/>
  </r>
  <r>
    <n v="388"/>
    <m/>
    <s v=""/>
    <m/>
    <n v="0"/>
    <m/>
    <m/>
    <m/>
    <m/>
    <m/>
    <n v="28"/>
    <m/>
    <m/>
    <m/>
    <m/>
    <m/>
    <m/>
    <m/>
    <m/>
    <m/>
    <m/>
    <m/>
    <m/>
    <m/>
    <m/>
    <m/>
    <m/>
    <m/>
    <n v="0"/>
    <n v="0"/>
    <m/>
    <m/>
  </r>
  <r>
    <n v="389"/>
    <m/>
    <s v=""/>
    <m/>
    <n v="0"/>
    <m/>
    <m/>
    <m/>
    <m/>
    <m/>
    <n v="28"/>
    <m/>
    <m/>
    <m/>
    <m/>
    <m/>
    <m/>
    <m/>
    <m/>
    <m/>
    <m/>
    <m/>
    <m/>
    <m/>
    <m/>
    <m/>
    <m/>
    <m/>
    <n v="0"/>
    <n v="0"/>
    <m/>
    <m/>
  </r>
  <r>
    <n v="390"/>
    <m/>
    <s v=""/>
    <m/>
    <n v="0"/>
    <m/>
    <m/>
    <m/>
    <m/>
    <m/>
    <n v="28"/>
    <m/>
    <m/>
    <m/>
    <m/>
    <m/>
    <m/>
    <m/>
    <m/>
    <m/>
    <m/>
    <m/>
    <m/>
    <m/>
    <m/>
    <m/>
    <m/>
    <m/>
    <n v="0"/>
    <n v="0"/>
    <m/>
    <m/>
  </r>
  <r>
    <n v="391"/>
    <m/>
    <s v=""/>
    <m/>
    <n v="0"/>
    <m/>
    <m/>
    <m/>
    <m/>
    <m/>
    <n v="28"/>
    <m/>
    <m/>
    <m/>
    <m/>
    <m/>
    <m/>
    <m/>
    <m/>
    <m/>
    <m/>
    <m/>
    <m/>
    <m/>
    <m/>
    <m/>
    <m/>
    <m/>
    <n v="0"/>
    <n v="0"/>
    <m/>
    <m/>
  </r>
  <r>
    <n v="392"/>
    <m/>
    <s v=""/>
    <m/>
    <n v="0"/>
    <m/>
    <m/>
    <m/>
    <m/>
    <m/>
    <n v="28"/>
    <m/>
    <m/>
    <m/>
    <m/>
    <m/>
    <m/>
    <m/>
    <m/>
    <m/>
    <m/>
    <m/>
    <m/>
    <m/>
    <m/>
    <m/>
    <m/>
    <m/>
    <n v="0"/>
    <n v="0"/>
    <m/>
    <m/>
  </r>
  <r>
    <n v="393"/>
    <m/>
    <s v=""/>
    <m/>
    <n v="0"/>
    <m/>
    <m/>
    <m/>
    <m/>
    <m/>
    <n v="28"/>
    <m/>
    <m/>
    <m/>
    <m/>
    <m/>
    <m/>
    <m/>
    <m/>
    <m/>
    <m/>
    <m/>
    <m/>
    <m/>
    <m/>
    <m/>
    <m/>
    <m/>
    <n v="0"/>
    <n v="0"/>
    <m/>
    <m/>
  </r>
  <r>
    <n v="394"/>
    <m/>
    <s v=""/>
    <m/>
    <n v="0"/>
    <m/>
    <m/>
    <m/>
    <m/>
    <m/>
    <n v="28"/>
    <m/>
    <m/>
    <m/>
    <m/>
    <m/>
    <m/>
    <m/>
    <m/>
    <m/>
    <m/>
    <m/>
    <m/>
    <m/>
    <m/>
    <m/>
    <m/>
    <m/>
    <n v="0"/>
    <n v="0"/>
    <m/>
    <m/>
  </r>
  <r>
    <n v="395"/>
    <m/>
    <s v=""/>
    <m/>
    <n v="0"/>
    <m/>
    <m/>
    <m/>
    <m/>
    <m/>
    <n v="28"/>
    <m/>
    <m/>
    <m/>
    <m/>
    <m/>
    <m/>
    <m/>
    <m/>
    <m/>
    <m/>
    <m/>
    <m/>
    <m/>
    <m/>
    <m/>
    <m/>
    <m/>
    <n v="0"/>
    <n v="0"/>
    <m/>
    <m/>
  </r>
  <r>
    <n v="396"/>
    <m/>
    <s v=""/>
    <m/>
    <n v="0"/>
    <m/>
    <m/>
    <m/>
    <m/>
    <m/>
    <n v="28"/>
    <m/>
    <m/>
    <m/>
    <m/>
    <m/>
    <m/>
    <m/>
    <m/>
    <m/>
    <m/>
    <m/>
    <m/>
    <m/>
    <m/>
    <m/>
    <m/>
    <m/>
    <n v="0"/>
    <n v="0"/>
    <m/>
    <m/>
  </r>
  <r>
    <n v="397"/>
    <m/>
    <s v=""/>
    <m/>
    <n v="0"/>
    <m/>
    <m/>
    <m/>
    <m/>
    <m/>
    <n v="28"/>
    <m/>
    <m/>
    <m/>
    <m/>
    <m/>
    <m/>
    <m/>
    <m/>
    <m/>
    <m/>
    <m/>
    <m/>
    <m/>
    <m/>
    <m/>
    <m/>
    <m/>
    <n v="0"/>
    <n v="0"/>
    <m/>
    <m/>
  </r>
  <r>
    <n v="398"/>
    <m/>
    <s v=""/>
    <m/>
    <n v="0"/>
    <m/>
    <m/>
    <m/>
    <m/>
    <m/>
    <n v="28"/>
    <m/>
    <m/>
    <m/>
    <m/>
    <m/>
    <m/>
    <m/>
    <m/>
    <m/>
    <m/>
    <m/>
    <m/>
    <m/>
    <m/>
    <m/>
    <m/>
    <m/>
    <n v="0"/>
    <n v="0"/>
    <m/>
    <m/>
  </r>
  <r>
    <n v="399"/>
    <m/>
    <s v=""/>
    <m/>
    <n v="0"/>
    <m/>
    <m/>
    <m/>
    <m/>
    <m/>
    <n v="28"/>
    <m/>
    <m/>
    <m/>
    <m/>
    <m/>
    <m/>
    <m/>
    <m/>
    <m/>
    <m/>
    <m/>
    <m/>
    <m/>
    <m/>
    <m/>
    <m/>
    <m/>
    <n v="0"/>
    <n v="0"/>
    <m/>
    <m/>
  </r>
  <r>
    <n v="400"/>
    <m/>
    <s v=""/>
    <m/>
    <n v="0"/>
    <m/>
    <m/>
    <m/>
    <m/>
    <m/>
    <n v="28"/>
    <m/>
    <m/>
    <m/>
    <m/>
    <m/>
    <m/>
    <m/>
    <m/>
    <m/>
    <m/>
    <m/>
    <m/>
    <m/>
    <m/>
    <m/>
    <m/>
    <m/>
    <n v="0"/>
    <n v="0"/>
    <m/>
    <m/>
  </r>
  <r>
    <n v="401"/>
    <m/>
    <s v=""/>
    <m/>
    <n v="0"/>
    <m/>
    <m/>
    <m/>
    <m/>
    <m/>
    <n v="28"/>
    <m/>
    <m/>
    <m/>
    <m/>
    <m/>
    <m/>
    <m/>
    <m/>
    <m/>
    <m/>
    <m/>
    <m/>
    <m/>
    <m/>
    <m/>
    <m/>
    <m/>
    <n v="0"/>
    <n v="0"/>
    <m/>
    <m/>
  </r>
  <r>
    <n v="402"/>
    <m/>
    <s v=""/>
    <m/>
    <n v="0"/>
    <m/>
    <m/>
    <m/>
    <m/>
    <m/>
    <n v="28"/>
    <m/>
    <m/>
    <m/>
    <m/>
    <m/>
    <m/>
    <m/>
    <m/>
    <m/>
    <m/>
    <m/>
    <m/>
    <m/>
    <m/>
    <m/>
    <m/>
    <m/>
    <n v="0"/>
    <n v="0"/>
    <m/>
    <m/>
  </r>
  <r>
    <n v="403"/>
    <m/>
    <s v=""/>
    <m/>
    <n v="0"/>
    <m/>
    <m/>
    <m/>
    <m/>
    <m/>
    <n v="28"/>
    <m/>
    <m/>
    <m/>
    <m/>
    <m/>
    <m/>
    <m/>
    <m/>
    <m/>
    <m/>
    <m/>
    <m/>
    <m/>
    <m/>
    <m/>
    <m/>
    <m/>
    <n v="0"/>
    <n v="0"/>
    <m/>
    <m/>
  </r>
  <r>
    <n v="404"/>
    <m/>
    <s v=""/>
    <m/>
    <n v="0"/>
    <m/>
    <m/>
    <m/>
    <m/>
    <m/>
    <n v="28"/>
    <m/>
    <m/>
    <m/>
    <m/>
    <m/>
    <m/>
    <m/>
    <m/>
    <m/>
    <m/>
    <m/>
    <m/>
    <m/>
    <m/>
    <m/>
    <m/>
    <m/>
    <n v="0"/>
    <n v="0"/>
    <m/>
    <m/>
  </r>
  <r>
    <n v="405"/>
    <m/>
    <s v=""/>
    <m/>
    <n v="0"/>
    <m/>
    <m/>
    <m/>
    <m/>
    <m/>
    <n v="28"/>
    <m/>
    <m/>
    <m/>
    <m/>
    <m/>
    <m/>
    <m/>
    <m/>
    <m/>
    <m/>
    <m/>
    <m/>
    <m/>
    <m/>
    <m/>
    <m/>
    <m/>
    <n v="0"/>
    <n v="0"/>
    <m/>
    <m/>
  </r>
  <r>
    <n v="406"/>
    <m/>
    <s v=""/>
    <m/>
    <n v="0"/>
    <m/>
    <m/>
    <m/>
    <m/>
    <m/>
    <n v="28"/>
    <m/>
    <m/>
    <m/>
    <m/>
    <m/>
    <m/>
    <m/>
    <m/>
    <m/>
    <m/>
    <m/>
    <m/>
    <m/>
    <m/>
    <m/>
    <m/>
    <m/>
    <n v="0"/>
    <n v="0"/>
    <m/>
    <m/>
  </r>
  <r>
    <n v="407"/>
    <m/>
    <s v=""/>
    <m/>
    <n v="0"/>
    <m/>
    <m/>
    <m/>
    <m/>
    <m/>
    <n v="28"/>
    <m/>
    <m/>
    <m/>
    <m/>
    <m/>
    <m/>
    <m/>
    <m/>
    <m/>
    <m/>
    <m/>
    <m/>
    <m/>
    <m/>
    <m/>
    <m/>
    <m/>
    <n v="0"/>
    <n v="0"/>
    <m/>
    <m/>
  </r>
  <r>
    <n v="408"/>
    <m/>
    <s v=""/>
    <m/>
    <n v="0"/>
    <m/>
    <m/>
    <m/>
    <m/>
    <m/>
    <n v="28"/>
    <m/>
    <m/>
    <m/>
    <m/>
    <m/>
    <m/>
    <m/>
    <m/>
    <m/>
    <m/>
    <m/>
    <m/>
    <m/>
    <m/>
    <m/>
    <m/>
    <m/>
    <n v="0"/>
    <n v="0"/>
    <m/>
    <m/>
  </r>
  <r>
    <n v="409"/>
    <m/>
    <s v=""/>
    <m/>
    <n v="0"/>
    <m/>
    <m/>
    <m/>
    <m/>
    <m/>
    <n v="28"/>
    <m/>
    <m/>
    <m/>
    <m/>
    <m/>
    <m/>
    <m/>
    <m/>
    <m/>
    <m/>
    <m/>
    <m/>
    <m/>
    <m/>
    <m/>
    <m/>
    <m/>
    <n v="0"/>
    <n v="0"/>
    <m/>
    <m/>
  </r>
  <r>
    <n v="410"/>
    <m/>
    <s v=""/>
    <m/>
    <n v="0"/>
    <m/>
    <m/>
    <m/>
    <m/>
    <m/>
    <n v="28"/>
    <m/>
    <m/>
    <m/>
    <m/>
    <m/>
    <m/>
    <m/>
    <m/>
    <m/>
    <m/>
    <m/>
    <m/>
    <m/>
    <m/>
    <m/>
    <m/>
    <m/>
    <n v="0"/>
    <n v="0"/>
    <m/>
    <m/>
  </r>
  <r>
    <n v="411"/>
    <m/>
    <s v=""/>
    <m/>
    <n v="0"/>
    <m/>
    <m/>
    <m/>
    <m/>
    <m/>
    <n v="28"/>
    <m/>
    <m/>
    <m/>
    <m/>
    <m/>
    <m/>
    <m/>
    <m/>
    <m/>
    <m/>
    <m/>
    <m/>
    <m/>
    <m/>
    <m/>
    <m/>
    <m/>
    <n v="0"/>
    <n v="0"/>
    <m/>
    <m/>
  </r>
  <r>
    <n v="412"/>
    <m/>
    <s v=""/>
    <m/>
    <n v="0"/>
    <m/>
    <m/>
    <m/>
    <m/>
    <m/>
    <n v="28"/>
    <m/>
    <m/>
    <m/>
    <m/>
    <m/>
    <m/>
    <m/>
    <m/>
    <m/>
    <m/>
    <m/>
    <m/>
    <m/>
    <m/>
    <m/>
    <m/>
    <m/>
    <n v="0"/>
    <n v="0"/>
    <m/>
    <m/>
  </r>
  <r>
    <n v="413"/>
    <m/>
    <s v=""/>
    <m/>
    <n v="0"/>
    <m/>
    <m/>
    <m/>
    <m/>
    <m/>
    <n v="28"/>
    <m/>
    <m/>
    <m/>
    <m/>
    <m/>
    <m/>
    <m/>
    <m/>
    <m/>
    <m/>
    <m/>
    <m/>
    <m/>
    <m/>
    <m/>
    <m/>
    <m/>
    <n v="0"/>
    <n v="0"/>
    <m/>
    <m/>
  </r>
  <r>
    <n v="414"/>
    <m/>
    <s v=""/>
    <m/>
    <n v="0"/>
    <m/>
    <m/>
    <m/>
    <m/>
    <m/>
    <n v="28"/>
    <m/>
    <m/>
    <m/>
    <m/>
    <m/>
    <m/>
    <m/>
    <m/>
    <m/>
    <m/>
    <m/>
    <m/>
    <m/>
    <m/>
    <m/>
    <m/>
    <m/>
    <n v="0"/>
    <n v="0"/>
    <m/>
    <m/>
  </r>
  <r>
    <n v="415"/>
    <m/>
    <s v=""/>
    <m/>
    <n v="0"/>
    <m/>
    <m/>
    <m/>
    <m/>
    <m/>
    <n v="28"/>
    <m/>
    <m/>
    <m/>
    <m/>
    <m/>
    <m/>
    <m/>
    <m/>
    <m/>
    <m/>
    <m/>
    <m/>
    <m/>
    <m/>
    <m/>
    <m/>
    <m/>
    <n v="0"/>
    <n v="0"/>
    <m/>
    <m/>
  </r>
  <r>
    <n v="416"/>
    <m/>
    <s v=""/>
    <m/>
    <n v="0"/>
    <m/>
    <m/>
    <m/>
    <m/>
    <m/>
    <n v="28"/>
    <m/>
    <m/>
    <m/>
    <m/>
    <m/>
    <m/>
    <m/>
    <m/>
    <m/>
    <m/>
    <m/>
    <m/>
    <m/>
    <m/>
    <m/>
    <m/>
    <m/>
    <n v="0"/>
    <n v="0"/>
    <m/>
    <m/>
  </r>
  <r>
    <n v="417"/>
    <m/>
    <s v=""/>
    <m/>
    <n v="0"/>
    <m/>
    <m/>
    <m/>
    <m/>
    <m/>
    <n v="28"/>
    <m/>
    <m/>
    <m/>
    <m/>
    <m/>
    <m/>
    <m/>
    <m/>
    <m/>
    <m/>
    <m/>
    <m/>
    <m/>
    <m/>
    <m/>
    <m/>
    <m/>
    <n v="0"/>
    <n v="0"/>
    <m/>
    <m/>
  </r>
  <r>
    <n v="418"/>
    <m/>
    <s v=""/>
    <m/>
    <n v="0"/>
    <m/>
    <m/>
    <m/>
    <m/>
    <m/>
    <n v="28"/>
    <m/>
    <m/>
    <m/>
    <m/>
    <m/>
    <m/>
    <m/>
    <m/>
    <m/>
    <m/>
    <m/>
    <m/>
    <m/>
    <m/>
    <m/>
    <m/>
    <m/>
    <n v="0"/>
    <n v="0"/>
    <m/>
    <m/>
  </r>
  <r>
    <n v="419"/>
    <m/>
    <s v=""/>
    <m/>
    <n v="0"/>
    <m/>
    <m/>
    <m/>
    <m/>
    <m/>
    <n v="28"/>
    <m/>
    <m/>
    <m/>
    <m/>
    <m/>
    <m/>
    <m/>
    <m/>
    <m/>
    <m/>
    <m/>
    <m/>
    <m/>
    <m/>
    <m/>
    <m/>
    <m/>
    <n v="0"/>
    <n v="0"/>
    <m/>
    <m/>
  </r>
  <r>
    <n v="420"/>
    <m/>
    <s v=""/>
    <m/>
    <n v="0"/>
    <m/>
    <m/>
    <m/>
    <m/>
    <m/>
    <n v="28"/>
    <m/>
    <m/>
    <m/>
    <m/>
    <m/>
    <m/>
    <m/>
    <m/>
    <m/>
    <m/>
    <m/>
    <m/>
    <m/>
    <m/>
    <m/>
    <m/>
    <m/>
    <n v="0"/>
    <n v="0"/>
    <m/>
    <m/>
  </r>
  <r>
    <n v="421"/>
    <m/>
    <s v=""/>
    <m/>
    <n v="0"/>
    <m/>
    <m/>
    <m/>
    <m/>
    <m/>
    <n v="28"/>
    <m/>
    <m/>
    <m/>
    <m/>
    <m/>
    <m/>
    <m/>
    <m/>
    <m/>
    <m/>
    <m/>
    <m/>
    <m/>
    <m/>
    <m/>
    <m/>
    <m/>
    <n v="0"/>
    <n v="0"/>
    <m/>
    <m/>
  </r>
  <r>
    <n v="422"/>
    <m/>
    <s v=""/>
    <m/>
    <n v="0"/>
    <m/>
    <m/>
    <m/>
    <m/>
    <m/>
    <n v="28"/>
    <m/>
    <m/>
    <m/>
    <m/>
    <m/>
    <m/>
    <m/>
    <m/>
    <m/>
    <m/>
    <m/>
    <m/>
    <m/>
    <m/>
    <m/>
    <m/>
    <m/>
    <n v="0"/>
    <n v="0"/>
    <m/>
    <m/>
  </r>
  <r>
    <n v="423"/>
    <m/>
    <s v=""/>
    <m/>
    <n v="0"/>
    <m/>
    <m/>
    <m/>
    <m/>
    <m/>
    <n v="28"/>
    <m/>
    <m/>
    <m/>
    <m/>
    <m/>
    <m/>
    <m/>
    <m/>
    <m/>
    <m/>
    <m/>
    <m/>
    <m/>
    <m/>
    <m/>
    <m/>
    <m/>
    <n v="0"/>
    <n v="0"/>
    <m/>
    <m/>
  </r>
  <r>
    <n v="424"/>
    <m/>
    <s v=""/>
    <m/>
    <n v="0"/>
    <m/>
    <m/>
    <m/>
    <m/>
    <m/>
    <n v="28"/>
    <m/>
    <m/>
    <m/>
    <m/>
    <m/>
    <m/>
    <m/>
    <m/>
    <m/>
    <m/>
    <m/>
    <m/>
    <m/>
    <m/>
    <m/>
    <m/>
    <m/>
    <n v="0"/>
    <n v="0"/>
    <m/>
    <m/>
  </r>
  <r>
    <n v="425"/>
    <m/>
    <s v=""/>
    <m/>
    <n v="0"/>
    <m/>
    <m/>
    <m/>
    <m/>
    <m/>
    <n v="28"/>
    <m/>
    <m/>
    <m/>
    <m/>
    <m/>
    <m/>
    <m/>
    <m/>
    <m/>
    <m/>
    <m/>
    <m/>
    <m/>
    <m/>
    <m/>
    <m/>
    <m/>
    <n v="0"/>
    <n v="0"/>
    <m/>
    <m/>
  </r>
  <r>
    <n v="426"/>
    <m/>
    <s v=""/>
    <m/>
    <n v="0"/>
    <m/>
    <m/>
    <m/>
    <m/>
    <m/>
    <n v="28"/>
    <m/>
    <m/>
    <m/>
    <m/>
    <m/>
    <m/>
    <m/>
    <m/>
    <m/>
    <m/>
    <m/>
    <m/>
    <m/>
    <m/>
    <m/>
    <m/>
    <m/>
    <n v="0"/>
    <n v="0"/>
    <m/>
    <m/>
  </r>
  <r>
    <n v="427"/>
    <m/>
    <s v=""/>
    <m/>
    <n v="0"/>
    <m/>
    <m/>
    <m/>
    <m/>
    <m/>
    <n v="28"/>
    <m/>
    <m/>
    <m/>
    <m/>
    <m/>
    <m/>
    <m/>
    <m/>
    <m/>
    <m/>
    <m/>
    <m/>
    <m/>
    <m/>
    <m/>
    <m/>
    <m/>
    <n v="0"/>
    <n v="0"/>
    <m/>
    <m/>
  </r>
  <r>
    <n v="428"/>
    <m/>
    <s v=""/>
    <m/>
    <n v="0"/>
    <m/>
    <m/>
    <m/>
    <m/>
    <m/>
    <n v="28"/>
    <m/>
    <m/>
    <m/>
    <m/>
    <m/>
    <m/>
    <m/>
    <m/>
    <m/>
    <m/>
    <m/>
    <m/>
    <m/>
    <m/>
    <m/>
    <m/>
    <m/>
    <n v="0"/>
    <n v="0"/>
    <m/>
    <m/>
  </r>
  <r>
    <n v="429"/>
    <m/>
    <s v=""/>
    <m/>
    <n v="0"/>
    <m/>
    <m/>
    <m/>
    <m/>
    <m/>
    <n v="28"/>
    <m/>
    <m/>
    <m/>
    <m/>
    <m/>
    <m/>
    <m/>
    <m/>
    <m/>
    <m/>
    <m/>
    <m/>
    <m/>
    <m/>
    <m/>
    <m/>
    <m/>
    <n v="0"/>
    <n v="0"/>
    <m/>
    <m/>
  </r>
  <r>
    <n v="430"/>
    <m/>
    <s v=""/>
    <m/>
    <n v="0"/>
    <m/>
    <m/>
    <m/>
    <m/>
    <m/>
    <n v="28"/>
    <m/>
    <m/>
    <m/>
    <m/>
    <m/>
    <m/>
    <m/>
    <m/>
    <m/>
    <m/>
    <m/>
    <m/>
    <m/>
    <m/>
    <m/>
    <m/>
    <m/>
    <n v="0"/>
    <n v="0"/>
    <m/>
    <m/>
  </r>
  <r>
    <n v="431"/>
    <m/>
    <s v=""/>
    <m/>
    <n v="0"/>
    <m/>
    <m/>
    <m/>
    <m/>
    <m/>
    <n v="28"/>
    <m/>
    <m/>
    <m/>
    <m/>
    <m/>
    <m/>
    <m/>
    <m/>
    <m/>
    <m/>
    <m/>
    <m/>
    <m/>
    <m/>
    <m/>
    <m/>
    <m/>
    <n v="0"/>
    <n v="0"/>
    <m/>
    <m/>
  </r>
  <r>
    <n v="432"/>
    <m/>
    <s v=""/>
    <m/>
    <n v="0"/>
    <m/>
    <m/>
    <m/>
    <m/>
    <m/>
    <n v="28"/>
    <m/>
    <m/>
    <m/>
    <m/>
    <m/>
    <m/>
    <m/>
    <m/>
    <m/>
    <m/>
    <m/>
    <m/>
    <m/>
    <m/>
    <m/>
    <m/>
    <m/>
    <n v="0"/>
    <n v="0"/>
    <m/>
    <m/>
  </r>
  <r>
    <n v="433"/>
    <m/>
    <s v=""/>
    <m/>
    <n v="0"/>
    <m/>
    <m/>
    <m/>
    <m/>
    <m/>
    <n v="28"/>
    <m/>
    <m/>
    <m/>
    <m/>
    <m/>
    <m/>
    <m/>
    <m/>
    <m/>
    <m/>
    <m/>
    <m/>
    <m/>
    <m/>
    <m/>
    <m/>
    <m/>
    <n v="0"/>
    <n v="0"/>
    <m/>
    <m/>
  </r>
  <r>
    <n v="434"/>
    <m/>
    <s v=""/>
    <m/>
    <n v="0"/>
    <m/>
    <m/>
    <m/>
    <m/>
    <m/>
    <n v="28"/>
    <m/>
    <m/>
    <m/>
    <m/>
    <m/>
    <m/>
    <m/>
    <m/>
    <m/>
    <m/>
    <m/>
    <m/>
    <m/>
    <m/>
    <m/>
    <m/>
    <m/>
    <n v="0"/>
    <n v="0"/>
    <m/>
    <m/>
  </r>
  <r>
    <n v="435"/>
    <m/>
    <s v=""/>
    <m/>
    <n v="0"/>
    <m/>
    <m/>
    <m/>
    <m/>
    <m/>
    <n v="28"/>
    <m/>
    <m/>
    <m/>
    <m/>
    <m/>
    <m/>
    <m/>
    <m/>
    <m/>
    <m/>
    <m/>
    <m/>
    <m/>
    <m/>
    <m/>
    <m/>
    <m/>
    <n v="0"/>
    <n v="0"/>
    <m/>
    <m/>
  </r>
  <r>
    <n v="436"/>
    <m/>
    <s v=""/>
    <m/>
    <n v="0"/>
    <m/>
    <m/>
    <m/>
    <m/>
    <m/>
    <n v="28"/>
    <m/>
    <m/>
    <m/>
    <m/>
    <m/>
    <m/>
    <m/>
    <m/>
    <m/>
    <m/>
    <m/>
    <m/>
    <m/>
    <m/>
    <m/>
    <m/>
    <m/>
    <n v="0"/>
    <n v="0"/>
    <m/>
    <m/>
  </r>
  <r>
    <n v="437"/>
    <m/>
    <s v=""/>
    <m/>
    <n v="0"/>
    <m/>
    <m/>
    <m/>
    <m/>
    <m/>
    <n v="28"/>
    <m/>
    <m/>
    <m/>
    <m/>
    <m/>
    <m/>
    <m/>
    <m/>
    <m/>
    <m/>
    <m/>
    <m/>
    <m/>
    <m/>
    <m/>
    <m/>
    <m/>
    <n v="0"/>
    <n v="0"/>
    <m/>
    <m/>
  </r>
  <r>
    <n v="438"/>
    <m/>
    <s v=""/>
    <m/>
    <n v="0"/>
    <m/>
    <m/>
    <m/>
    <m/>
    <m/>
    <n v="28"/>
    <m/>
    <m/>
    <m/>
    <m/>
    <m/>
    <m/>
    <m/>
    <m/>
    <m/>
    <m/>
    <m/>
    <m/>
    <m/>
    <m/>
    <m/>
    <m/>
    <m/>
    <n v="0"/>
    <n v="0"/>
    <m/>
    <m/>
  </r>
  <r>
    <n v="439"/>
    <m/>
    <s v=""/>
    <m/>
    <n v="0"/>
    <m/>
    <m/>
    <m/>
    <m/>
    <m/>
    <n v="28"/>
    <m/>
    <m/>
    <m/>
    <m/>
    <m/>
    <m/>
    <m/>
    <m/>
    <m/>
    <m/>
    <m/>
    <m/>
    <m/>
    <m/>
    <m/>
    <m/>
    <m/>
    <n v="0"/>
    <n v="0"/>
    <m/>
    <m/>
  </r>
  <r>
    <n v="440"/>
    <m/>
    <s v=""/>
    <m/>
    <n v="0"/>
    <m/>
    <m/>
    <m/>
    <m/>
    <m/>
    <n v="28"/>
    <m/>
    <m/>
    <m/>
    <m/>
    <m/>
    <m/>
    <m/>
    <m/>
    <m/>
    <m/>
    <m/>
    <m/>
    <m/>
    <m/>
    <m/>
    <m/>
    <m/>
    <n v="0"/>
    <n v="0"/>
    <m/>
    <m/>
  </r>
  <r>
    <n v="441"/>
    <m/>
    <s v=""/>
    <m/>
    <n v="0"/>
    <m/>
    <m/>
    <m/>
    <m/>
    <m/>
    <n v="28"/>
    <m/>
    <m/>
    <m/>
    <m/>
    <m/>
    <m/>
    <m/>
    <m/>
    <m/>
    <m/>
    <m/>
    <m/>
    <m/>
    <m/>
    <m/>
    <m/>
    <m/>
    <n v="0"/>
    <n v="0"/>
    <m/>
    <m/>
  </r>
  <r>
    <n v="442"/>
    <m/>
    <s v=""/>
    <m/>
    <n v="0"/>
    <m/>
    <m/>
    <m/>
    <m/>
    <m/>
    <n v="28"/>
    <m/>
    <m/>
    <m/>
    <m/>
    <m/>
    <m/>
    <m/>
    <m/>
    <m/>
    <m/>
    <m/>
    <m/>
    <m/>
    <m/>
    <m/>
    <m/>
    <m/>
    <n v="0"/>
    <n v="0"/>
    <m/>
    <m/>
  </r>
  <r>
    <n v="443"/>
    <m/>
    <s v=""/>
    <m/>
    <n v="0"/>
    <m/>
    <m/>
    <m/>
    <m/>
    <m/>
    <n v="28"/>
    <m/>
    <m/>
    <m/>
    <m/>
    <m/>
    <m/>
    <m/>
    <m/>
    <m/>
    <m/>
    <m/>
    <m/>
    <m/>
    <m/>
    <m/>
    <m/>
    <m/>
    <n v="0"/>
    <n v="0"/>
    <m/>
    <m/>
  </r>
  <r>
    <n v="444"/>
    <m/>
    <s v=""/>
    <m/>
    <n v="0"/>
    <m/>
    <m/>
    <m/>
    <m/>
    <m/>
    <n v="28"/>
    <m/>
    <m/>
    <m/>
    <m/>
    <m/>
    <m/>
    <m/>
    <m/>
    <m/>
    <m/>
    <m/>
    <m/>
    <m/>
    <m/>
    <m/>
    <m/>
    <m/>
    <n v="0"/>
    <n v="0"/>
    <m/>
    <m/>
  </r>
  <r>
    <n v="445"/>
    <m/>
    <s v=""/>
    <m/>
    <n v="0"/>
    <m/>
    <m/>
    <m/>
    <m/>
    <m/>
    <n v="28"/>
    <m/>
    <m/>
    <m/>
    <m/>
    <m/>
    <m/>
    <m/>
    <m/>
    <m/>
    <m/>
    <m/>
    <m/>
    <m/>
    <m/>
    <m/>
    <m/>
    <m/>
    <n v="0"/>
    <n v="0"/>
    <m/>
    <m/>
  </r>
  <r>
    <n v="446"/>
    <m/>
    <s v=""/>
    <m/>
    <n v="0"/>
    <m/>
    <m/>
    <m/>
    <m/>
    <m/>
    <n v="28"/>
    <m/>
    <m/>
    <m/>
    <m/>
    <m/>
    <m/>
    <m/>
    <m/>
    <m/>
    <m/>
    <m/>
    <m/>
    <m/>
    <m/>
    <m/>
    <m/>
    <m/>
    <n v="0"/>
    <n v="0"/>
    <m/>
    <m/>
  </r>
  <r>
    <n v="447"/>
    <m/>
    <s v=""/>
    <m/>
    <n v="0"/>
    <m/>
    <m/>
    <m/>
    <m/>
    <m/>
    <n v="28"/>
    <m/>
    <m/>
    <m/>
    <m/>
    <m/>
    <m/>
    <m/>
    <m/>
    <m/>
    <m/>
    <m/>
    <m/>
    <m/>
    <m/>
    <m/>
    <m/>
    <m/>
    <n v="0"/>
    <n v="0"/>
    <m/>
    <m/>
  </r>
  <r>
    <n v="448"/>
    <m/>
    <s v=""/>
    <m/>
    <n v="0"/>
    <m/>
    <m/>
    <m/>
    <m/>
    <m/>
    <n v="28"/>
    <m/>
    <m/>
    <m/>
    <m/>
    <m/>
    <m/>
    <m/>
    <m/>
    <m/>
    <m/>
    <m/>
    <m/>
    <m/>
    <m/>
    <m/>
    <m/>
    <m/>
    <n v="0"/>
    <n v="0"/>
    <m/>
    <m/>
  </r>
  <r>
    <n v="449"/>
    <m/>
    <s v=""/>
    <m/>
    <n v="0"/>
    <m/>
    <m/>
    <m/>
    <m/>
    <m/>
    <n v="28"/>
    <m/>
    <m/>
    <m/>
    <m/>
    <m/>
    <m/>
    <m/>
    <m/>
    <m/>
    <m/>
    <m/>
    <m/>
    <m/>
    <m/>
    <m/>
    <m/>
    <m/>
    <n v="0"/>
    <n v="0"/>
    <m/>
    <m/>
  </r>
  <r>
    <n v="450"/>
    <m/>
    <s v=""/>
    <m/>
    <n v="0"/>
    <m/>
    <m/>
    <m/>
    <m/>
    <m/>
    <n v="28"/>
    <m/>
    <m/>
    <m/>
    <m/>
    <m/>
    <m/>
    <m/>
    <m/>
    <m/>
    <m/>
    <m/>
    <m/>
    <m/>
    <m/>
    <m/>
    <m/>
    <m/>
    <n v="0"/>
    <n v="0"/>
    <m/>
    <m/>
  </r>
  <r>
    <n v="451"/>
    <m/>
    <s v=""/>
    <m/>
    <n v="0"/>
    <m/>
    <m/>
    <m/>
    <m/>
    <m/>
    <n v="28"/>
    <m/>
    <m/>
    <m/>
    <m/>
    <m/>
    <m/>
    <m/>
    <m/>
    <m/>
    <m/>
    <m/>
    <m/>
    <m/>
    <m/>
    <m/>
    <m/>
    <m/>
    <n v="0"/>
    <n v="0"/>
    <m/>
    <m/>
  </r>
  <r>
    <n v="452"/>
    <m/>
    <s v=""/>
    <m/>
    <n v="0"/>
    <m/>
    <m/>
    <m/>
    <m/>
    <m/>
    <n v="28"/>
    <m/>
    <m/>
    <m/>
    <m/>
    <m/>
    <m/>
    <m/>
    <m/>
    <m/>
    <m/>
    <m/>
    <m/>
    <m/>
    <m/>
    <m/>
    <m/>
    <m/>
    <n v="0"/>
    <n v="0"/>
    <m/>
    <m/>
  </r>
  <r>
    <n v="453"/>
    <m/>
    <s v=""/>
    <m/>
    <n v="0"/>
    <m/>
    <m/>
    <m/>
    <m/>
    <m/>
    <n v="28"/>
    <m/>
    <m/>
    <m/>
    <m/>
    <m/>
    <m/>
    <m/>
    <m/>
    <m/>
    <m/>
    <m/>
    <m/>
    <m/>
    <m/>
    <m/>
    <m/>
    <m/>
    <n v="0"/>
    <n v="0"/>
    <m/>
    <m/>
  </r>
  <r>
    <n v="454"/>
    <m/>
    <s v=""/>
    <m/>
    <n v="0"/>
    <m/>
    <m/>
    <m/>
    <m/>
    <m/>
    <n v="28"/>
    <m/>
    <m/>
    <m/>
    <m/>
    <m/>
    <m/>
    <m/>
    <m/>
    <m/>
    <m/>
    <m/>
    <m/>
    <m/>
    <m/>
    <m/>
    <m/>
    <m/>
    <n v="0"/>
    <n v="0"/>
    <m/>
    <m/>
  </r>
  <r>
    <n v="455"/>
    <m/>
    <s v=""/>
    <m/>
    <n v="0"/>
    <m/>
    <m/>
    <m/>
    <m/>
    <m/>
    <n v="28"/>
    <m/>
    <m/>
    <m/>
    <m/>
    <m/>
    <m/>
    <m/>
    <m/>
    <m/>
    <m/>
    <m/>
    <m/>
    <m/>
    <m/>
    <m/>
    <m/>
    <m/>
    <n v="0"/>
    <n v="0"/>
    <m/>
    <m/>
  </r>
  <r>
    <n v="456"/>
    <m/>
    <s v=""/>
    <m/>
    <n v="0"/>
    <m/>
    <m/>
    <m/>
    <m/>
    <m/>
    <n v="28"/>
    <m/>
    <m/>
    <m/>
    <m/>
    <m/>
    <m/>
    <m/>
    <m/>
    <m/>
    <m/>
    <m/>
    <m/>
    <m/>
    <m/>
    <m/>
    <m/>
    <m/>
    <n v="0"/>
    <n v="0"/>
    <m/>
    <m/>
  </r>
  <r>
    <n v="457"/>
    <m/>
    <s v=""/>
    <m/>
    <n v="0"/>
    <m/>
    <m/>
    <m/>
    <m/>
    <m/>
    <n v="28"/>
    <m/>
    <m/>
    <m/>
    <m/>
    <m/>
    <m/>
    <m/>
    <m/>
    <m/>
    <m/>
    <m/>
    <m/>
    <m/>
    <m/>
    <m/>
    <m/>
    <m/>
    <n v="0"/>
    <n v="0"/>
    <m/>
    <m/>
  </r>
  <r>
    <n v="458"/>
    <m/>
    <s v=""/>
    <m/>
    <n v="0"/>
    <m/>
    <m/>
    <m/>
    <m/>
    <m/>
    <n v="28"/>
    <m/>
    <m/>
    <m/>
    <m/>
    <m/>
    <m/>
    <m/>
    <m/>
    <m/>
    <m/>
    <m/>
    <m/>
    <m/>
    <m/>
    <m/>
    <m/>
    <m/>
    <n v="0"/>
    <n v="0"/>
    <m/>
    <m/>
  </r>
  <r>
    <n v="459"/>
    <m/>
    <s v=""/>
    <m/>
    <n v="0"/>
    <m/>
    <m/>
    <m/>
    <m/>
    <m/>
    <n v="28"/>
    <m/>
    <m/>
    <m/>
    <m/>
    <m/>
    <m/>
    <m/>
    <m/>
    <m/>
    <m/>
    <m/>
    <m/>
    <m/>
    <m/>
    <m/>
    <m/>
    <m/>
    <n v="0"/>
    <n v="0"/>
    <m/>
    <m/>
  </r>
  <r>
    <n v="460"/>
    <m/>
    <s v=""/>
    <m/>
    <n v="0"/>
    <m/>
    <m/>
    <m/>
    <m/>
    <m/>
    <n v="28"/>
    <m/>
    <m/>
    <m/>
    <m/>
    <m/>
    <m/>
    <m/>
    <m/>
    <m/>
    <m/>
    <m/>
    <m/>
    <m/>
    <m/>
    <m/>
    <m/>
    <m/>
    <n v="0"/>
    <n v="0"/>
    <m/>
    <m/>
  </r>
  <r>
    <n v="461"/>
    <m/>
    <s v=""/>
    <m/>
    <n v="0"/>
    <m/>
    <m/>
    <m/>
    <m/>
    <m/>
    <n v="28"/>
    <m/>
    <m/>
    <m/>
    <m/>
    <m/>
    <m/>
    <m/>
    <m/>
    <m/>
    <m/>
    <m/>
    <m/>
    <m/>
    <m/>
    <m/>
    <m/>
    <m/>
    <n v="0"/>
    <n v="0"/>
    <m/>
    <m/>
  </r>
  <r>
    <n v="462"/>
    <m/>
    <s v=""/>
    <m/>
    <n v="0"/>
    <m/>
    <m/>
    <m/>
    <m/>
    <m/>
    <n v="28"/>
    <m/>
    <m/>
    <m/>
    <m/>
    <m/>
    <m/>
    <m/>
    <m/>
    <m/>
    <m/>
    <m/>
    <m/>
    <m/>
    <m/>
    <m/>
    <m/>
    <m/>
    <n v="0"/>
    <n v="0"/>
    <m/>
    <m/>
  </r>
  <r>
    <n v="463"/>
    <m/>
    <s v=""/>
    <m/>
    <n v="0"/>
    <m/>
    <m/>
    <m/>
    <m/>
    <m/>
    <n v="28"/>
    <m/>
    <m/>
    <m/>
    <m/>
    <m/>
    <m/>
    <m/>
    <m/>
    <m/>
    <m/>
    <m/>
    <m/>
    <m/>
    <m/>
    <m/>
    <m/>
    <m/>
    <n v="0"/>
    <n v="0"/>
    <m/>
    <m/>
  </r>
  <r>
    <n v="464"/>
    <m/>
    <s v=""/>
    <m/>
    <n v="0"/>
    <m/>
    <m/>
    <m/>
    <m/>
    <m/>
    <n v="28"/>
    <m/>
    <m/>
    <m/>
    <m/>
    <m/>
    <m/>
    <m/>
    <m/>
    <m/>
    <m/>
    <m/>
    <m/>
    <m/>
    <m/>
    <m/>
    <m/>
    <m/>
    <n v="0"/>
    <n v="0"/>
    <m/>
    <m/>
  </r>
  <r>
    <n v="465"/>
    <m/>
    <s v=""/>
    <m/>
    <n v="0"/>
    <m/>
    <m/>
    <m/>
    <m/>
    <m/>
    <n v="28"/>
    <m/>
    <m/>
    <m/>
    <m/>
    <m/>
    <m/>
    <m/>
    <m/>
    <m/>
    <m/>
    <m/>
    <m/>
    <m/>
    <m/>
    <m/>
    <m/>
    <m/>
    <n v="0"/>
    <n v="0"/>
    <m/>
    <m/>
  </r>
  <r>
    <n v="466"/>
    <m/>
    <s v=""/>
    <m/>
    <n v="0"/>
    <m/>
    <m/>
    <m/>
    <m/>
    <m/>
    <n v="28"/>
    <m/>
    <m/>
    <m/>
    <m/>
    <m/>
    <m/>
    <m/>
    <m/>
    <m/>
    <m/>
    <m/>
    <m/>
    <m/>
    <m/>
    <m/>
    <m/>
    <m/>
    <n v="0"/>
    <n v="0"/>
    <m/>
    <m/>
  </r>
  <r>
    <n v="467"/>
    <m/>
    <s v=""/>
    <m/>
    <n v="0"/>
    <m/>
    <m/>
    <m/>
    <m/>
    <m/>
    <n v="28"/>
    <m/>
    <m/>
    <m/>
    <m/>
    <m/>
    <m/>
    <m/>
    <m/>
    <m/>
    <m/>
    <m/>
    <m/>
    <m/>
    <m/>
    <m/>
    <m/>
    <m/>
    <n v="0"/>
    <n v="0"/>
    <m/>
    <m/>
  </r>
  <r>
    <n v="468"/>
    <m/>
    <s v=""/>
    <m/>
    <n v="0"/>
    <m/>
    <m/>
    <m/>
    <m/>
    <m/>
    <n v="28"/>
    <m/>
    <m/>
    <m/>
    <m/>
    <m/>
    <m/>
    <m/>
    <m/>
    <m/>
    <m/>
    <m/>
    <m/>
    <m/>
    <m/>
    <m/>
    <m/>
    <m/>
    <n v="0"/>
    <n v="0"/>
    <m/>
    <m/>
  </r>
  <r>
    <n v="469"/>
    <m/>
    <s v=""/>
    <m/>
    <n v="0"/>
    <m/>
    <m/>
    <m/>
    <m/>
    <m/>
    <n v="28"/>
    <m/>
    <m/>
    <m/>
    <m/>
    <m/>
    <m/>
    <m/>
    <m/>
    <m/>
    <m/>
    <m/>
    <m/>
    <m/>
    <m/>
    <m/>
    <m/>
    <m/>
    <n v="0"/>
    <n v="0"/>
    <m/>
    <m/>
  </r>
  <r>
    <n v="470"/>
    <m/>
    <s v=""/>
    <m/>
    <n v="0"/>
    <m/>
    <m/>
    <m/>
    <m/>
    <m/>
    <n v="28"/>
    <m/>
    <m/>
    <m/>
    <m/>
    <m/>
    <m/>
    <m/>
    <m/>
    <m/>
    <m/>
    <m/>
    <m/>
    <m/>
    <m/>
    <m/>
    <m/>
    <m/>
    <n v="0"/>
    <n v="0"/>
    <m/>
    <m/>
  </r>
  <r>
    <n v="471"/>
    <m/>
    <s v=""/>
    <m/>
    <n v="0"/>
    <m/>
    <m/>
    <m/>
    <m/>
    <m/>
    <n v="28"/>
    <m/>
    <m/>
    <m/>
    <m/>
    <m/>
    <m/>
    <m/>
    <m/>
    <m/>
    <m/>
    <m/>
    <m/>
    <m/>
    <m/>
    <m/>
    <m/>
    <m/>
    <n v="0"/>
    <n v="0"/>
    <m/>
    <m/>
  </r>
  <r>
    <n v="472"/>
    <m/>
    <s v=""/>
    <m/>
    <n v="0"/>
    <m/>
    <m/>
    <m/>
    <m/>
    <m/>
    <n v="28"/>
    <m/>
    <m/>
    <m/>
    <m/>
    <m/>
    <m/>
    <m/>
    <m/>
    <m/>
    <m/>
    <m/>
    <m/>
    <m/>
    <m/>
    <m/>
    <m/>
    <m/>
    <n v="0"/>
    <n v="0"/>
    <m/>
    <m/>
  </r>
  <r>
    <n v="473"/>
    <m/>
    <s v=""/>
    <m/>
    <n v="0"/>
    <m/>
    <m/>
    <m/>
    <m/>
    <m/>
    <n v="28"/>
    <m/>
    <m/>
    <m/>
    <m/>
    <m/>
    <m/>
    <m/>
    <m/>
    <m/>
    <m/>
    <m/>
    <m/>
    <m/>
    <m/>
    <m/>
    <m/>
    <m/>
    <n v="0"/>
    <n v="0"/>
    <m/>
    <m/>
  </r>
  <r>
    <n v="474"/>
    <m/>
    <s v=""/>
    <m/>
    <n v="0"/>
    <m/>
    <m/>
    <m/>
    <m/>
    <m/>
    <n v="28"/>
    <m/>
    <m/>
    <m/>
    <m/>
    <m/>
    <m/>
    <m/>
    <m/>
    <m/>
    <m/>
    <m/>
    <m/>
    <m/>
    <m/>
    <m/>
    <m/>
    <m/>
    <n v="0"/>
    <n v="0"/>
    <m/>
    <m/>
  </r>
  <r>
    <n v="475"/>
    <m/>
    <s v=""/>
    <m/>
    <n v="0"/>
    <m/>
    <m/>
    <m/>
    <m/>
    <m/>
    <n v="28"/>
    <m/>
    <m/>
    <m/>
    <m/>
    <m/>
    <m/>
    <m/>
    <m/>
    <m/>
    <m/>
    <m/>
    <m/>
    <m/>
    <m/>
    <m/>
    <m/>
    <m/>
    <n v="0"/>
    <n v="0"/>
    <m/>
    <m/>
  </r>
  <r>
    <n v="476"/>
    <m/>
    <s v=""/>
    <m/>
    <n v="0"/>
    <m/>
    <m/>
    <m/>
    <m/>
    <m/>
    <n v="28"/>
    <m/>
    <m/>
    <m/>
    <m/>
    <m/>
    <m/>
    <m/>
    <m/>
    <m/>
    <m/>
    <m/>
    <m/>
    <m/>
    <m/>
    <m/>
    <m/>
    <m/>
    <n v="0"/>
    <n v="0"/>
    <m/>
    <m/>
  </r>
  <r>
    <n v="477"/>
    <m/>
    <s v=""/>
    <m/>
    <n v="0"/>
    <m/>
    <m/>
    <m/>
    <m/>
    <m/>
    <n v="28"/>
    <m/>
    <m/>
    <m/>
    <m/>
    <m/>
    <m/>
    <m/>
    <m/>
    <m/>
    <m/>
    <m/>
    <m/>
    <m/>
    <m/>
    <m/>
    <m/>
    <m/>
    <n v="0"/>
    <n v="0"/>
    <m/>
    <m/>
  </r>
  <r>
    <n v="478"/>
    <m/>
    <s v=""/>
    <m/>
    <n v="0"/>
    <m/>
    <m/>
    <m/>
    <m/>
    <m/>
    <n v="28"/>
    <m/>
    <m/>
    <m/>
    <m/>
    <m/>
    <m/>
    <m/>
    <m/>
    <m/>
    <m/>
    <m/>
    <m/>
    <m/>
    <m/>
    <m/>
    <m/>
    <m/>
    <n v="0"/>
    <n v="0"/>
    <m/>
    <m/>
  </r>
  <r>
    <n v="479"/>
    <m/>
    <s v=""/>
    <m/>
    <n v="0"/>
    <m/>
    <m/>
    <m/>
    <m/>
    <m/>
    <n v="28"/>
    <m/>
    <m/>
    <m/>
    <m/>
    <m/>
    <m/>
    <m/>
    <m/>
    <m/>
    <m/>
    <m/>
    <m/>
    <m/>
    <m/>
    <m/>
    <m/>
    <m/>
    <n v="0"/>
    <n v="0"/>
    <m/>
    <m/>
  </r>
  <r>
    <n v="480"/>
    <m/>
    <s v=""/>
    <m/>
    <n v="0"/>
    <m/>
    <m/>
    <m/>
    <m/>
    <m/>
    <n v="28"/>
    <m/>
    <m/>
    <m/>
    <m/>
    <m/>
    <m/>
    <m/>
    <m/>
    <m/>
    <m/>
    <m/>
    <m/>
    <m/>
    <m/>
    <m/>
    <m/>
    <m/>
    <n v="0"/>
    <n v="0"/>
    <m/>
    <m/>
  </r>
  <r>
    <n v="481"/>
    <m/>
    <s v=""/>
    <m/>
    <n v="0"/>
    <m/>
    <m/>
    <m/>
    <m/>
    <m/>
    <n v="28"/>
    <m/>
    <m/>
    <m/>
    <m/>
    <m/>
    <m/>
    <m/>
    <m/>
    <m/>
    <m/>
    <m/>
    <m/>
    <m/>
    <m/>
    <m/>
    <m/>
    <m/>
    <n v="0"/>
    <n v="0"/>
    <m/>
    <m/>
  </r>
  <r>
    <n v="482"/>
    <m/>
    <s v=""/>
    <m/>
    <n v="0"/>
    <m/>
    <m/>
    <m/>
    <m/>
    <m/>
    <n v="28"/>
    <m/>
    <m/>
    <m/>
    <m/>
    <m/>
    <m/>
    <m/>
    <m/>
    <m/>
    <m/>
    <m/>
    <m/>
    <m/>
    <m/>
    <m/>
    <m/>
    <m/>
    <n v="0"/>
    <n v="0"/>
    <m/>
    <m/>
  </r>
  <r>
    <n v="483"/>
    <m/>
    <s v=""/>
    <m/>
    <n v="0"/>
    <m/>
    <m/>
    <m/>
    <m/>
    <m/>
    <n v="28"/>
    <m/>
    <m/>
    <m/>
    <m/>
    <m/>
    <m/>
    <m/>
    <m/>
    <m/>
    <m/>
    <m/>
    <m/>
    <m/>
    <m/>
    <m/>
    <m/>
    <m/>
    <n v="0"/>
    <n v="0"/>
    <m/>
    <m/>
  </r>
  <r>
    <n v="484"/>
    <m/>
    <s v=""/>
    <m/>
    <n v="0"/>
    <m/>
    <m/>
    <m/>
    <m/>
    <m/>
    <n v="28"/>
    <m/>
    <m/>
    <m/>
    <m/>
    <m/>
    <m/>
    <m/>
    <m/>
    <m/>
    <m/>
    <m/>
    <m/>
    <m/>
    <m/>
    <m/>
    <m/>
    <m/>
    <n v="0"/>
    <n v="0"/>
    <m/>
    <m/>
  </r>
  <r>
    <n v="485"/>
    <m/>
    <s v=""/>
    <m/>
    <n v="0"/>
    <m/>
    <m/>
    <m/>
    <m/>
    <m/>
    <n v="28"/>
    <m/>
    <m/>
    <m/>
    <m/>
    <m/>
    <m/>
    <m/>
    <m/>
    <m/>
    <m/>
    <m/>
    <m/>
    <m/>
    <m/>
    <m/>
    <m/>
    <m/>
    <n v="0"/>
    <n v="0"/>
    <m/>
    <m/>
  </r>
  <r>
    <n v="486"/>
    <m/>
    <s v=""/>
    <m/>
    <n v="0"/>
    <m/>
    <m/>
    <m/>
    <m/>
    <m/>
    <n v="28"/>
    <m/>
    <m/>
    <m/>
    <m/>
    <m/>
    <m/>
    <m/>
    <m/>
    <m/>
    <m/>
    <m/>
    <m/>
    <m/>
    <m/>
    <m/>
    <m/>
    <m/>
    <n v="0"/>
    <n v="0"/>
    <m/>
    <m/>
  </r>
  <r>
    <n v="487"/>
    <m/>
    <s v=""/>
    <m/>
    <n v="0"/>
    <m/>
    <m/>
    <m/>
    <m/>
    <m/>
    <n v="28"/>
    <m/>
    <m/>
    <m/>
    <m/>
    <m/>
    <m/>
    <m/>
    <m/>
    <m/>
    <m/>
    <m/>
    <m/>
    <m/>
    <m/>
    <m/>
    <m/>
    <m/>
    <n v="0"/>
    <n v="0"/>
    <m/>
    <m/>
  </r>
  <r>
    <n v="488"/>
    <m/>
    <s v=""/>
    <m/>
    <n v="0"/>
    <m/>
    <m/>
    <m/>
    <m/>
    <m/>
    <n v="28"/>
    <m/>
    <m/>
    <m/>
    <m/>
    <m/>
    <m/>
    <m/>
    <m/>
    <m/>
    <m/>
    <m/>
    <m/>
    <m/>
    <m/>
    <m/>
    <m/>
    <m/>
    <n v="0"/>
    <n v="0"/>
    <m/>
    <m/>
  </r>
  <r>
    <n v="489"/>
    <m/>
    <s v=""/>
    <m/>
    <n v="0"/>
    <m/>
    <m/>
    <m/>
    <m/>
    <m/>
    <n v="28"/>
    <m/>
    <m/>
    <m/>
    <m/>
    <m/>
    <m/>
    <m/>
    <m/>
    <m/>
    <m/>
    <m/>
    <m/>
    <m/>
    <m/>
    <m/>
    <m/>
    <m/>
    <n v="0"/>
    <n v="0"/>
    <m/>
    <m/>
  </r>
  <r>
    <n v="490"/>
    <m/>
    <s v=""/>
    <m/>
    <n v="0"/>
    <m/>
    <m/>
    <m/>
    <m/>
    <m/>
    <n v="28"/>
    <m/>
    <m/>
    <m/>
    <m/>
    <m/>
    <m/>
    <m/>
    <m/>
    <m/>
    <m/>
    <m/>
    <m/>
    <m/>
    <m/>
    <m/>
    <m/>
    <m/>
    <n v="0"/>
    <n v="0"/>
    <m/>
    <m/>
  </r>
  <r>
    <n v="491"/>
    <m/>
    <s v=""/>
    <m/>
    <n v="0"/>
    <m/>
    <m/>
    <m/>
    <m/>
    <m/>
    <n v="28"/>
    <m/>
    <m/>
    <m/>
    <m/>
    <m/>
    <m/>
    <m/>
    <m/>
    <m/>
    <m/>
    <m/>
    <m/>
    <m/>
    <m/>
    <m/>
    <m/>
    <m/>
    <n v="0"/>
    <n v="0"/>
    <m/>
    <m/>
  </r>
  <r>
    <n v="492"/>
    <m/>
    <s v=""/>
    <m/>
    <n v="0"/>
    <m/>
    <m/>
    <m/>
    <m/>
    <m/>
    <n v="28"/>
    <m/>
    <m/>
    <m/>
    <m/>
    <m/>
    <m/>
    <m/>
    <m/>
    <m/>
    <m/>
    <m/>
    <m/>
    <m/>
    <m/>
    <m/>
    <m/>
    <m/>
    <n v="0"/>
    <n v="0"/>
    <m/>
    <m/>
  </r>
  <r>
    <n v="493"/>
    <m/>
    <s v=""/>
    <m/>
    <n v="0"/>
    <m/>
    <m/>
    <m/>
    <m/>
    <m/>
    <n v="28"/>
    <m/>
    <m/>
    <m/>
    <m/>
    <m/>
    <m/>
    <m/>
    <m/>
    <m/>
    <m/>
    <m/>
    <m/>
    <m/>
    <m/>
    <m/>
    <m/>
    <m/>
    <n v="0"/>
    <n v="0"/>
    <m/>
    <m/>
  </r>
  <r>
    <n v="494"/>
    <m/>
    <s v=""/>
    <m/>
    <n v="0"/>
    <m/>
    <m/>
    <m/>
    <m/>
    <m/>
    <n v="28"/>
    <m/>
    <m/>
    <m/>
    <m/>
    <m/>
    <m/>
    <m/>
    <m/>
    <m/>
    <m/>
    <m/>
    <m/>
    <m/>
    <m/>
    <m/>
    <m/>
    <m/>
    <n v="0"/>
    <n v="0"/>
    <m/>
    <m/>
  </r>
  <r>
    <n v="495"/>
    <m/>
    <s v=""/>
    <m/>
    <n v="0"/>
    <m/>
    <m/>
    <m/>
    <m/>
    <m/>
    <n v="28"/>
    <m/>
    <m/>
    <m/>
    <m/>
    <m/>
    <m/>
    <m/>
    <m/>
    <m/>
    <m/>
    <m/>
    <m/>
    <m/>
    <m/>
    <m/>
    <m/>
    <m/>
    <n v="0"/>
    <n v="0"/>
    <m/>
    <m/>
  </r>
  <r>
    <n v="496"/>
    <m/>
    <s v=""/>
    <m/>
    <n v="0"/>
    <m/>
    <m/>
    <m/>
    <m/>
    <m/>
    <n v="28"/>
    <m/>
    <m/>
    <m/>
    <m/>
    <m/>
    <m/>
    <m/>
    <m/>
    <m/>
    <m/>
    <m/>
    <m/>
    <m/>
    <m/>
    <m/>
    <m/>
    <m/>
    <n v="0"/>
    <n v="0"/>
    <m/>
    <m/>
  </r>
  <r>
    <n v="497"/>
    <m/>
    <s v=""/>
    <m/>
    <n v="0"/>
    <m/>
    <m/>
    <m/>
    <m/>
    <m/>
    <n v="28"/>
    <m/>
    <m/>
    <m/>
    <m/>
    <m/>
    <m/>
    <m/>
    <m/>
    <m/>
    <m/>
    <m/>
    <m/>
    <m/>
    <m/>
    <m/>
    <m/>
    <m/>
    <n v="0"/>
    <n v="0"/>
    <m/>
    <m/>
  </r>
  <r>
    <n v="498"/>
    <m/>
    <s v=""/>
    <m/>
    <n v="0"/>
    <m/>
    <m/>
    <m/>
    <m/>
    <m/>
    <n v="28"/>
    <m/>
    <m/>
    <m/>
    <m/>
    <m/>
    <m/>
    <m/>
    <m/>
    <m/>
    <m/>
    <m/>
    <m/>
    <m/>
    <m/>
    <m/>
    <m/>
    <m/>
    <n v="0"/>
    <n v="0"/>
    <m/>
    <m/>
  </r>
  <r>
    <n v="499"/>
    <m/>
    <s v=""/>
    <m/>
    <n v="0"/>
    <m/>
    <m/>
    <m/>
    <m/>
    <m/>
    <n v="28"/>
    <m/>
    <m/>
    <m/>
    <m/>
    <m/>
    <m/>
    <m/>
    <m/>
    <m/>
    <m/>
    <m/>
    <m/>
    <m/>
    <m/>
    <m/>
    <m/>
    <m/>
    <n v="0"/>
    <n v="0"/>
    <m/>
    <m/>
  </r>
  <r>
    <n v="500"/>
    <m/>
    <s v=""/>
    <m/>
    <n v="0"/>
    <m/>
    <m/>
    <m/>
    <m/>
    <m/>
    <n v="28"/>
    <m/>
    <m/>
    <m/>
    <m/>
    <m/>
    <m/>
    <m/>
    <m/>
    <m/>
    <m/>
    <m/>
    <m/>
    <m/>
    <m/>
    <m/>
    <m/>
    <m/>
    <n v="0"/>
    <n v="0"/>
    <m/>
    <m/>
  </r>
  <r>
    <n v="501"/>
    <m/>
    <s v=""/>
    <m/>
    <n v="0"/>
    <m/>
    <m/>
    <m/>
    <m/>
    <m/>
    <n v="28"/>
    <m/>
    <m/>
    <m/>
    <m/>
    <m/>
    <m/>
    <m/>
    <m/>
    <m/>
    <m/>
    <m/>
    <m/>
    <m/>
    <m/>
    <m/>
    <m/>
    <m/>
    <n v="0"/>
    <n v="0"/>
    <m/>
    <m/>
  </r>
  <r>
    <n v="502"/>
    <m/>
    <s v=""/>
    <m/>
    <n v="0"/>
    <m/>
    <m/>
    <m/>
    <m/>
    <m/>
    <n v="28"/>
    <m/>
    <m/>
    <m/>
    <m/>
    <m/>
    <m/>
    <m/>
    <m/>
    <m/>
    <m/>
    <m/>
    <m/>
    <m/>
    <m/>
    <m/>
    <m/>
    <m/>
    <n v="0"/>
    <n v="0"/>
    <m/>
    <m/>
  </r>
  <r>
    <n v="503"/>
    <m/>
    <s v=""/>
    <m/>
    <n v="0"/>
    <m/>
    <m/>
    <m/>
    <m/>
    <m/>
    <n v="28"/>
    <m/>
    <m/>
    <m/>
    <m/>
    <m/>
    <m/>
    <m/>
    <m/>
    <m/>
    <m/>
    <m/>
    <m/>
    <m/>
    <m/>
    <m/>
    <m/>
    <m/>
    <n v="0"/>
    <n v="0"/>
    <m/>
    <m/>
  </r>
  <r>
    <n v="504"/>
    <m/>
    <s v=""/>
    <m/>
    <n v="0"/>
    <m/>
    <m/>
    <m/>
    <m/>
    <m/>
    <n v="28"/>
    <m/>
    <m/>
    <m/>
    <m/>
    <m/>
    <m/>
    <m/>
    <m/>
    <m/>
    <m/>
    <m/>
    <m/>
    <m/>
    <m/>
    <m/>
    <m/>
    <m/>
    <n v="0"/>
    <n v="0"/>
    <m/>
    <m/>
  </r>
  <r>
    <n v="505"/>
    <m/>
    <s v=""/>
    <m/>
    <n v="0"/>
    <m/>
    <m/>
    <m/>
    <m/>
    <m/>
    <n v="28"/>
    <m/>
    <m/>
    <m/>
    <m/>
    <m/>
    <m/>
    <m/>
    <m/>
    <m/>
    <m/>
    <m/>
    <m/>
    <m/>
    <m/>
    <m/>
    <m/>
    <m/>
    <n v="0"/>
    <n v="0"/>
    <m/>
    <m/>
  </r>
  <r>
    <n v="506"/>
    <m/>
    <s v=""/>
    <m/>
    <n v="0"/>
    <m/>
    <m/>
    <m/>
    <m/>
    <m/>
    <n v="28"/>
    <m/>
    <m/>
    <m/>
    <m/>
    <m/>
    <m/>
    <m/>
    <m/>
    <m/>
    <m/>
    <m/>
    <m/>
    <m/>
    <m/>
    <m/>
    <m/>
    <m/>
    <n v="0"/>
    <n v="0"/>
    <m/>
    <m/>
  </r>
  <r>
    <n v="507"/>
    <m/>
    <s v=""/>
    <m/>
    <n v="0"/>
    <m/>
    <m/>
    <m/>
    <m/>
    <m/>
    <n v="28"/>
    <m/>
    <m/>
    <m/>
    <m/>
    <m/>
    <m/>
    <m/>
    <m/>
    <m/>
    <m/>
    <m/>
    <m/>
    <m/>
    <m/>
    <m/>
    <m/>
    <m/>
    <n v="0"/>
    <n v="0"/>
    <m/>
    <m/>
  </r>
  <r>
    <n v="508"/>
    <m/>
    <s v=""/>
    <m/>
    <n v="0"/>
    <m/>
    <m/>
    <m/>
    <m/>
    <m/>
    <n v="28"/>
    <m/>
    <m/>
    <m/>
    <m/>
    <m/>
    <m/>
    <m/>
    <m/>
    <m/>
    <m/>
    <m/>
    <m/>
    <m/>
    <m/>
    <m/>
    <m/>
    <m/>
    <n v="0"/>
    <n v="0"/>
    <m/>
    <m/>
  </r>
  <r>
    <n v="509"/>
    <m/>
    <s v=""/>
    <m/>
    <n v="0"/>
    <m/>
    <m/>
    <m/>
    <m/>
    <m/>
    <n v="28"/>
    <m/>
    <m/>
    <m/>
    <m/>
    <m/>
    <m/>
    <m/>
    <m/>
    <m/>
    <m/>
    <m/>
    <m/>
    <m/>
    <m/>
    <m/>
    <m/>
    <m/>
    <n v="0"/>
    <n v="0"/>
    <m/>
    <m/>
  </r>
  <r>
    <n v="510"/>
    <m/>
    <s v=""/>
    <m/>
    <n v="0"/>
    <m/>
    <m/>
    <m/>
    <m/>
    <m/>
    <n v="28"/>
    <m/>
    <m/>
    <m/>
    <m/>
    <m/>
    <m/>
    <m/>
    <m/>
    <m/>
    <m/>
    <m/>
    <m/>
    <m/>
    <m/>
    <m/>
    <m/>
    <m/>
    <n v="0"/>
    <n v="0"/>
    <m/>
    <m/>
  </r>
  <r>
    <n v="511"/>
    <m/>
    <s v=""/>
    <m/>
    <n v="0"/>
    <m/>
    <m/>
    <m/>
    <m/>
    <m/>
    <n v="28"/>
    <m/>
    <m/>
    <m/>
    <m/>
    <m/>
    <m/>
    <m/>
    <m/>
    <m/>
    <m/>
    <m/>
    <m/>
    <m/>
    <m/>
    <m/>
    <m/>
    <m/>
    <n v="0"/>
    <n v="0"/>
    <m/>
    <m/>
  </r>
  <r>
    <n v="512"/>
    <m/>
    <s v=""/>
    <m/>
    <n v="0"/>
    <m/>
    <m/>
    <m/>
    <m/>
    <m/>
    <n v="28"/>
    <m/>
    <m/>
    <m/>
    <m/>
    <m/>
    <m/>
    <m/>
    <m/>
    <m/>
    <m/>
    <m/>
    <m/>
    <m/>
    <m/>
    <m/>
    <m/>
    <m/>
    <n v="0"/>
    <n v="0"/>
    <m/>
    <m/>
  </r>
  <r>
    <n v="513"/>
    <m/>
    <s v=""/>
    <m/>
    <n v="0"/>
    <m/>
    <m/>
    <m/>
    <m/>
    <m/>
    <n v="28"/>
    <m/>
    <m/>
    <m/>
    <m/>
    <m/>
    <m/>
    <m/>
    <m/>
    <m/>
    <m/>
    <m/>
    <m/>
    <m/>
    <m/>
    <m/>
    <m/>
    <m/>
    <n v="0"/>
    <n v="0"/>
    <m/>
    <m/>
  </r>
  <r>
    <n v="514"/>
    <m/>
    <s v=""/>
    <m/>
    <n v="0"/>
    <m/>
    <m/>
    <m/>
    <m/>
    <m/>
    <n v="28"/>
    <m/>
    <m/>
    <m/>
    <m/>
    <m/>
    <m/>
    <m/>
    <m/>
    <m/>
    <m/>
    <m/>
    <m/>
    <m/>
    <m/>
    <m/>
    <m/>
    <m/>
    <n v="0"/>
    <n v="0"/>
    <m/>
    <m/>
  </r>
  <r>
    <n v="515"/>
    <m/>
    <s v=""/>
    <m/>
    <n v="0"/>
    <m/>
    <m/>
    <m/>
    <m/>
    <m/>
    <n v="28"/>
    <m/>
    <m/>
    <m/>
    <m/>
    <m/>
    <m/>
    <m/>
    <m/>
    <m/>
    <m/>
    <m/>
    <m/>
    <m/>
    <m/>
    <m/>
    <m/>
    <m/>
    <n v="0"/>
    <n v="0"/>
    <m/>
    <m/>
  </r>
  <r>
    <n v="516"/>
    <m/>
    <s v=""/>
    <m/>
    <n v="0"/>
    <m/>
    <m/>
    <m/>
    <m/>
    <m/>
    <n v="28"/>
    <m/>
    <m/>
    <m/>
    <m/>
    <m/>
    <m/>
    <m/>
    <m/>
    <m/>
    <m/>
    <m/>
    <m/>
    <m/>
    <m/>
    <m/>
    <m/>
    <m/>
    <n v="0"/>
    <n v="0"/>
    <m/>
    <m/>
  </r>
  <r>
    <n v="517"/>
    <m/>
    <s v=""/>
    <m/>
    <n v="0"/>
    <m/>
    <m/>
    <m/>
    <m/>
    <m/>
    <n v="28"/>
    <m/>
    <m/>
    <m/>
    <m/>
    <m/>
    <m/>
    <m/>
    <m/>
    <m/>
    <m/>
    <m/>
    <m/>
    <m/>
    <m/>
    <m/>
    <m/>
    <m/>
    <n v="0"/>
    <n v="0"/>
    <m/>
    <m/>
  </r>
  <r>
    <n v="518"/>
    <m/>
    <s v=""/>
    <m/>
    <n v="0"/>
    <m/>
    <m/>
    <m/>
    <m/>
    <m/>
    <n v="28"/>
    <m/>
    <m/>
    <m/>
    <m/>
    <m/>
    <m/>
    <m/>
    <m/>
    <m/>
    <m/>
    <m/>
    <m/>
    <m/>
    <m/>
    <m/>
    <m/>
    <m/>
    <n v="0"/>
    <n v="0"/>
    <m/>
    <m/>
  </r>
  <r>
    <n v="519"/>
    <m/>
    <s v=""/>
    <m/>
    <n v="0"/>
    <m/>
    <m/>
    <m/>
    <m/>
    <m/>
    <n v="28"/>
    <m/>
    <m/>
    <m/>
    <m/>
    <m/>
    <m/>
    <m/>
    <m/>
    <m/>
    <m/>
    <m/>
    <m/>
    <m/>
    <m/>
    <m/>
    <m/>
    <m/>
    <n v="0"/>
    <n v="0"/>
    <m/>
    <m/>
  </r>
  <r>
    <n v="520"/>
    <m/>
    <s v=""/>
    <m/>
    <n v="0"/>
    <m/>
    <m/>
    <m/>
    <m/>
    <m/>
    <n v="28"/>
    <m/>
    <m/>
    <m/>
    <m/>
    <m/>
    <m/>
    <m/>
    <m/>
    <m/>
    <m/>
    <m/>
    <m/>
    <m/>
    <m/>
    <m/>
    <m/>
    <m/>
    <n v="0"/>
    <n v="0"/>
    <m/>
    <m/>
  </r>
  <r>
    <n v="521"/>
    <m/>
    <s v=""/>
    <m/>
    <n v="0"/>
    <m/>
    <m/>
    <m/>
    <m/>
    <m/>
    <n v="28"/>
    <m/>
    <m/>
    <m/>
    <m/>
    <m/>
    <m/>
    <m/>
    <m/>
    <m/>
    <m/>
    <m/>
    <m/>
    <m/>
    <m/>
    <m/>
    <m/>
    <m/>
    <n v="0"/>
    <n v="0"/>
    <m/>
    <m/>
  </r>
  <r>
    <n v="522"/>
    <m/>
    <s v=""/>
    <m/>
    <n v="0"/>
    <m/>
    <m/>
    <m/>
    <m/>
    <m/>
    <n v="28"/>
    <m/>
    <m/>
    <m/>
    <m/>
    <m/>
    <m/>
    <m/>
    <m/>
    <m/>
    <m/>
    <m/>
    <m/>
    <m/>
    <m/>
    <m/>
    <m/>
    <m/>
    <n v="0"/>
    <n v="0"/>
    <m/>
    <m/>
  </r>
  <r>
    <n v="523"/>
    <m/>
    <s v=""/>
    <m/>
    <n v="0"/>
    <m/>
    <m/>
    <m/>
    <m/>
    <m/>
    <n v="28"/>
    <m/>
    <m/>
    <m/>
    <m/>
    <m/>
    <m/>
    <m/>
    <m/>
    <m/>
    <m/>
    <m/>
    <m/>
    <m/>
    <m/>
    <m/>
    <m/>
    <m/>
    <n v="0"/>
    <n v="0"/>
    <m/>
    <m/>
  </r>
  <r>
    <n v="524"/>
    <m/>
    <s v=""/>
    <m/>
    <n v="0"/>
    <m/>
    <m/>
    <m/>
    <m/>
    <m/>
    <n v="28"/>
    <m/>
    <m/>
    <m/>
    <m/>
    <m/>
    <m/>
    <m/>
    <m/>
    <m/>
    <m/>
    <m/>
    <m/>
    <m/>
    <m/>
    <m/>
    <m/>
    <m/>
    <n v="0"/>
    <n v="0"/>
    <m/>
    <m/>
  </r>
  <r>
    <n v="525"/>
    <m/>
    <s v=""/>
    <m/>
    <n v="0"/>
    <m/>
    <m/>
    <m/>
    <m/>
    <m/>
    <n v="28"/>
    <m/>
    <m/>
    <m/>
    <m/>
    <m/>
    <m/>
    <m/>
    <m/>
    <m/>
    <m/>
    <m/>
    <m/>
    <m/>
    <m/>
    <m/>
    <m/>
    <m/>
    <n v="0"/>
    <n v="0"/>
    <m/>
    <m/>
  </r>
  <r>
    <n v="526"/>
    <m/>
    <s v=""/>
    <m/>
    <n v="0"/>
    <m/>
    <m/>
    <m/>
    <m/>
    <m/>
    <n v="28"/>
    <m/>
    <m/>
    <m/>
    <m/>
    <m/>
    <m/>
    <m/>
    <m/>
    <m/>
    <m/>
    <m/>
    <m/>
    <m/>
    <m/>
    <m/>
    <m/>
    <m/>
    <n v="0"/>
    <n v="0"/>
    <m/>
    <m/>
  </r>
  <r>
    <n v="527"/>
    <m/>
    <s v=""/>
    <m/>
    <n v="0"/>
    <m/>
    <m/>
    <m/>
    <m/>
    <m/>
    <n v="28"/>
    <m/>
    <m/>
    <m/>
    <m/>
    <m/>
    <m/>
    <m/>
    <m/>
    <m/>
    <m/>
    <m/>
    <m/>
    <m/>
    <m/>
    <m/>
    <m/>
    <m/>
    <n v="0"/>
    <n v="0"/>
    <m/>
    <m/>
  </r>
  <r>
    <n v="528"/>
    <m/>
    <s v=""/>
    <m/>
    <n v="0"/>
    <m/>
    <m/>
    <m/>
    <m/>
    <m/>
    <n v="28"/>
    <m/>
    <m/>
    <m/>
    <m/>
    <m/>
    <m/>
    <m/>
    <m/>
    <m/>
    <m/>
    <m/>
    <m/>
    <m/>
    <m/>
    <m/>
    <m/>
    <m/>
    <n v="0"/>
    <n v="0"/>
    <m/>
    <m/>
  </r>
  <r>
    <n v="529"/>
    <m/>
    <s v=""/>
    <m/>
    <n v="0"/>
    <m/>
    <m/>
    <m/>
    <m/>
    <m/>
    <n v="28"/>
    <m/>
    <m/>
    <m/>
    <m/>
    <m/>
    <m/>
    <m/>
    <m/>
    <m/>
    <m/>
    <m/>
    <m/>
    <m/>
    <m/>
    <m/>
    <m/>
    <m/>
    <n v="0"/>
    <n v="0"/>
    <m/>
    <m/>
  </r>
  <r>
    <n v="530"/>
    <m/>
    <s v=""/>
    <m/>
    <n v="0"/>
    <m/>
    <m/>
    <m/>
    <m/>
    <m/>
    <n v="28"/>
    <m/>
    <m/>
    <m/>
    <m/>
    <m/>
    <m/>
    <m/>
    <m/>
    <m/>
    <m/>
    <m/>
    <m/>
    <m/>
    <m/>
    <m/>
    <m/>
    <m/>
    <n v="0"/>
    <n v="0"/>
    <m/>
    <m/>
  </r>
  <r>
    <n v="531"/>
    <m/>
    <s v=""/>
    <m/>
    <n v="0"/>
    <m/>
    <m/>
    <m/>
    <m/>
    <m/>
    <n v="28"/>
    <m/>
    <m/>
    <m/>
    <m/>
    <m/>
    <m/>
    <m/>
    <m/>
    <m/>
    <m/>
    <m/>
    <m/>
    <m/>
    <m/>
    <m/>
    <m/>
    <m/>
    <n v="0"/>
    <n v="0"/>
    <m/>
    <m/>
  </r>
  <r>
    <n v="532"/>
    <m/>
    <s v=""/>
    <m/>
    <n v="0"/>
    <m/>
    <m/>
    <m/>
    <m/>
    <m/>
    <n v="28"/>
    <m/>
    <m/>
    <m/>
    <m/>
    <m/>
    <m/>
    <m/>
    <m/>
    <m/>
    <m/>
    <m/>
    <m/>
    <m/>
    <m/>
    <m/>
    <m/>
    <m/>
    <n v="0"/>
    <n v="0"/>
    <m/>
    <m/>
  </r>
  <r>
    <n v="533"/>
    <m/>
    <s v=""/>
    <m/>
    <n v="0"/>
    <m/>
    <m/>
    <m/>
    <m/>
    <m/>
    <n v="28"/>
    <m/>
    <m/>
    <m/>
    <m/>
    <m/>
    <m/>
    <m/>
    <m/>
    <m/>
    <m/>
    <m/>
    <m/>
    <m/>
    <m/>
    <m/>
    <m/>
    <m/>
    <n v="0"/>
    <n v="0"/>
    <m/>
    <m/>
  </r>
  <r>
    <n v="534"/>
    <m/>
    <s v=""/>
    <m/>
    <n v="0"/>
    <m/>
    <m/>
    <m/>
    <m/>
    <m/>
    <n v="28"/>
    <m/>
    <m/>
    <m/>
    <m/>
    <m/>
    <m/>
    <m/>
    <m/>
    <m/>
    <m/>
    <m/>
    <m/>
    <m/>
    <m/>
    <m/>
    <m/>
    <m/>
    <n v="0"/>
    <n v="0"/>
    <m/>
    <m/>
  </r>
  <r>
    <n v="535"/>
    <m/>
    <s v=""/>
    <m/>
    <n v="0"/>
    <m/>
    <m/>
    <m/>
    <m/>
    <m/>
    <n v="28"/>
    <m/>
    <m/>
    <m/>
    <m/>
    <m/>
    <m/>
    <m/>
    <m/>
    <m/>
    <m/>
    <m/>
    <m/>
    <m/>
    <m/>
    <m/>
    <m/>
    <m/>
    <n v="0"/>
    <n v="0"/>
    <m/>
    <m/>
  </r>
  <r>
    <n v="536"/>
    <m/>
    <s v=""/>
    <m/>
    <n v="0"/>
    <m/>
    <m/>
    <m/>
    <m/>
    <m/>
    <n v="28"/>
    <m/>
    <m/>
    <m/>
    <m/>
    <m/>
    <m/>
    <m/>
    <m/>
    <m/>
    <m/>
    <m/>
    <m/>
    <m/>
    <m/>
    <m/>
    <m/>
    <m/>
    <n v="0"/>
    <n v="0"/>
    <m/>
    <m/>
  </r>
  <r>
    <n v="537"/>
    <m/>
    <s v=""/>
    <m/>
    <n v="0"/>
    <m/>
    <m/>
    <m/>
    <m/>
    <m/>
    <n v="28"/>
    <m/>
    <m/>
    <m/>
    <m/>
    <m/>
    <m/>
    <m/>
    <m/>
    <m/>
    <m/>
    <m/>
    <m/>
    <m/>
    <m/>
    <m/>
    <m/>
    <m/>
    <n v="0"/>
    <n v="0"/>
    <m/>
    <m/>
  </r>
  <r>
    <n v="538"/>
    <m/>
    <s v=""/>
    <m/>
    <n v="0"/>
    <m/>
    <m/>
    <m/>
    <m/>
    <m/>
    <n v="28"/>
    <m/>
    <m/>
    <m/>
    <m/>
    <m/>
    <m/>
    <m/>
    <m/>
    <m/>
    <m/>
    <m/>
    <m/>
    <m/>
    <m/>
    <m/>
    <m/>
    <m/>
    <n v="0"/>
    <n v="0"/>
    <m/>
    <m/>
  </r>
  <r>
    <n v="539"/>
    <m/>
    <s v=""/>
    <m/>
    <n v="0"/>
    <m/>
    <m/>
    <m/>
    <m/>
    <m/>
    <n v="28"/>
    <m/>
    <m/>
    <m/>
    <m/>
    <m/>
    <m/>
    <m/>
    <m/>
    <m/>
    <m/>
    <m/>
    <m/>
    <m/>
    <m/>
    <m/>
    <m/>
    <m/>
    <n v="0"/>
    <n v="0"/>
    <m/>
    <m/>
  </r>
  <r>
    <n v="540"/>
    <m/>
    <s v=""/>
    <m/>
    <n v="0"/>
    <m/>
    <m/>
    <m/>
    <m/>
    <m/>
    <n v="28"/>
    <m/>
    <m/>
    <m/>
    <m/>
    <m/>
    <m/>
    <m/>
    <m/>
    <m/>
    <m/>
    <m/>
    <m/>
    <m/>
    <m/>
    <m/>
    <m/>
    <m/>
    <n v="0"/>
    <n v="0"/>
    <m/>
    <m/>
  </r>
  <r>
    <n v="541"/>
    <m/>
    <s v=""/>
    <m/>
    <n v="0"/>
    <m/>
    <m/>
    <m/>
    <m/>
    <m/>
    <n v="28"/>
    <m/>
    <m/>
    <m/>
    <m/>
    <m/>
    <m/>
    <m/>
    <m/>
    <m/>
    <m/>
    <m/>
    <m/>
    <m/>
    <m/>
    <m/>
    <m/>
    <m/>
    <n v="0"/>
    <n v="0"/>
    <m/>
    <m/>
  </r>
  <r>
    <n v="542"/>
    <m/>
    <s v=""/>
    <m/>
    <n v="0"/>
    <m/>
    <m/>
    <m/>
    <m/>
    <m/>
    <n v="28"/>
    <m/>
    <m/>
    <m/>
    <m/>
    <m/>
    <m/>
    <m/>
    <m/>
    <m/>
    <m/>
    <m/>
    <m/>
    <m/>
    <m/>
    <m/>
    <m/>
    <m/>
    <n v="0"/>
    <n v="0"/>
    <m/>
    <m/>
  </r>
  <r>
    <n v="543"/>
    <m/>
    <s v=""/>
    <m/>
    <n v="0"/>
    <m/>
    <m/>
    <m/>
    <m/>
    <m/>
    <n v="28"/>
    <m/>
    <m/>
    <m/>
    <m/>
    <m/>
    <m/>
    <m/>
    <m/>
    <m/>
    <m/>
    <m/>
    <m/>
    <m/>
    <m/>
    <m/>
    <m/>
    <m/>
    <n v="0"/>
    <n v="0"/>
    <m/>
    <m/>
  </r>
  <r>
    <n v="544"/>
    <m/>
    <s v=""/>
    <m/>
    <n v="0"/>
    <m/>
    <m/>
    <m/>
    <m/>
    <m/>
    <n v="28"/>
    <m/>
    <m/>
    <m/>
    <m/>
    <m/>
    <m/>
    <m/>
    <m/>
    <m/>
    <m/>
    <m/>
    <m/>
    <m/>
    <m/>
    <m/>
    <m/>
    <m/>
    <n v="0"/>
    <n v="0"/>
    <m/>
    <m/>
  </r>
  <r>
    <n v="545"/>
    <m/>
    <s v=""/>
    <m/>
    <n v="0"/>
    <m/>
    <m/>
    <m/>
    <m/>
    <m/>
    <n v="28"/>
    <m/>
    <m/>
    <m/>
    <m/>
    <m/>
    <m/>
    <m/>
    <m/>
    <m/>
    <m/>
    <m/>
    <m/>
    <m/>
    <m/>
    <m/>
    <m/>
    <m/>
    <n v="0"/>
    <n v="0"/>
    <m/>
    <m/>
  </r>
  <r>
    <n v="546"/>
    <m/>
    <s v=""/>
    <m/>
    <n v="0"/>
    <m/>
    <m/>
    <m/>
    <m/>
    <m/>
    <n v="28"/>
    <m/>
    <m/>
    <m/>
    <m/>
    <m/>
    <m/>
    <m/>
    <m/>
    <m/>
    <m/>
    <m/>
    <m/>
    <m/>
    <m/>
    <m/>
    <m/>
    <m/>
    <n v="0"/>
    <n v="0"/>
    <m/>
    <m/>
  </r>
  <r>
    <n v="547"/>
    <m/>
    <s v=""/>
    <m/>
    <n v="0"/>
    <m/>
    <m/>
    <m/>
    <m/>
    <m/>
    <n v="28"/>
    <m/>
    <m/>
    <m/>
    <m/>
    <m/>
    <m/>
    <m/>
    <m/>
    <m/>
    <m/>
    <m/>
    <m/>
    <m/>
    <m/>
    <m/>
    <m/>
    <m/>
    <n v="0"/>
    <n v="0"/>
    <m/>
    <m/>
  </r>
  <r>
    <n v="548"/>
    <m/>
    <s v=""/>
    <m/>
    <n v="0"/>
    <m/>
    <m/>
    <m/>
    <m/>
    <m/>
    <n v="28"/>
    <m/>
    <m/>
    <m/>
    <m/>
    <m/>
    <m/>
    <m/>
    <m/>
    <m/>
    <m/>
    <m/>
    <m/>
    <m/>
    <m/>
    <m/>
    <m/>
    <m/>
    <n v="0"/>
    <n v="0"/>
    <m/>
    <m/>
  </r>
  <r>
    <n v="549"/>
    <m/>
    <s v=""/>
    <m/>
    <n v="0"/>
    <m/>
    <m/>
    <m/>
    <m/>
    <m/>
    <n v="28"/>
    <m/>
    <m/>
    <m/>
    <m/>
    <m/>
    <m/>
    <m/>
    <m/>
    <m/>
    <m/>
    <m/>
    <m/>
    <m/>
    <m/>
    <m/>
    <m/>
    <m/>
    <n v="0"/>
    <n v="0"/>
    <m/>
    <m/>
  </r>
  <r>
    <n v="550"/>
    <m/>
    <s v=""/>
    <m/>
    <n v="0"/>
    <m/>
    <m/>
    <m/>
    <m/>
    <m/>
    <n v="28"/>
    <m/>
    <m/>
    <m/>
    <m/>
    <m/>
    <m/>
    <m/>
    <m/>
    <m/>
    <m/>
    <m/>
    <m/>
    <m/>
    <m/>
    <m/>
    <m/>
    <m/>
    <n v="0"/>
    <n v="0"/>
    <m/>
    <m/>
  </r>
  <r>
    <n v="551"/>
    <m/>
    <s v=""/>
    <m/>
    <n v="0"/>
    <m/>
    <m/>
    <m/>
    <m/>
    <m/>
    <n v="28"/>
    <m/>
    <m/>
    <m/>
    <m/>
    <m/>
    <m/>
    <m/>
    <m/>
    <m/>
    <m/>
    <m/>
    <m/>
    <m/>
    <m/>
    <m/>
    <m/>
    <m/>
    <n v="0"/>
    <n v="0"/>
    <m/>
    <m/>
  </r>
  <r>
    <n v="552"/>
    <m/>
    <s v=""/>
    <m/>
    <n v="0"/>
    <m/>
    <m/>
    <m/>
    <m/>
    <m/>
    <n v="28"/>
    <m/>
    <m/>
    <m/>
    <m/>
    <m/>
    <m/>
    <m/>
    <m/>
    <m/>
    <m/>
    <m/>
    <m/>
    <m/>
    <m/>
    <m/>
    <m/>
    <m/>
    <n v="0"/>
    <n v="0"/>
    <m/>
    <m/>
  </r>
  <r>
    <n v="553"/>
    <m/>
    <s v=""/>
    <m/>
    <n v="0"/>
    <m/>
    <m/>
    <m/>
    <m/>
    <m/>
    <n v="28"/>
    <m/>
    <m/>
    <m/>
    <m/>
    <m/>
    <m/>
    <m/>
    <m/>
    <m/>
    <m/>
    <m/>
    <m/>
    <m/>
    <m/>
    <m/>
    <m/>
    <m/>
    <n v="0"/>
    <n v="0"/>
    <m/>
    <m/>
  </r>
  <r>
    <n v="554"/>
    <m/>
    <s v=""/>
    <m/>
    <n v="0"/>
    <m/>
    <m/>
    <m/>
    <m/>
    <m/>
    <n v="28"/>
    <m/>
    <m/>
    <m/>
    <m/>
    <m/>
    <m/>
    <m/>
    <m/>
    <m/>
    <m/>
    <m/>
    <m/>
    <m/>
    <m/>
    <m/>
    <m/>
    <m/>
    <n v="0"/>
    <n v="0"/>
    <m/>
    <m/>
  </r>
  <r>
    <n v="555"/>
    <m/>
    <s v=""/>
    <m/>
    <n v="0"/>
    <m/>
    <m/>
    <m/>
    <m/>
    <m/>
    <n v="28"/>
    <m/>
    <m/>
    <m/>
    <m/>
    <m/>
    <m/>
    <m/>
    <m/>
    <m/>
    <m/>
    <m/>
    <m/>
    <m/>
    <m/>
    <m/>
    <m/>
    <m/>
    <n v="0"/>
    <n v="0"/>
    <m/>
    <m/>
  </r>
  <r>
    <n v="556"/>
    <m/>
    <s v=""/>
    <m/>
    <n v="0"/>
    <m/>
    <m/>
    <m/>
    <m/>
    <m/>
    <n v="28"/>
    <m/>
    <m/>
    <m/>
    <m/>
    <m/>
    <m/>
    <m/>
    <m/>
    <m/>
    <m/>
    <m/>
    <m/>
    <m/>
    <m/>
    <m/>
    <m/>
    <m/>
    <n v="0"/>
    <n v="0"/>
    <m/>
    <m/>
  </r>
  <r>
    <n v="557"/>
    <m/>
    <s v=""/>
    <m/>
    <n v="0"/>
    <m/>
    <m/>
    <m/>
    <m/>
    <m/>
    <n v="28"/>
    <m/>
    <m/>
    <m/>
    <m/>
    <m/>
    <m/>
    <m/>
    <m/>
    <m/>
    <m/>
    <m/>
    <m/>
    <m/>
    <m/>
    <m/>
    <m/>
    <m/>
    <n v="0"/>
    <n v="0"/>
    <m/>
    <m/>
  </r>
  <r>
    <n v="558"/>
    <m/>
    <s v=""/>
    <m/>
    <n v="0"/>
    <m/>
    <m/>
    <m/>
    <m/>
    <m/>
    <n v="28"/>
    <m/>
    <m/>
    <m/>
    <m/>
    <m/>
    <m/>
    <m/>
    <m/>
    <m/>
    <m/>
    <m/>
    <m/>
    <m/>
    <m/>
    <m/>
    <m/>
    <m/>
    <n v="0"/>
    <n v="0"/>
    <m/>
    <m/>
  </r>
  <r>
    <n v="559"/>
    <m/>
    <s v=""/>
    <m/>
    <n v="0"/>
    <m/>
    <m/>
    <m/>
    <m/>
    <m/>
    <n v="28"/>
    <m/>
    <m/>
    <m/>
    <m/>
    <m/>
    <m/>
    <m/>
    <m/>
    <m/>
    <m/>
    <m/>
    <m/>
    <m/>
    <m/>
    <m/>
    <m/>
    <m/>
    <n v="0"/>
    <n v="0"/>
    <m/>
    <m/>
  </r>
  <r>
    <n v="560"/>
    <m/>
    <s v=""/>
    <m/>
    <n v="0"/>
    <m/>
    <m/>
    <m/>
    <m/>
    <m/>
    <n v="28"/>
    <m/>
    <m/>
    <m/>
    <m/>
    <m/>
    <m/>
    <m/>
    <m/>
    <m/>
    <m/>
    <m/>
    <m/>
    <m/>
    <m/>
    <m/>
    <m/>
    <m/>
    <n v="0"/>
    <n v="0"/>
    <m/>
    <m/>
  </r>
  <r>
    <n v="561"/>
    <m/>
    <s v=""/>
    <m/>
    <n v="0"/>
    <m/>
    <m/>
    <m/>
    <m/>
    <m/>
    <n v="28"/>
    <m/>
    <m/>
    <m/>
    <m/>
    <m/>
    <m/>
    <m/>
    <m/>
    <m/>
    <m/>
    <m/>
    <m/>
    <m/>
    <m/>
    <m/>
    <m/>
    <m/>
    <n v="0"/>
    <n v="0"/>
    <m/>
    <m/>
  </r>
  <r>
    <n v="562"/>
    <m/>
    <s v=""/>
    <m/>
    <n v="0"/>
    <m/>
    <m/>
    <m/>
    <m/>
    <m/>
    <n v="28"/>
    <m/>
    <m/>
    <m/>
    <m/>
    <m/>
    <m/>
    <m/>
    <m/>
    <m/>
    <m/>
    <m/>
    <m/>
    <m/>
    <m/>
    <m/>
    <m/>
    <m/>
    <n v="0"/>
    <n v="0"/>
    <m/>
    <m/>
  </r>
  <r>
    <n v="563"/>
    <m/>
    <s v=""/>
    <m/>
    <n v="0"/>
    <m/>
    <m/>
    <m/>
    <m/>
    <m/>
    <n v="28"/>
    <m/>
    <m/>
    <m/>
    <m/>
    <m/>
    <m/>
    <m/>
    <m/>
    <m/>
    <m/>
    <m/>
    <m/>
    <m/>
    <m/>
    <m/>
    <m/>
    <m/>
    <n v="0"/>
    <n v="0"/>
    <m/>
    <m/>
  </r>
  <r>
    <n v="564"/>
    <m/>
    <s v=""/>
    <m/>
    <n v="0"/>
    <m/>
    <m/>
    <m/>
    <m/>
    <m/>
    <n v="28"/>
    <m/>
    <m/>
    <m/>
    <m/>
    <m/>
    <m/>
    <m/>
    <m/>
    <m/>
    <m/>
    <m/>
    <m/>
    <m/>
    <m/>
    <m/>
    <m/>
    <m/>
    <n v="0"/>
    <n v="0"/>
    <m/>
    <m/>
  </r>
  <r>
    <n v="565"/>
    <m/>
    <s v=""/>
    <m/>
    <n v="0"/>
    <m/>
    <m/>
    <m/>
    <m/>
    <m/>
    <n v="28"/>
    <m/>
    <m/>
    <m/>
    <m/>
    <m/>
    <m/>
    <m/>
    <m/>
    <m/>
    <m/>
    <m/>
    <m/>
    <m/>
    <m/>
    <m/>
    <m/>
    <m/>
    <n v="0"/>
    <n v="0"/>
    <m/>
    <m/>
  </r>
  <r>
    <n v="566"/>
    <m/>
    <s v=""/>
    <m/>
    <n v="0"/>
    <m/>
    <m/>
    <m/>
    <m/>
    <m/>
    <n v="28"/>
    <m/>
    <m/>
    <m/>
    <m/>
    <m/>
    <m/>
    <m/>
    <m/>
    <m/>
    <m/>
    <m/>
    <m/>
    <m/>
    <m/>
    <m/>
    <m/>
    <m/>
    <n v="0"/>
    <n v="0"/>
    <m/>
    <m/>
  </r>
  <r>
    <n v="567"/>
    <m/>
    <s v=""/>
    <m/>
    <n v="0"/>
    <m/>
    <m/>
    <m/>
    <m/>
    <m/>
    <n v="28"/>
    <m/>
    <m/>
    <m/>
    <m/>
    <m/>
    <m/>
    <m/>
    <m/>
    <m/>
    <m/>
    <m/>
    <m/>
    <m/>
    <m/>
    <m/>
    <m/>
    <m/>
    <n v="0"/>
    <n v="0"/>
    <m/>
    <m/>
  </r>
  <r>
    <n v="568"/>
    <m/>
    <s v=""/>
    <m/>
    <n v="0"/>
    <m/>
    <m/>
    <m/>
    <m/>
    <m/>
    <n v="28"/>
    <m/>
    <m/>
    <m/>
    <m/>
    <m/>
    <m/>
    <m/>
    <m/>
    <m/>
    <m/>
    <m/>
    <m/>
    <m/>
    <m/>
    <m/>
    <m/>
    <m/>
    <n v="0"/>
    <n v="0"/>
    <m/>
    <m/>
  </r>
  <r>
    <n v="569"/>
    <m/>
    <s v=""/>
    <m/>
    <n v="0"/>
    <m/>
    <m/>
    <m/>
    <m/>
    <m/>
    <n v="28"/>
    <m/>
    <m/>
    <m/>
    <m/>
    <m/>
    <m/>
    <m/>
    <m/>
    <m/>
    <m/>
    <m/>
    <m/>
    <m/>
    <m/>
    <m/>
    <m/>
    <m/>
    <n v="0"/>
    <n v="0"/>
    <m/>
    <m/>
  </r>
  <r>
    <n v="570"/>
    <m/>
    <s v=""/>
    <m/>
    <n v="0"/>
    <m/>
    <m/>
    <m/>
    <m/>
    <m/>
    <n v="28"/>
    <m/>
    <m/>
    <m/>
    <m/>
    <m/>
    <m/>
    <m/>
    <m/>
    <m/>
    <m/>
    <m/>
    <m/>
    <m/>
    <m/>
    <m/>
    <m/>
    <m/>
    <n v="0"/>
    <n v="0"/>
    <m/>
    <m/>
  </r>
  <r>
    <n v="571"/>
    <m/>
    <s v=""/>
    <m/>
    <n v="0"/>
    <m/>
    <m/>
    <m/>
    <m/>
    <m/>
    <n v="28"/>
    <m/>
    <m/>
    <m/>
    <m/>
    <m/>
    <m/>
    <m/>
    <m/>
    <m/>
    <m/>
    <m/>
    <m/>
    <m/>
    <m/>
    <m/>
    <m/>
    <m/>
    <n v="0"/>
    <n v="0"/>
    <m/>
    <m/>
  </r>
  <r>
    <n v="572"/>
    <m/>
    <s v=""/>
    <m/>
    <n v="0"/>
    <m/>
    <m/>
    <m/>
    <m/>
    <m/>
    <n v="28"/>
    <m/>
    <m/>
    <m/>
    <m/>
    <m/>
    <m/>
    <m/>
    <m/>
    <m/>
    <m/>
    <m/>
    <m/>
    <m/>
    <m/>
    <m/>
    <m/>
    <m/>
    <n v="0"/>
    <n v="0"/>
    <m/>
    <m/>
  </r>
  <r>
    <n v="573"/>
    <m/>
    <s v=""/>
    <m/>
    <n v="0"/>
    <m/>
    <m/>
    <m/>
    <m/>
    <m/>
    <n v="28"/>
    <m/>
    <m/>
    <m/>
    <m/>
    <m/>
    <m/>
    <m/>
    <m/>
    <m/>
    <m/>
    <m/>
    <m/>
    <m/>
    <m/>
    <m/>
    <m/>
    <m/>
    <n v="0"/>
    <n v="0"/>
    <m/>
    <m/>
  </r>
  <r>
    <n v="574"/>
    <m/>
    <s v=""/>
    <m/>
    <n v="0"/>
    <m/>
    <m/>
    <m/>
    <m/>
    <m/>
    <n v="28"/>
    <m/>
    <m/>
    <m/>
    <m/>
    <m/>
    <m/>
    <m/>
    <m/>
    <m/>
    <m/>
    <m/>
    <m/>
    <m/>
    <m/>
    <m/>
    <m/>
    <m/>
    <n v="0"/>
    <n v="0"/>
    <m/>
    <m/>
  </r>
  <r>
    <n v="575"/>
    <m/>
    <s v=""/>
    <m/>
    <n v="0"/>
    <m/>
    <m/>
    <m/>
    <m/>
    <m/>
    <n v="28"/>
    <m/>
    <m/>
    <m/>
    <m/>
    <m/>
    <m/>
    <m/>
    <m/>
    <m/>
    <m/>
    <m/>
    <m/>
    <m/>
    <m/>
    <m/>
    <m/>
    <m/>
    <n v="0"/>
    <n v="0"/>
    <m/>
    <m/>
  </r>
  <r>
    <n v="576"/>
    <m/>
    <s v=""/>
    <m/>
    <n v="0"/>
    <m/>
    <m/>
    <m/>
    <m/>
    <m/>
    <n v="28"/>
    <m/>
    <m/>
    <m/>
    <m/>
    <m/>
    <m/>
    <m/>
    <m/>
    <m/>
    <m/>
    <m/>
    <m/>
    <m/>
    <m/>
    <m/>
    <m/>
    <m/>
    <n v="0"/>
    <n v="0"/>
    <m/>
    <m/>
  </r>
  <r>
    <n v="577"/>
    <m/>
    <s v=""/>
    <m/>
    <n v="0"/>
    <m/>
    <m/>
    <m/>
    <m/>
    <m/>
    <n v="28"/>
    <m/>
    <m/>
    <m/>
    <m/>
    <m/>
    <m/>
    <m/>
    <m/>
    <m/>
    <m/>
    <m/>
    <m/>
    <m/>
    <m/>
    <m/>
    <m/>
    <m/>
    <n v="0"/>
    <n v="0"/>
    <m/>
    <m/>
  </r>
  <r>
    <n v="578"/>
    <m/>
    <s v=""/>
    <m/>
    <n v="0"/>
    <m/>
    <m/>
    <m/>
    <m/>
    <m/>
    <n v="28"/>
    <m/>
    <m/>
    <m/>
    <m/>
    <m/>
    <m/>
    <m/>
    <m/>
    <m/>
    <m/>
    <m/>
    <m/>
    <m/>
    <m/>
    <m/>
    <m/>
    <m/>
    <n v="0"/>
    <n v="0"/>
    <m/>
    <m/>
  </r>
  <r>
    <n v="579"/>
    <m/>
    <s v=""/>
    <m/>
    <n v="0"/>
    <m/>
    <m/>
    <m/>
    <m/>
    <m/>
    <n v="28"/>
    <m/>
    <m/>
    <m/>
    <m/>
    <m/>
    <m/>
    <m/>
    <m/>
    <m/>
    <m/>
    <m/>
    <m/>
    <m/>
    <m/>
    <m/>
    <m/>
    <m/>
    <n v="0"/>
    <n v="0"/>
    <m/>
    <m/>
  </r>
  <r>
    <n v="580"/>
    <m/>
    <s v=""/>
    <m/>
    <n v="0"/>
    <m/>
    <m/>
    <m/>
    <m/>
    <m/>
    <n v="28"/>
    <m/>
    <m/>
    <m/>
    <m/>
    <m/>
    <m/>
    <m/>
    <m/>
    <m/>
    <m/>
    <m/>
    <m/>
    <m/>
    <m/>
    <m/>
    <m/>
    <m/>
    <n v="0"/>
    <n v="0"/>
    <m/>
    <m/>
  </r>
  <r>
    <n v="581"/>
    <m/>
    <s v=""/>
    <m/>
    <n v="0"/>
    <m/>
    <m/>
    <m/>
    <m/>
    <m/>
    <n v="28"/>
    <m/>
    <m/>
    <m/>
    <m/>
    <m/>
    <m/>
    <m/>
    <m/>
    <m/>
    <m/>
    <m/>
    <m/>
    <m/>
    <m/>
    <m/>
    <m/>
    <m/>
    <n v="0"/>
    <n v="0"/>
    <m/>
    <m/>
  </r>
  <r>
    <n v="582"/>
    <m/>
    <s v=""/>
    <m/>
    <n v="0"/>
    <m/>
    <m/>
    <m/>
    <m/>
    <m/>
    <n v="28"/>
    <m/>
    <m/>
    <m/>
    <m/>
    <m/>
    <m/>
    <m/>
    <m/>
    <m/>
    <m/>
    <m/>
    <m/>
    <m/>
    <m/>
    <m/>
    <m/>
    <m/>
    <n v="0"/>
    <n v="0"/>
    <m/>
    <m/>
  </r>
  <r>
    <n v="583"/>
    <m/>
    <s v=""/>
    <m/>
    <n v="0"/>
    <m/>
    <m/>
    <m/>
    <m/>
    <m/>
    <n v="28"/>
    <m/>
    <m/>
    <m/>
    <m/>
    <m/>
    <m/>
    <m/>
    <m/>
    <m/>
    <m/>
    <m/>
    <m/>
    <m/>
    <m/>
    <m/>
    <m/>
    <m/>
    <n v="0"/>
    <n v="0"/>
    <m/>
    <m/>
  </r>
  <r>
    <n v="584"/>
    <m/>
    <s v=""/>
    <m/>
    <n v="0"/>
    <m/>
    <m/>
    <m/>
    <m/>
    <m/>
    <n v="28"/>
    <m/>
    <m/>
    <m/>
    <m/>
    <m/>
    <m/>
    <m/>
    <m/>
    <m/>
    <m/>
    <m/>
    <m/>
    <m/>
    <m/>
    <m/>
    <m/>
    <m/>
    <n v="0"/>
    <n v="0"/>
    <m/>
    <m/>
  </r>
  <r>
    <n v="585"/>
    <m/>
    <s v=""/>
    <m/>
    <n v="0"/>
    <m/>
    <m/>
    <m/>
    <m/>
    <m/>
    <n v="28"/>
    <m/>
    <m/>
    <m/>
    <m/>
    <m/>
    <m/>
    <m/>
    <m/>
    <m/>
    <m/>
    <m/>
    <m/>
    <m/>
    <m/>
    <m/>
    <m/>
    <m/>
    <n v="0"/>
    <n v="0"/>
    <m/>
    <m/>
  </r>
  <r>
    <n v="586"/>
    <m/>
    <s v=""/>
    <m/>
    <n v="0"/>
    <m/>
    <m/>
    <m/>
    <m/>
    <m/>
    <n v="28"/>
    <m/>
    <m/>
    <m/>
    <m/>
    <m/>
    <m/>
    <m/>
    <m/>
    <m/>
    <m/>
    <m/>
    <m/>
    <m/>
    <m/>
    <m/>
    <m/>
    <m/>
    <n v="0"/>
    <n v="0"/>
    <m/>
    <m/>
  </r>
  <r>
    <n v="587"/>
    <m/>
    <s v=""/>
    <m/>
    <n v="0"/>
    <m/>
    <m/>
    <m/>
    <m/>
    <m/>
    <n v="28"/>
    <m/>
    <m/>
    <m/>
    <m/>
    <m/>
    <m/>
    <m/>
    <m/>
    <m/>
    <m/>
    <m/>
    <m/>
    <m/>
    <m/>
    <m/>
    <m/>
    <m/>
    <n v="0"/>
    <n v="0"/>
    <m/>
    <m/>
  </r>
  <r>
    <n v="588"/>
    <m/>
    <s v=""/>
    <m/>
    <n v="0"/>
    <m/>
    <m/>
    <m/>
    <m/>
    <m/>
    <n v="28"/>
    <m/>
    <m/>
    <m/>
    <m/>
    <m/>
    <m/>
    <m/>
    <m/>
    <m/>
    <m/>
    <m/>
    <m/>
    <m/>
    <m/>
    <m/>
    <m/>
    <m/>
    <n v="0"/>
    <n v="0"/>
    <m/>
    <m/>
  </r>
  <r>
    <n v="589"/>
    <m/>
    <s v=""/>
    <m/>
    <n v="0"/>
    <m/>
    <m/>
    <m/>
    <m/>
    <m/>
    <n v="28"/>
    <m/>
    <m/>
    <m/>
    <m/>
    <m/>
    <m/>
    <m/>
    <m/>
    <m/>
    <m/>
    <m/>
    <m/>
    <m/>
    <m/>
    <m/>
    <m/>
    <m/>
    <n v="0"/>
    <n v="0"/>
    <m/>
    <m/>
  </r>
  <r>
    <n v="590"/>
    <m/>
    <s v=""/>
    <m/>
    <n v="0"/>
    <m/>
    <m/>
    <m/>
    <m/>
    <m/>
    <n v="28"/>
    <m/>
    <m/>
    <m/>
    <m/>
    <m/>
    <m/>
    <m/>
    <m/>
    <m/>
    <m/>
    <m/>
    <m/>
    <m/>
    <m/>
    <m/>
    <m/>
    <m/>
    <n v="0"/>
    <n v="0"/>
    <m/>
    <m/>
  </r>
  <r>
    <n v="591"/>
    <m/>
    <s v=""/>
    <m/>
    <n v="0"/>
    <m/>
    <m/>
    <m/>
    <m/>
    <m/>
    <n v="28"/>
    <m/>
    <m/>
    <m/>
    <m/>
    <m/>
    <m/>
    <m/>
    <m/>
    <m/>
    <m/>
    <m/>
    <m/>
    <m/>
    <m/>
    <m/>
    <m/>
    <m/>
    <n v="0"/>
    <n v="0"/>
    <m/>
    <m/>
  </r>
  <r>
    <n v="592"/>
    <m/>
    <s v=""/>
    <m/>
    <n v="0"/>
    <m/>
    <m/>
    <m/>
    <m/>
    <m/>
    <n v="28"/>
    <m/>
    <m/>
    <m/>
    <m/>
    <m/>
    <m/>
    <m/>
    <m/>
    <m/>
    <m/>
    <m/>
    <m/>
    <m/>
    <m/>
    <m/>
    <m/>
    <m/>
    <n v="0"/>
    <n v="0"/>
    <m/>
    <m/>
  </r>
  <r>
    <n v="593"/>
    <m/>
    <s v=""/>
    <m/>
    <n v="0"/>
    <m/>
    <m/>
    <m/>
    <m/>
    <m/>
    <n v="28"/>
    <m/>
    <m/>
    <m/>
    <m/>
    <m/>
    <m/>
    <m/>
    <m/>
    <m/>
    <m/>
    <m/>
    <m/>
    <m/>
    <m/>
    <m/>
    <m/>
    <m/>
    <n v="0"/>
    <n v="0"/>
    <m/>
    <m/>
  </r>
  <r>
    <n v="594"/>
    <m/>
    <s v=""/>
    <m/>
    <n v="0"/>
    <m/>
    <m/>
    <m/>
    <m/>
    <m/>
    <n v="28"/>
    <m/>
    <m/>
    <m/>
    <m/>
    <m/>
    <m/>
    <m/>
    <m/>
    <m/>
    <m/>
    <m/>
    <m/>
    <m/>
    <m/>
    <m/>
    <m/>
    <m/>
    <n v="0"/>
    <n v="0"/>
    <m/>
    <m/>
  </r>
  <r>
    <n v="595"/>
    <m/>
    <s v=""/>
    <m/>
    <n v="0"/>
    <m/>
    <m/>
    <m/>
    <m/>
    <m/>
    <n v="28"/>
    <m/>
    <m/>
    <m/>
    <m/>
    <m/>
    <m/>
    <m/>
    <m/>
    <m/>
    <m/>
    <m/>
    <m/>
    <m/>
    <m/>
    <m/>
    <m/>
    <m/>
    <n v="0"/>
    <n v="0"/>
    <m/>
    <m/>
  </r>
  <r>
    <n v="596"/>
    <m/>
    <s v=""/>
    <m/>
    <n v="0"/>
    <m/>
    <m/>
    <m/>
    <m/>
    <m/>
    <n v="28"/>
    <m/>
    <m/>
    <m/>
    <m/>
    <m/>
    <m/>
    <m/>
    <m/>
    <m/>
    <m/>
    <m/>
    <m/>
    <m/>
    <m/>
    <m/>
    <m/>
    <m/>
    <n v="0"/>
    <n v="0"/>
    <m/>
    <m/>
  </r>
  <r>
    <n v="597"/>
    <m/>
    <s v=""/>
    <m/>
    <n v="0"/>
    <m/>
    <m/>
    <m/>
    <m/>
    <m/>
    <n v="28"/>
    <m/>
    <m/>
    <m/>
    <m/>
    <m/>
    <m/>
    <m/>
    <m/>
    <m/>
    <m/>
    <m/>
    <m/>
    <m/>
    <m/>
    <m/>
    <m/>
    <m/>
    <n v="0"/>
    <n v="0"/>
    <m/>
    <m/>
  </r>
  <r>
    <n v="598"/>
    <m/>
    <s v=""/>
    <m/>
    <n v="0"/>
    <m/>
    <m/>
    <m/>
    <m/>
    <m/>
    <n v="28"/>
    <m/>
    <m/>
    <m/>
    <m/>
    <m/>
    <m/>
    <m/>
    <m/>
    <m/>
    <m/>
    <m/>
    <m/>
    <m/>
    <m/>
    <m/>
    <m/>
    <m/>
    <n v="0"/>
    <n v="0"/>
    <m/>
    <m/>
  </r>
  <r>
    <n v="599"/>
    <m/>
    <s v=""/>
    <m/>
    <n v="0"/>
    <m/>
    <m/>
    <m/>
    <m/>
    <m/>
    <n v="28"/>
    <m/>
    <m/>
    <m/>
    <m/>
    <m/>
    <m/>
    <m/>
    <m/>
    <m/>
    <m/>
    <m/>
    <m/>
    <m/>
    <m/>
    <m/>
    <m/>
    <m/>
    <n v="0"/>
    <n v="0"/>
    <m/>
    <m/>
  </r>
  <r>
    <n v="600"/>
    <m/>
    <s v=""/>
    <m/>
    <n v="0"/>
    <m/>
    <m/>
    <m/>
    <m/>
    <m/>
    <n v="28"/>
    <m/>
    <m/>
    <m/>
    <m/>
    <m/>
    <m/>
    <m/>
    <m/>
    <m/>
    <m/>
    <m/>
    <m/>
    <m/>
    <m/>
    <m/>
    <m/>
    <m/>
    <n v="0"/>
    <n v="0"/>
    <m/>
    <m/>
  </r>
  <r>
    <n v="601"/>
    <m/>
    <s v=""/>
    <m/>
    <n v="0"/>
    <m/>
    <m/>
    <m/>
    <m/>
    <m/>
    <n v="28"/>
    <m/>
    <m/>
    <m/>
    <m/>
    <m/>
    <m/>
    <m/>
    <m/>
    <m/>
    <m/>
    <m/>
    <m/>
    <m/>
    <m/>
    <m/>
    <m/>
    <m/>
    <n v="0"/>
    <n v="0"/>
    <m/>
    <m/>
  </r>
  <r>
    <n v="602"/>
    <m/>
    <s v=""/>
    <m/>
    <n v="0"/>
    <m/>
    <m/>
    <m/>
    <m/>
    <m/>
    <n v="28"/>
    <m/>
    <m/>
    <m/>
    <m/>
    <m/>
    <m/>
    <m/>
    <m/>
    <m/>
    <m/>
    <m/>
    <m/>
    <m/>
    <m/>
    <m/>
    <m/>
    <m/>
    <n v="0"/>
    <n v="0"/>
    <m/>
    <m/>
  </r>
  <r>
    <n v="603"/>
    <m/>
    <s v=""/>
    <m/>
    <n v="0"/>
    <m/>
    <m/>
    <m/>
    <m/>
    <m/>
    <n v="28"/>
    <m/>
    <m/>
    <m/>
    <m/>
    <m/>
    <m/>
    <m/>
    <m/>
    <m/>
    <m/>
    <m/>
    <m/>
    <m/>
    <m/>
    <m/>
    <m/>
    <m/>
    <n v="0"/>
    <n v="0"/>
    <m/>
    <m/>
  </r>
  <r>
    <n v="604"/>
    <m/>
    <s v=""/>
    <m/>
    <n v="0"/>
    <m/>
    <m/>
    <m/>
    <m/>
    <m/>
    <n v="28"/>
    <m/>
    <m/>
    <m/>
    <m/>
    <m/>
    <m/>
    <m/>
    <m/>
    <m/>
    <m/>
    <m/>
    <m/>
    <m/>
    <m/>
    <m/>
    <m/>
    <m/>
    <n v="0"/>
    <n v="0"/>
    <m/>
    <m/>
  </r>
  <r>
    <n v="605"/>
    <m/>
    <s v=""/>
    <m/>
    <n v="0"/>
    <m/>
    <m/>
    <m/>
    <m/>
    <m/>
    <n v="28"/>
    <m/>
    <m/>
    <m/>
    <m/>
    <m/>
    <m/>
    <m/>
    <m/>
    <m/>
    <m/>
    <m/>
    <m/>
    <m/>
    <m/>
    <m/>
    <m/>
    <m/>
    <n v="0"/>
    <n v="0"/>
    <m/>
    <m/>
  </r>
  <r>
    <n v="606"/>
    <m/>
    <s v=""/>
    <m/>
    <n v="0"/>
    <m/>
    <m/>
    <m/>
    <m/>
    <m/>
    <n v="28"/>
    <m/>
    <m/>
    <m/>
    <m/>
    <m/>
    <m/>
    <m/>
    <m/>
    <m/>
    <m/>
    <m/>
    <m/>
    <m/>
    <m/>
    <m/>
    <m/>
    <m/>
    <n v="0"/>
    <n v="0"/>
    <m/>
    <m/>
  </r>
  <r>
    <n v="607"/>
    <m/>
    <s v=""/>
    <m/>
    <n v="0"/>
    <m/>
    <m/>
    <m/>
    <m/>
    <m/>
    <n v="28"/>
    <m/>
    <m/>
    <m/>
    <m/>
    <m/>
    <m/>
    <m/>
    <m/>
    <m/>
    <m/>
    <m/>
    <m/>
    <m/>
    <m/>
    <m/>
    <m/>
    <m/>
    <n v="0"/>
    <n v="0"/>
    <m/>
    <m/>
  </r>
  <r>
    <n v="608"/>
    <m/>
    <s v=""/>
    <m/>
    <n v="0"/>
    <m/>
    <m/>
    <m/>
    <m/>
    <m/>
    <n v="28"/>
    <m/>
    <m/>
    <m/>
    <m/>
    <m/>
    <m/>
    <m/>
    <m/>
    <m/>
    <m/>
    <m/>
    <m/>
    <m/>
    <m/>
    <m/>
    <m/>
    <m/>
    <n v="0"/>
    <n v="0"/>
    <m/>
    <m/>
  </r>
  <r>
    <n v="609"/>
    <m/>
    <s v=""/>
    <m/>
    <n v="0"/>
    <m/>
    <m/>
    <m/>
    <m/>
    <m/>
    <n v="28"/>
    <m/>
    <m/>
    <m/>
    <m/>
    <m/>
    <m/>
    <m/>
    <m/>
    <m/>
    <m/>
    <m/>
    <m/>
    <m/>
    <m/>
    <m/>
    <m/>
    <m/>
    <n v="0"/>
    <n v="0"/>
    <m/>
    <m/>
  </r>
  <r>
    <n v="610"/>
    <m/>
    <s v=""/>
    <m/>
    <n v="0"/>
    <m/>
    <m/>
    <m/>
    <m/>
    <m/>
    <n v="28"/>
    <m/>
    <m/>
    <m/>
    <m/>
    <m/>
    <m/>
    <m/>
    <m/>
    <m/>
    <m/>
    <m/>
    <m/>
    <m/>
    <m/>
    <m/>
    <m/>
    <m/>
    <n v="0"/>
    <n v="0"/>
    <m/>
    <m/>
  </r>
  <r>
    <n v="611"/>
    <m/>
    <s v=""/>
    <m/>
    <n v="0"/>
    <m/>
    <m/>
    <m/>
    <m/>
    <m/>
    <n v="28"/>
    <m/>
    <m/>
    <m/>
    <m/>
    <m/>
    <m/>
    <m/>
    <m/>
    <m/>
    <m/>
    <m/>
    <m/>
    <m/>
    <m/>
    <m/>
    <m/>
    <m/>
    <n v="0"/>
    <n v="0"/>
    <m/>
    <m/>
  </r>
  <r>
    <n v="612"/>
    <m/>
    <s v=""/>
    <m/>
    <n v="0"/>
    <m/>
    <m/>
    <m/>
    <m/>
    <m/>
    <n v="28"/>
    <m/>
    <m/>
    <m/>
    <m/>
    <m/>
    <m/>
    <m/>
    <m/>
    <m/>
    <m/>
    <m/>
    <m/>
    <m/>
    <m/>
    <m/>
    <m/>
    <m/>
    <n v="0"/>
    <n v="0"/>
    <m/>
    <m/>
  </r>
  <r>
    <n v="613"/>
    <m/>
    <s v=""/>
    <m/>
    <n v="0"/>
    <m/>
    <m/>
    <m/>
    <m/>
    <m/>
    <n v="28"/>
    <m/>
    <m/>
    <m/>
    <m/>
    <m/>
    <m/>
    <m/>
    <m/>
    <m/>
    <m/>
    <m/>
    <m/>
    <m/>
    <m/>
    <m/>
    <m/>
    <m/>
    <n v="0"/>
    <n v="0"/>
    <m/>
    <m/>
  </r>
  <r>
    <n v="614"/>
    <m/>
    <s v=""/>
    <m/>
    <n v="0"/>
    <m/>
    <m/>
    <m/>
    <m/>
    <m/>
    <n v="28"/>
    <m/>
    <m/>
    <m/>
    <m/>
    <m/>
    <m/>
    <m/>
    <m/>
    <m/>
    <m/>
    <m/>
    <m/>
    <m/>
    <m/>
    <m/>
    <m/>
    <m/>
    <n v="0"/>
    <n v="0"/>
    <m/>
    <m/>
  </r>
  <r>
    <n v="615"/>
    <m/>
    <s v=""/>
    <m/>
    <n v="0"/>
    <m/>
    <m/>
    <m/>
    <m/>
    <m/>
    <n v="28"/>
    <m/>
    <m/>
    <m/>
    <m/>
    <m/>
    <m/>
    <m/>
    <m/>
    <m/>
    <m/>
    <m/>
    <m/>
    <m/>
    <m/>
    <m/>
    <m/>
    <m/>
    <n v="0"/>
    <n v="0"/>
    <m/>
    <m/>
  </r>
  <r>
    <n v="616"/>
    <m/>
    <s v=""/>
    <m/>
    <n v="0"/>
    <m/>
    <m/>
    <m/>
    <m/>
    <m/>
    <n v="28"/>
    <m/>
    <m/>
    <m/>
    <m/>
    <m/>
    <m/>
    <m/>
    <m/>
    <m/>
    <m/>
    <m/>
    <m/>
    <m/>
    <m/>
    <m/>
    <m/>
    <m/>
    <n v="0"/>
    <n v="0"/>
    <m/>
    <m/>
  </r>
  <r>
    <n v="617"/>
    <m/>
    <s v=""/>
    <m/>
    <n v="0"/>
    <m/>
    <m/>
    <m/>
    <m/>
    <m/>
    <n v="28"/>
    <m/>
    <m/>
    <m/>
    <m/>
    <m/>
    <m/>
    <m/>
    <m/>
    <m/>
    <m/>
    <m/>
    <m/>
    <m/>
    <m/>
    <m/>
    <m/>
    <m/>
    <n v="0"/>
    <n v="0"/>
    <m/>
    <m/>
  </r>
  <r>
    <n v="618"/>
    <m/>
    <s v=""/>
    <m/>
    <n v="0"/>
    <m/>
    <m/>
    <m/>
    <m/>
    <m/>
    <n v="28"/>
    <m/>
    <m/>
    <m/>
    <m/>
    <m/>
    <m/>
    <m/>
    <m/>
    <m/>
    <m/>
    <m/>
    <m/>
    <m/>
    <m/>
    <m/>
    <m/>
    <m/>
    <n v="0"/>
    <n v="0"/>
    <m/>
    <m/>
  </r>
  <r>
    <n v="619"/>
    <m/>
    <s v=""/>
    <m/>
    <n v="0"/>
    <m/>
    <m/>
    <m/>
    <m/>
    <m/>
    <n v="28"/>
    <m/>
    <m/>
    <m/>
    <m/>
    <m/>
    <m/>
    <m/>
    <m/>
    <m/>
    <m/>
    <m/>
    <m/>
    <m/>
    <m/>
    <m/>
    <m/>
    <m/>
    <n v="0"/>
    <n v="0"/>
    <m/>
    <m/>
  </r>
  <r>
    <n v="620"/>
    <m/>
    <s v=""/>
    <m/>
    <n v="0"/>
    <m/>
    <m/>
    <m/>
    <m/>
    <m/>
    <n v="28"/>
    <m/>
    <m/>
    <m/>
    <m/>
    <m/>
    <m/>
    <m/>
    <m/>
    <m/>
    <m/>
    <m/>
    <m/>
    <m/>
    <m/>
    <m/>
    <m/>
    <m/>
    <n v="0"/>
    <n v="0"/>
    <m/>
    <m/>
  </r>
  <r>
    <n v="621"/>
    <m/>
    <s v=""/>
    <m/>
    <n v="0"/>
    <m/>
    <m/>
    <m/>
    <m/>
    <m/>
    <n v="28"/>
    <m/>
    <m/>
    <m/>
    <m/>
    <m/>
    <m/>
    <m/>
    <m/>
    <m/>
    <m/>
    <m/>
    <m/>
    <m/>
    <m/>
    <m/>
    <m/>
    <m/>
    <n v="0"/>
    <n v="0"/>
    <m/>
    <m/>
  </r>
  <r>
    <n v="622"/>
    <m/>
    <s v=""/>
    <m/>
    <n v="0"/>
    <m/>
    <m/>
    <m/>
    <m/>
    <m/>
    <n v="28"/>
    <m/>
    <m/>
    <m/>
    <m/>
    <m/>
    <m/>
    <m/>
    <m/>
    <m/>
    <m/>
    <m/>
    <m/>
    <m/>
    <m/>
    <m/>
    <m/>
    <m/>
    <n v="0"/>
    <n v="0"/>
    <m/>
    <m/>
  </r>
  <r>
    <n v="623"/>
    <m/>
    <s v=""/>
    <m/>
    <n v="0"/>
    <m/>
    <m/>
    <m/>
    <m/>
    <m/>
    <n v="28"/>
    <m/>
    <m/>
    <m/>
    <m/>
    <m/>
    <m/>
    <m/>
    <m/>
    <m/>
    <m/>
    <m/>
    <m/>
    <m/>
    <m/>
    <m/>
    <m/>
    <m/>
    <n v="0"/>
    <n v="0"/>
    <m/>
    <m/>
  </r>
  <r>
    <n v="624"/>
    <m/>
    <s v=""/>
    <m/>
    <n v="0"/>
    <m/>
    <m/>
    <m/>
    <m/>
    <m/>
    <n v="28"/>
    <m/>
    <m/>
    <m/>
    <m/>
    <m/>
    <m/>
    <m/>
    <m/>
    <m/>
    <m/>
    <m/>
    <m/>
    <m/>
    <m/>
    <m/>
    <m/>
    <m/>
    <n v="0"/>
    <n v="0"/>
    <m/>
    <m/>
  </r>
  <r>
    <n v="625"/>
    <m/>
    <s v=""/>
    <m/>
    <n v="0"/>
    <m/>
    <m/>
    <m/>
    <m/>
    <m/>
    <n v="28"/>
    <m/>
    <m/>
    <m/>
    <m/>
    <m/>
    <m/>
    <m/>
    <m/>
    <m/>
    <m/>
    <m/>
    <m/>
    <m/>
    <m/>
    <m/>
    <m/>
    <m/>
    <n v="0"/>
    <n v="0"/>
    <m/>
    <m/>
  </r>
  <r>
    <n v="626"/>
    <m/>
    <s v=""/>
    <m/>
    <n v="0"/>
    <m/>
    <m/>
    <m/>
    <m/>
    <m/>
    <n v="28"/>
    <m/>
    <m/>
    <m/>
    <m/>
    <m/>
    <m/>
    <m/>
    <m/>
    <m/>
    <m/>
    <m/>
    <m/>
    <m/>
    <m/>
    <m/>
    <m/>
    <m/>
    <n v="0"/>
    <n v="0"/>
    <m/>
    <m/>
  </r>
  <r>
    <n v="627"/>
    <m/>
    <s v=""/>
    <m/>
    <n v="0"/>
    <m/>
    <m/>
    <m/>
    <m/>
    <m/>
    <n v="28"/>
    <m/>
    <m/>
    <m/>
    <m/>
    <m/>
    <m/>
    <m/>
    <m/>
    <m/>
    <m/>
    <m/>
    <m/>
    <m/>
    <m/>
    <m/>
    <m/>
    <m/>
    <n v="0"/>
    <n v="0"/>
    <m/>
    <m/>
  </r>
  <r>
    <n v="628"/>
    <m/>
    <s v=""/>
    <m/>
    <n v="0"/>
    <m/>
    <m/>
    <m/>
    <m/>
    <m/>
    <n v="28"/>
    <m/>
    <m/>
    <m/>
    <m/>
    <m/>
    <m/>
    <m/>
    <m/>
    <m/>
    <m/>
    <m/>
    <m/>
    <m/>
    <m/>
    <m/>
    <m/>
    <m/>
    <n v="0"/>
    <n v="0"/>
    <m/>
    <m/>
  </r>
  <r>
    <n v="629"/>
    <m/>
    <s v=""/>
    <m/>
    <n v="0"/>
    <m/>
    <m/>
    <m/>
    <m/>
    <m/>
    <n v="28"/>
    <m/>
    <m/>
    <m/>
    <m/>
    <m/>
    <m/>
    <m/>
    <m/>
    <m/>
    <m/>
    <m/>
    <m/>
    <m/>
    <m/>
    <m/>
    <m/>
    <m/>
    <n v="0"/>
    <n v="0"/>
    <m/>
    <m/>
  </r>
  <r>
    <n v="630"/>
    <m/>
    <s v=""/>
    <m/>
    <n v="0"/>
    <m/>
    <m/>
    <m/>
    <m/>
    <m/>
    <n v="28"/>
    <m/>
    <m/>
    <m/>
    <m/>
    <m/>
    <m/>
    <m/>
    <m/>
    <m/>
    <m/>
    <m/>
    <m/>
    <m/>
    <m/>
    <m/>
    <m/>
    <m/>
    <n v="0"/>
    <n v="0"/>
    <m/>
    <m/>
  </r>
  <r>
    <n v="631"/>
    <m/>
    <s v=""/>
    <m/>
    <n v="0"/>
    <m/>
    <m/>
    <m/>
    <m/>
    <m/>
    <n v="28"/>
    <m/>
    <m/>
    <m/>
    <m/>
    <m/>
    <m/>
    <m/>
    <m/>
    <m/>
    <m/>
    <m/>
    <m/>
    <m/>
    <m/>
    <m/>
    <m/>
    <m/>
    <n v="0"/>
    <n v="0"/>
    <m/>
    <m/>
  </r>
  <r>
    <n v="632"/>
    <m/>
    <s v=""/>
    <m/>
    <n v="0"/>
    <m/>
    <m/>
    <m/>
    <m/>
    <m/>
    <n v="28"/>
    <m/>
    <m/>
    <m/>
    <m/>
    <m/>
    <m/>
    <m/>
    <m/>
    <m/>
    <m/>
    <m/>
    <m/>
    <m/>
    <m/>
    <m/>
    <m/>
    <m/>
    <n v="0"/>
    <n v="0"/>
    <m/>
    <m/>
  </r>
  <r>
    <n v="633"/>
    <m/>
    <s v=""/>
    <m/>
    <n v="0"/>
    <m/>
    <m/>
    <m/>
    <m/>
    <m/>
    <n v="28"/>
    <m/>
    <m/>
    <m/>
    <m/>
    <m/>
    <m/>
    <m/>
    <m/>
    <m/>
    <m/>
    <m/>
    <m/>
    <m/>
    <m/>
    <m/>
    <m/>
    <m/>
    <n v="0"/>
    <n v="0"/>
    <m/>
    <m/>
  </r>
  <r>
    <n v="634"/>
    <m/>
    <s v=""/>
    <m/>
    <n v="0"/>
    <m/>
    <m/>
    <m/>
    <m/>
    <m/>
    <n v="28"/>
    <m/>
    <m/>
    <m/>
    <m/>
    <m/>
    <m/>
    <m/>
    <m/>
    <m/>
    <m/>
    <m/>
    <m/>
    <m/>
    <m/>
    <m/>
    <m/>
    <m/>
    <n v="0"/>
    <n v="0"/>
    <m/>
    <m/>
  </r>
  <r>
    <n v="635"/>
    <m/>
    <s v=""/>
    <m/>
    <n v="0"/>
    <m/>
    <m/>
    <m/>
    <m/>
    <m/>
    <n v="28"/>
    <m/>
    <m/>
    <m/>
    <m/>
    <m/>
    <m/>
    <m/>
    <m/>
    <m/>
    <m/>
    <m/>
    <m/>
    <m/>
    <m/>
    <m/>
    <m/>
    <m/>
    <n v="0"/>
    <n v="0"/>
    <m/>
    <m/>
  </r>
  <r>
    <n v="636"/>
    <m/>
    <s v=""/>
    <m/>
    <n v="0"/>
    <m/>
    <m/>
    <m/>
    <m/>
    <m/>
    <n v="28"/>
    <m/>
    <m/>
    <m/>
    <m/>
    <m/>
    <m/>
    <m/>
    <m/>
    <m/>
    <m/>
    <m/>
    <m/>
    <m/>
    <m/>
    <m/>
    <m/>
    <m/>
    <n v="0"/>
    <n v="0"/>
    <m/>
    <m/>
  </r>
  <r>
    <n v="637"/>
    <m/>
    <s v=""/>
    <m/>
    <n v="0"/>
    <m/>
    <m/>
    <m/>
    <m/>
    <m/>
    <n v="28"/>
    <m/>
    <m/>
    <m/>
    <m/>
    <m/>
    <m/>
    <m/>
    <m/>
    <m/>
    <m/>
    <m/>
    <m/>
    <m/>
    <m/>
    <m/>
    <m/>
    <m/>
    <n v="0"/>
    <n v="0"/>
    <m/>
    <m/>
  </r>
  <r>
    <n v="638"/>
    <m/>
    <s v=""/>
    <m/>
    <n v="0"/>
    <m/>
    <m/>
    <m/>
    <m/>
    <m/>
    <n v="28"/>
    <m/>
    <m/>
    <m/>
    <m/>
    <m/>
    <m/>
    <m/>
    <m/>
    <m/>
    <m/>
    <m/>
    <m/>
    <m/>
    <m/>
    <m/>
    <m/>
    <m/>
    <n v="0"/>
    <n v="0"/>
    <m/>
    <m/>
  </r>
  <r>
    <n v="639"/>
    <m/>
    <s v=""/>
    <m/>
    <n v="0"/>
    <m/>
    <m/>
    <m/>
    <m/>
    <m/>
    <n v="28"/>
    <m/>
    <m/>
    <m/>
    <m/>
    <m/>
    <m/>
    <m/>
    <m/>
    <m/>
    <m/>
    <m/>
    <m/>
    <m/>
    <m/>
    <m/>
    <m/>
    <m/>
    <n v="0"/>
    <n v="0"/>
    <m/>
    <m/>
  </r>
  <r>
    <n v="640"/>
    <m/>
    <s v=""/>
    <m/>
    <n v="0"/>
    <m/>
    <m/>
    <m/>
    <m/>
    <m/>
    <n v="28"/>
    <m/>
    <m/>
    <m/>
    <m/>
    <m/>
    <m/>
    <m/>
    <m/>
    <m/>
    <m/>
    <m/>
    <m/>
    <m/>
    <m/>
    <m/>
    <m/>
    <m/>
    <n v="0"/>
    <n v="0"/>
    <m/>
    <m/>
  </r>
  <r>
    <n v="641"/>
    <m/>
    <s v=""/>
    <m/>
    <n v="0"/>
    <m/>
    <m/>
    <m/>
    <m/>
    <m/>
    <n v="28"/>
    <m/>
    <m/>
    <m/>
    <m/>
    <m/>
    <m/>
    <m/>
    <m/>
    <m/>
    <m/>
    <m/>
    <m/>
    <m/>
    <m/>
    <m/>
    <m/>
    <m/>
    <n v="0"/>
    <n v="0"/>
    <m/>
    <m/>
  </r>
  <r>
    <n v="642"/>
    <m/>
    <s v=""/>
    <m/>
    <n v="0"/>
    <m/>
    <m/>
    <m/>
    <m/>
    <m/>
    <n v="28"/>
    <m/>
    <m/>
    <m/>
    <m/>
    <m/>
    <m/>
    <m/>
    <m/>
    <m/>
    <m/>
    <m/>
    <m/>
    <m/>
    <m/>
    <m/>
    <m/>
    <m/>
    <n v="0"/>
    <n v="0"/>
    <m/>
    <m/>
  </r>
  <r>
    <n v="643"/>
    <m/>
    <s v=""/>
    <m/>
    <n v="0"/>
    <m/>
    <m/>
    <m/>
    <m/>
    <m/>
    <n v="28"/>
    <m/>
    <m/>
    <m/>
    <m/>
    <m/>
    <m/>
    <m/>
    <m/>
    <m/>
    <m/>
    <m/>
    <m/>
    <m/>
    <m/>
    <m/>
    <m/>
    <m/>
    <n v="0"/>
    <n v="0"/>
    <m/>
    <m/>
  </r>
  <r>
    <n v="644"/>
    <m/>
    <s v=""/>
    <m/>
    <n v="0"/>
    <m/>
    <m/>
    <m/>
    <m/>
    <m/>
    <n v="28"/>
    <m/>
    <m/>
    <m/>
    <m/>
    <m/>
    <m/>
    <m/>
    <m/>
    <m/>
    <m/>
    <m/>
    <m/>
    <m/>
    <m/>
    <m/>
    <m/>
    <m/>
    <n v="0"/>
    <n v="0"/>
    <m/>
    <m/>
  </r>
  <r>
    <n v="645"/>
    <m/>
    <s v=""/>
    <m/>
    <n v="0"/>
    <m/>
    <m/>
    <m/>
    <m/>
    <m/>
    <n v="28"/>
    <m/>
    <m/>
    <m/>
    <m/>
    <m/>
    <m/>
    <m/>
    <m/>
    <m/>
    <m/>
    <m/>
    <m/>
    <m/>
    <m/>
    <m/>
    <m/>
    <m/>
    <n v="0"/>
    <n v="0"/>
    <m/>
    <m/>
  </r>
  <r>
    <n v="646"/>
    <m/>
    <s v=""/>
    <m/>
    <n v="0"/>
    <m/>
    <m/>
    <m/>
    <m/>
    <m/>
    <n v="28"/>
    <m/>
    <m/>
    <m/>
    <m/>
    <m/>
    <m/>
    <m/>
    <m/>
    <m/>
    <m/>
    <m/>
    <m/>
    <m/>
    <m/>
    <m/>
    <m/>
    <m/>
    <n v="0"/>
    <n v="0"/>
    <m/>
    <m/>
  </r>
  <r>
    <n v="647"/>
    <m/>
    <s v=""/>
    <m/>
    <n v="0"/>
    <m/>
    <m/>
    <m/>
    <m/>
    <m/>
    <n v="28"/>
    <m/>
    <m/>
    <m/>
    <m/>
    <m/>
    <m/>
    <m/>
    <m/>
    <m/>
    <m/>
    <m/>
    <m/>
    <m/>
    <m/>
    <m/>
    <m/>
    <m/>
    <n v="0"/>
    <n v="0"/>
    <m/>
    <m/>
  </r>
  <r>
    <n v="648"/>
    <m/>
    <s v=""/>
    <m/>
    <n v="0"/>
    <m/>
    <m/>
    <m/>
    <m/>
    <m/>
    <n v="28"/>
    <m/>
    <m/>
    <m/>
    <m/>
    <m/>
    <m/>
    <m/>
    <m/>
    <m/>
    <m/>
    <m/>
    <m/>
    <m/>
    <m/>
    <m/>
    <m/>
    <m/>
    <n v="0"/>
    <n v="0"/>
    <m/>
    <m/>
  </r>
  <r>
    <n v="649"/>
    <m/>
    <s v=""/>
    <m/>
    <n v="0"/>
    <m/>
    <m/>
    <m/>
    <m/>
    <m/>
    <n v="28"/>
    <m/>
    <m/>
    <m/>
    <m/>
    <m/>
    <m/>
    <m/>
    <m/>
    <m/>
    <m/>
    <m/>
    <m/>
    <m/>
    <m/>
    <m/>
    <m/>
    <m/>
    <n v="0"/>
    <n v="0"/>
    <m/>
    <m/>
  </r>
  <r>
    <n v="650"/>
    <m/>
    <s v=""/>
    <m/>
    <n v="0"/>
    <m/>
    <m/>
    <m/>
    <m/>
    <m/>
    <n v="28"/>
    <m/>
    <m/>
    <m/>
    <m/>
    <m/>
    <m/>
    <m/>
    <m/>
    <m/>
    <m/>
    <m/>
    <m/>
    <m/>
    <m/>
    <m/>
    <m/>
    <m/>
    <n v="0"/>
    <n v="0"/>
    <m/>
    <m/>
  </r>
  <r>
    <n v="651"/>
    <m/>
    <s v=""/>
    <m/>
    <n v="0"/>
    <m/>
    <m/>
    <m/>
    <m/>
    <m/>
    <n v="28"/>
    <m/>
    <m/>
    <m/>
    <m/>
    <m/>
    <m/>
    <m/>
    <m/>
    <m/>
    <m/>
    <m/>
    <m/>
    <m/>
    <m/>
    <m/>
    <m/>
    <m/>
    <n v="0"/>
    <n v="0"/>
    <m/>
    <m/>
  </r>
  <r>
    <n v="652"/>
    <m/>
    <s v=""/>
    <m/>
    <n v="0"/>
    <m/>
    <m/>
    <m/>
    <m/>
    <m/>
    <n v="28"/>
    <m/>
    <m/>
    <m/>
    <m/>
    <m/>
    <m/>
    <m/>
    <m/>
    <m/>
    <m/>
    <m/>
    <m/>
    <m/>
    <m/>
    <m/>
    <m/>
    <m/>
    <n v="0"/>
    <n v="0"/>
    <m/>
    <m/>
  </r>
  <r>
    <n v="653"/>
    <m/>
    <s v=""/>
    <m/>
    <n v="0"/>
    <m/>
    <m/>
    <m/>
    <m/>
    <m/>
    <n v="28"/>
    <m/>
    <m/>
    <m/>
    <m/>
    <m/>
    <m/>
    <m/>
    <m/>
    <m/>
    <m/>
    <m/>
    <m/>
    <m/>
    <m/>
    <m/>
    <m/>
    <m/>
    <n v="0"/>
    <n v="0"/>
    <m/>
    <m/>
  </r>
  <r>
    <n v="654"/>
    <m/>
    <s v=""/>
    <m/>
    <n v="0"/>
    <m/>
    <m/>
    <m/>
    <m/>
    <m/>
    <n v="28"/>
    <m/>
    <m/>
    <m/>
    <m/>
    <m/>
    <m/>
    <m/>
    <m/>
    <m/>
    <m/>
    <m/>
    <m/>
    <m/>
    <m/>
    <m/>
    <m/>
    <m/>
    <n v="0"/>
    <n v="0"/>
    <m/>
    <m/>
  </r>
  <r>
    <n v="655"/>
    <m/>
    <s v=""/>
    <m/>
    <n v="0"/>
    <m/>
    <m/>
    <m/>
    <m/>
    <m/>
    <n v="28"/>
    <m/>
    <m/>
    <m/>
    <m/>
    <m/>
    <m/>
    <m/>
    <m/>
    <m/>
    <m/>
    <m/>
    <m/>
    <m/>
    <m/>
    <m/>
    <m/>
    <m/>
    <n v="0"/>
    <n v="0"/>
    <m/>
    <m/>
  </r>
  <r>
    <n v="656"/>
    <m/>
    <s v=""/>
    <m/>
    <n v="0"/>
    <m/>
    <m/>
    <m/>
    <m/>
    <m/>
    <n v="28"/>
    <m/>
    <m/>
    <m/>
    <m/>
    <m/>
    <m/>
    <m/>
    <m/>
    <m/>
    <m/>
    <m/>
    <m/>
    <m/>
    <m/>
    <m/>
    <m/>
    <m/>
    <n v="0"/>
    <n v="0"/>
    <m/>
    <m/>
  </r>
  <r>
    <n v="657"/>
    <m/>
    <s v=""/>
    <m/>
    <n v="0"/>
    <m/>
    <m/>
    <m/>
    <m/>
    <m/>
    <n v="28"/>
    <m/>
    <m/>
    <m/>
    <m/>
    <m/>
    <m/>
    <m/>
    <m/>
    <m/>
    <m/>
    <m/>
    <m/>
    <m/>
    <m/>
    <m/>
    <m/>
    <m/>
    <n v="0"/>
    <n v="0"/>
    <m/>
    <m/>
  </r>
  <r>
    <n v="658"/>
    <m/>
    <s v=""/>
    <m/>
    <n v="0"/>
    <m/>
    <m/>
    <m/>
    <m/>
    <m/>
    <n v="28"/>
    <m/>
    <m/>
    <m/>
    <m/>
    <m/>
    <m/>
    <m/>
    <m/>
    <m/>
    <m/>
    <m/>
    <m/>
    <m/>
    <m/>
    <m/>
    <m/>
    <m/>
    <n v="0"/>
    <n v="0"/>
    <m/>
    <m/>
  </r>
  <r>
    <n v="659"/>
    <m/>
    <s v=""/>
    <m/>
    <n v="0"/>
    <m/>
    <m/>
    <m/>
    <m/>
    <m/>
    <n v="28"/>
    <m/>
    <m/>
    <m/>
    <m/>
    <m/>
    <m/>
    <m/>
    <m/>
    <m/>
    <m/>
    <m/>
    <m/>
    <m/>
    <m/>
    <m/>
    <m/>
    <m/>
    <n v="0"/>
    <n v="0"/>
    <m/>
    <m/>
  </r>
  <r>
    <n v="660"/>
    <m/>
    <s v=""/>
    <m/>
    <n v="0"/>
    <m/>
    <m/>
    <m/>
    <m/>
    <m/>
    <n v="28"/>
    <m/>
    <m/>
    <m/>
    <m/>
    <m/>
    <m/>
    <m/>
    <m/>
    <m/>
    <m/>
    <m/>
    <m/>
    <m/>
    <m/>
    <m/>
    <m/>
    <m/>
    <n v="0"/>
    <n v="0"/>
    <m/>
    <m/>
  </r>
  <r>
    <n v="661"/>
    <m/>
    <s v=""/>
    <m/>
    <n v="0"/>
    <m/>
    <m/>
    <m/>
    <m/>
    <m/>
    <n v="28"/>
    <m/>
    <m/>
    <m/>
    <m/>
    <m/>
    <m/>
    <m/>
    <m/>
    <m/>
    <m/>
    <m/>
    <m/>
    <m/>
    <m/>
    <m/>
    <m/>
    <m/>
    <n v="0"/>
    <n v="0"/>
    <m/>
    <m/>
  </r>
  <r>
    <n v="662"/>
    <m/>
    <s v=""/>
    <m/>
    <n v="0"/>
    <m/>
    <m/>
    <m/>
    <m/>
    <m/>
    <n v="28"/>
    <m/>
    <m/>
    <m/>
    <m/>
    <m/>
    <m/>
    <m/>
    <m/>
    <m/>
    <m/>
    <m/>
    <m/>
    <m/>
    <m/>
    <m/>
    <m/>
    <m/>
    <n v="0"/>
    <n v="0"/>
    <m/>
    <m/>
  </r>
  <r>
    <n v="663"/>
    <m/>
    <s v=""/>
    <m/>
    <n v="0"/>
    <m/>
    <m/>
    <m/>
    <m/>
    <m/>
    <n v="28"/>
    <m/>
    <m/>
    <m/>
    <m/>
    <m/>
    <m/>
    <m/>
    <m/>
    <m/>
    <m/>
    <m/>
    <m/>
    <m/>
    <m/>
    <m/>
    <m/>
    <m/>
    <n v="0"/>
    <n v="0"/>
    <m/>
    <m/>
  </r>
  <r>
    <n v="664"/>
    <m/>
    <s v=""/>
    <m/>
    <n v="0"/>
    <m/>
    <m/>
    <m/>
    <m/>
    <m/>
    <n v="28"/>
    <m/>
    <m/>
    <m/>
    <m/>
    <m/>
    <m/>
    <m/>
    <m/>
    <m/>
    <m/>
    <m/>
    <m/>
    <m/>
    <m/>
    <m/>
    <m/>
    <m/>
    <n v="0"/>
    <n v="0"/>
    <m/>
    <m/>
  </r>
  <r>
    <n v="665"/>
    <m/>
    <s v=""/>
    <m/>
    <n v="0"/>
    <m/>
    <m/>
    <m/>
    <m/>
    <m/>
    <n v="28"/>
    <m/>
    <m/>
    <m/>
    <m/>
    <m/>
    <m/>
    <m/>
    <m/>
    <m/>
    <m/>
    <m/>
    <m/>
    <m/>
    <m/>
    <m/>
    <m/>
    <m/>
    <n v="0"/>
    <n v="0"/>
    <m/>
    <m/>
  </r>
  <r>
    <n v="666"/>
    <m/>
    <s v=""/>
    <m/>
    <n v="0"/>
    <m/>
    <m/>
    <m/>
    <m/>
    <m/>
    <n v="28"/>
    <m/>
    <m/>
    <m/>
    <m/>
    <m/>
    <m/>
    <m/>
    <m/>
    <m/>
    <m/>
    <m/>
    <m/>
    <m/>
    <m/>
    <m/>
    <m/>
    <m/>
    <n v="0"/>
    <n v="0"/>
    <m/>
    <m/>
  </r>
  <r>
    <n v="667"/>
    <m/>
    <s v=""/>
    <m/>
    <n v="0"/>
    <m/>
    <m/>
    <m/>
    <m/>
    <m/>
    <n v="28"/>
    <m/>
    <m/>
    <m/>
    <m/>
    <m/>
    <m/>
    <m/>
    <m/>
    <m/>
    <m/>
    <m/>
    <m/>
    <m/>
    <m/>
    <m/>
    <m/>
    <m/>
    <n v="0"/>
    <n v="0"/>
    <m/>
    <m/>
  </r>
  <r>
    <n v="668"/>
    <m/>
    <s v=""/>
    <m/>
    <n v="0"/>
    <m/>
    <m/>
    <m/>
    <m/>
    <m/>
    <n v="28"/>
    <m/>
    <m/>
    <m/>
    <m/>
    <m/>
    <m/>
    <m/>
    <m/>
    <m/>
    <m/>
    <m/>
    <m/>
    <m/>
    <m/>
    <m/>
    <m/>
    <m/>
    <n v="0"/>
    <n v="0"/>
    <m/>
    <m/>
  </r>
  <r>
    <n v="669"/>
    <m/>
    <s v=""/>
    <m/>
    <n v="0"/>
    <m/>
    <m/>
    <m/>
    <m/>
    <m/>
    <n v="28"/>
    <m/>
    <m/>
    <m/>
    <m/>
    <m/>
    <m/>
    <m/>
    <m/>
    <m/>
    <m/>
    <m/>
    <m/>
    <m/>
    <m/>
    <m/>
    <m/>
    <m/>
    <n v="0"/>
    <n v="0"/>
    <m/>
    <m/>
  </r>
  <r>
    <n v="670"/>
    <m/>
    <s v=""/>
    <m/>
    <n v="0"/>
    <m/>
    <m/>
    <m/>
    <m/>
    <m/>
    <n v="28"/>
    <m/>
    <m/>
    <m/>
    <m/>
    <m/>
    <m/>
    <m/>
    <m/>
    <m/>
    <m/>
    <m/>
    <m/>
    <m/>
    <m/>
    <m/>
    <m/>
    <m/>
    <n v="0"/>
    <n v="0"/>
    <m/>
    <m/>
  </r>
  <r>
    <n v="671"/>
    <m/>
    <s v=""/>
    <m/>
    <n v="0"/>
    <m/>
    <m/>
    <m/>
    <m/>
    <m/>
    <n v="28"/>
    <m/>
    <m/>
    <m/>
    <m/>
    <m/>
    <m/>
    <m/>
    <m/>
    <m/>
    <m/>
    <m/>
    <m/>
    <m/>
    <m/>
    <m/>
    <m/>
    <m/>
    <n v="0"/>
    <n v="0"/>
    <m/>
    <m/>
  </r>
  <r>
    <n v="672"/>
    <m/>
    <s v=""/>
    <m/>
    <n v="0"/>
    <m/>
    <m/>
    <m/>
    <m/>
    <m/>
    <n v="28"/>
    <m/>
    <m/>
    <m/>
    <m/>
    <m/>
    <m/>
    <m/>
    <m/>
    <m/>
    <m/>
    <m/>
    <m/>
    <m/>
    <m/>
    <m/>
    <m/>
    <m/>
    <n v="0"/>
    <n v="0"/>
    <m/>
    <m/>
  </r>
  <r>
    <n v="673"/>
    <m/>
    <s v=""/>
    <m/>
    <n v="0"/>
    <m/>
    <m/>
    <m/>
    <m/>
    <m/>
    <n v="28"/>
    <m/>
    <m/>
    <m/>
    <m/>
    <m/>
    <m/>
    <m/>
    <m/>
    <m/>
    <m/>
    <m/>
    <m/>
    <m/>
    <m/>
    <m/>
    <m/>
    <m/>
    <n v="0"/>
    <n v="0"/>
    <m/>
    <m/>
  </r>
  <r>
    <n v="674"/>
    <m/>
    <s v=""/>
    <m/>
    <n v="0"/>
    <m/>
    <m/>
    <m/>
    <m/>
    <m/>
    <n v="28"/>
    <m/>
    <m/>
    <m/>
    <m/>
    <m/>
    <m/>
    <m/>
    <m/>
    <m/>
    <m/>
    <m/>
    <m/>
    <m/>
    <m/>
    <m/>
    <m/>
    <m/>
    <n v="0"/>
    <n v="0"/>
    <m/>
    <m/>
  </r>
  <r>
    <n v="675"/>
    <m/>
    <s v=""/>
    <m/>
    <n v="0"/>
    <m/>
    <m/>
    <m/>
    <m/>
    <m/>
    <n v="28"/>
    <m/>
    <m/>
    <m/>
    <m/>
    <m/>
    <m/>
    <m/>
    <m/>
    <m/>
    <m/>
    <m/>
    <m/>
    <m/>
    <m/>
    <m/>
    <m/>
    <m/>
    <n v="0"/>
    <n v="0"/>
    <m/>
    <m/>
  </r>
  <r>
    <n v="676"/>
    <m/>
    <s v=""/>
    <m/>
    <n v="0"/>
    <m/>
    <m/>
    <m/>
    <m/>
    <m/>
    <n v="28"/>
    <m/>
    <m/>
    <m/>
    <m/>
    <m/>
    <m/>
    <m/>
    <m/>
    <m/>
    <m/>
    <m/>
    <m/>
    <m/>
    <m/>
    <m/>
    <m/>
    <m/>
    <n v="0"/>
    <n v="0"/>
    <m/>
    <m/>
  </r>
  <r>
    <n v="677"/>
    <m/>
    <s v=""/>
    <m/>
    <n v="0"/>
    <m/>
    <m/>
    <m/>
    <m/>
    <m/>
    <n v="28"/>
    <m/>
    <m/>
    <m/>
    <m/>
    <m/>
    <m/>
    <m/>
    <m/>
    <m/>
    <m/>
    <m/>
    <m/>
    <m/>
    <m/>
    <m/>
    <m/>
    <m/>
    <n v="0"/>
    <n v="0"/>
    <m/>
    <m/>
  </r>
  <r>
    <n v="678"/>
    <m/>
    <s v=""/>
    <m/>
    <n v="0"/>
    <m/>
    <m/>
    <m/>
    <m/>
    <m/>
    <n v="28"/>
    <m/>
    <m/>
    <m/>
    <m/>
    <m/>
    <m/>
    <m/>
    <m/>
    <m/>
    <m/>
    <m/>
    <m/>
    <m/>
    <m/>
    <m/>
    <m/>
    <m/>
    <n v="0"/>
    <n v="0"/>
    <m/>
    <m/>
  </r>
  <r>
    <n v="679"/>
    <m/>
    <s v=""/>
    <m/>
    <n v="0"/>
    <m/>
    <m/>
    <m/>
    <m/>
    <m/>
    <n v="28"/>
    <m/>
    <m/>
    <m/>
    <m/>
    <m/>
    <m/>
    <m/>
    <m/>
    <m/>
    <m/>
    <m/>
    <m/>
    <m/>
    <m/>
    <m/>
    <m/>
    <m/>
    <n v="0"/>
    <n v="0"/>
    <m/>
    <m/>
  </r>
  <r>
    <n v="680"/>
    <m/>
    <s v=""/>
    <m/>
    <n v="0"/>
    <m/>
    <m/>
    <m/>
    <m/>
    <m/>
    <n v="28"/>
    <m/>
    <m/>
    <m/>
    <m/>
    <m/>
    <m/>
    <m/>
    <m/>
    <m/>
    <m/>
    <m/>
    <m/>
    <m/>
    <m/>
    <m/>
    <m/>
    <m/>
    <n v="0"/>
    <n v="0"/>
    <m/>
    <m/>
  </r>
  <r>
    <n v="681"/>
    <m/>
    <s v=""/>
    <m/>
    <n v="0"/>
    <m/>
    <m/>
    <m/>
    <m/>
    <m/>
    <n v="28"/>
    <m/>
    <m/>
    <m/>
    <m/>
    <m/>
    <m/>
    <m/>
    <m/>
    <m/>
    <m/>
    <m/>
    <m/>
    <m/>
    <m/>
    <m/>
    <m/>
    <m/>
    <n v="0"/>
    <n v="0"/>
    <m/>
    <m/>
  </r>
  <r>
    <n v="682"/>
    <m/>
    <s v=""/>
    <m/>
    <n v="0"/>
    <m/>
    <m/>
    <m/>
    <m/>
    <m/>
    <n v="28"/>
    <m/>
    <m/>
    <m/>
    <m/>
    <m/>
    <m/>
    <m/>
    <m/>
    <m/>
    <m/>
    <m/>
    <m/>
    <m/>
    <m/>
    <m/>
    <m/>
    <m/>
    <n v="0"/>
    <n v="0"/>
    <m/>
    <m/>
  </r>
  <r>
    <n v="683"/>
    <m/>
    <s v=""/>
    <m/>
    <n v="0"/>
    <m/>
    <m/>
    <m/>
    <m/>
    <m/>
    <n v="28"/>
    <m/>
    <m/>
    <m/>
    <m/>
    <m/>
    <m/>
    <m/>
    <m/>
    <m/>
    <m/>
    <m/>
    <m/>
    <m/>
    <m/>
    <m/>
    <m/>
    <m/>
    <n v="0"/>
    <n v="0"/>
    <m/>
    <m/>
  </r>
  <r>
    <n v="684"/>
    <m/>
    <s v=""/>
    <m/>
    <n v="0"/>
    <m/>
    <m/>
    <m/>
    <m/>
    <m/>
    <n v="28"/>
    <m/>
    <m/>
    <m/>
    <m/>
    <m/>
    <m/>
    <m/>
    <m/>
    <m/>
    <m/>
    <m/>
    <m/>
    <m/>
    <m/>
    <m/>
    <m/>
    <m/>
    <n v="0"/>
    <n v="0"/>
    <m/>
    <m/>
  </r>
  <r>
    <n v="685"/>
    <m/>
    <s v=""/>
    <m/>
    <n v="0"/>
    <m/>
    <m/>
    <m/>
    <m/>
    <m/>
    <n v="28"/>
    <m/>
    <m/>
    <m/>
    <m/>
    <m/>
    <m/>
    <m/>
    <m/>
    <m/>
    <m/>
    <m/>
    <m/>
    <m/>
    <m/>
    <m/>
    <m/>
    <m/>
    <n v="0"/>
    <n v="0"/>
    <m/>
    <m/>
  </r>
  <r>
    <n v="686"/>
    <m/>
    <s v=""/>
    <m/>
    <n v="0"/>
    <m/>
    <m/>
    <m/>
    <m/>
    <m/>
    <n v="28"/>
    <m/>
    <m/>
    <m/>
    <m/>
    <m/>
    <m/>
    <m/>
    <m/>
    <m/>
    <m/>
    <m/>
    <m/>
    <m/>
    <m/>
    <m/>
    <m/>
    <m/>
    <n v="0"/>
    <n v="0"/>
    <m/>
    <m/>
  </r>
  <r>
    <n v="687"/>
    <m/>
    <s v=""/>
    <m/>
    <n v="0"/>
    <m/>
    <m/>
    <m/>
    <m/>
    <m/>
    <n v="28"/>
    <m/>
    <m/>
    <m/>
    <m/>
    <m/>
    <m/>
    <m/>
    <m/>
    <m/>
    <m/>
    <m/>
    <m/>
    <m/>
    <m/>
    <m/>
    <m/>
    <m/>
    <n v="0"/>
    <n v="0"/>
    <m/>
    <m/>
  </r>
  <r>
    <n v="688"/>
    <m/>
    <s v=""/>
    <m/>
    <n v="0"/>
    <m/>
    <m/>
    <m/>
    <m/>
    <m/>
    <n v="28"/>
    <m/>
    <m/>
    <m/>
    <m/>
    <m/>
    <m/>
    <m/>
    <m/>
    <m/>
    <m/>
    <m/>
    <m/>
    <m/>
    <m/>
    <m/>
    <m/>
    <m/>
    <n v="0"/>
    <n v="0"/>
    <m/>
    <m/>
  </r>
  <r>
    <n v="689"/>
    <m/>
    <s v=""/>
    <m/>
    <n v="0"/>
    <m/>
    <m/>
    <m/>
    <m/>
    <m/>
    <n v="28"/>
    <m/>
    <m/>
    <m/>
    <m/>
    <m/>
    <m/>
    <m/>
    <m/>
    <m/>
    <m/>
    <m/>
    <m/>
    <m/>
    <m/>
    <m/>
    <m/>
    <m/>
    <n v="0"/>
    <n v="0"/>
    <m/>
    <m/>
  </r>
  <r>
    <n v="690"/>
    <m/>
    <s v=""/>
    <m/>
    <n v="0"/>
    <m/>
    <m/>
    <m/>
    <m/>
    <m/>
    <n v="28"/>
    <m/>
    <m/>
    <m/>
    <m/>
    <m/>
    <m/>
    <m/>
    <m/>
    <m/>
    <m/>
    <m/>
    <m/>
    <m/>
    <m/>
    <m/>
    <m/>
    <m/>
    <n v="0"/>
    <n v="0"/>
    <m/>
    <m/>
  </r>
  <r>
    <n v="691"/>
    <m/>
    <s v=""/>
    <m/>
    <n v="0"/>
    <m/>
    <m/>
    <m/>
    <m/>
    <m/>
    <n v="28"/>
    <m/>
    <m/>
    <m/>
    <m/>
    <m/>
    <m/>
    <m/>
    <m/>
    <m/>
    <m/>
    <m/>
    <m/>
    <m/>
    <m/>
    <m/>
    <m/>
    <m/>
    <n v="0"/>
    <n v="0"/>
    <m/>
    <m/>
  </r>
  <r>
    <n v="692"/>
    <m/>
    <s v=""/>
    <m/>
    <n v="0"/>
    <m/>
    <m/>
    <m/>
    <m/>
    <m/>
    <n v="28"/>
    <m/>
    <m/>
    <m/>
    <m/>
    <m/>
    <m/>
    <m/>
    <m/>
    <m/>
    <m/>
    <m/>
    <m/>
    <m/>
    <m/>
    <m/>
    <m/>
    <m/>
    <n v="0"/>
    <n v="0"/>
    <m/>
    <m/>
  </r>
  <r>
    <n v="693"/>
    <m/>
    <s v=""/>
    <m/>
    <n v="0"/>
    <m/>
    <m/>
    <m/>
    <m/>
    <m/>
    <n v="28"/>
    <m/>
    <m/>
    <m/>
    <m/>
    <m/>
    <m/>
    <m/>
    <m/>
    <m/>
    <m/>
    <m/>
    <m/>
    <m/>
    <m/>
    <m/>
    <m/>
    <m/>
    <n v="0"/>
    <n v="0"/>
    <m/>
    <m/>
  </r>
  <r>
    <n v="694"/>
    <m/>
    <s v=""/>
    <m/>
    <n v="0"/>
    <m/>
    <m/>
    <m/>
    <m/>
    <m/>
    <n v="28"/>
    <m/>
    <m/>
    <m/>
    <m/>
    <m/>
    <m/>
    <m/>
    <m/>
    <m/>
    <m/>
    <m/>
    <m/>
    <m/>
    <m/>
    <m/>
    <m/>
    <m/>
    <n v="0"/>
    <n v="0"/>
    <m/>
    <m/>
  </r>
  <r>
    <n v="695"/>
    <m/>
    <s v=""/>
    <m/>
    <n v="0"/>
    <m/>
    <m/>
    <m/>
    <m/>
    <m/>
    <n v="28"/>
    <m/>
    <m/>
    <m/>
    <m/>
    <m/>
    <m/>
    <m/>
    <m/>
    <m/>
    <m/>
    <m/>
    <m/>
    <m/>
    <m/>
    <m/>
    <m/>
    <m/>
    <n v="0"/>
    <n v="0"/>
    <m/>
    <m/>
  </r>
  <r>
    <n v="696"/>
    <m/>
    <s v=""/>
    <m/>
    <n v="0"/>
    <m/>
    <m/>
    <m/>
    <m/>
    <m/>
    <n v="28"/>
    <m/>
    <m/>
    <m/>
    <m/>
    <m/>
    <m/>
    <m/>
    <m/>
    <m/>
    <m/>
    <m/>
    <m/>
    <m/>
    <m/>
    <m/>
    <m/>
    <m/>
    <n v="0"/>
    <n v="0"/>
    <m/>
    <m/>
  </r>
  <r>
    <n v="697"/>
    <m/>
    <s v=""/>
    <m/>
    <n v="0"/>
    <m/>
    <m/>
    <m/>
    <m/>
    <m/>
    <n v="28"/>
    <m/>
    <m/>
    <m/>
    <m/>
    <m/>
    <m/>
    <m/>
    <m/>
    <m/>
    <m/>
    <m/>
    <m/>
    <m/>
    <m/>
    <m/>
    <m/>
    <m/>
    <n v="0"/>
    <n v="0"/>
    <m/>
    <m/>
  </r>
  <r>
    <n v="698"/>
    <m/>
    <s v=""/>
    <m/>
    <n v="0"/>
    <m/>
    <m/>
    <m/>
    <m/>
    <m/>
    <n v="28"/>
    <m/>
    <m/>
    <m/>
    <m/>
    <m/>
    <m/>
    <m/>
    <m/>
    <m/>
    <m/>
    <m/>
    <m/>
    <m/>
    <m/>
    <m/>
    <m/>
    <m/>
    <n v="0"/>
    <n v="0"/>
    <m/>
    <m/>
  </r>
  <r>
    <n v="699"/>
    <m/>
    <s v=""/>
    <m/>
    <n v="0"/>
    <m/>
    <m/>
    <m/>
    <m/>
    <m/>
    <n v="28"/>
    <m/>
    <m/>
    <m/>
    <m/>
    <m/>
    <m/>
    <m/>
    <m/>
    <m/>
    <m/>
    <m/>
    <m/>
    <m/>
    <m/>
    <m/>
    <m/>
    <m/>
    <n v="0"/>
    <n v="0"/>
    <m/>
    <m/>
  </r>
  <r>
    <n v="700"/>
    <m/>
    <s v=""/>
    <m/>
    <n v="0"/>
    <m/>
    <m/>
    <m/>
    <m/>
    <m/>
    <n v="28"/>
    <m/>
    <m/>
    <m/>
    <m/>
    <m/>
    <m/>
    <m/>
    <m/>
    <m/>
    <m/>
    <m/>
    <m/>
    <m/>
    <m/>
    <m/>
    <m/>
    <m/>
    <n v="0"/>
    <n v="0"/>
    <m/>
    <m/>
  </r>
  <r>
    <n v="701"/>
    <m/>
    <s v=""/>
    <m/>
    <n v="0"/>
    <m/>
    <m/>
    <m/>
    <m/>
    <m/>
    <n v="28"/>
    <m/>
    <m/>
    <m/>
    <m/>
    <m/>
    <m/>
    <m/>
    <m/>
    <m/>
    <m/>
    <m/>
    <m/>
    <m/>
    <m/>
    <m/>
    <m/>
    <m/>
    <n v="0"/>
    <n v="0"/>
    <m/>
    <m/>
  </r>
  <r>
    <n v="702"/>
    <m/>
    <s v=""/>
    <m/>
    <n v="0"/>
    <m/>
    <m/>
    <m/>
    <m/>
    <m/>
    <n v="28"/>
    <m/>
    <m/>
    <m/>
    <m/>
    <m/>
    <m/>
    <m/>
    <m/>
    <m/>
    <m/>
    <m/>
    <m/>
    <m/>
    <m/>
    <m/>
    <m/>
    <m/>
    <n v="0"/>
    <n v="0"/>
    <m/>
    <m/>
  </r>
  <r>
    <n v="703"/>
    <m/>
    <s v=""/>
    <m/>
    <n v="0"/>
    <m/>
    <m/>
    <m/>
    <m/>
    <m/>
    <n v="28"/>
    <m/>
    <m/>
    <m/>
    <m/>
    <m/>
    <m/>
    <m/>
    <m/>
    <m/>
    <m/>
    <m/>
    <m/>
    <m/>
    <m/>
    <m/>
    <m/>
    <m/>
    <n v="0"/>
    <n v="0"/>
    <m/>
    <m/>
  </r>
  <r>
    <n v="704"/>
    <m/>
    <s v=""/>
    <m/>
    <n v="0"/>
    <m/>
    <m/>
    <m/>
    <m/>
    <m/>
    <n v="28"/>
    <m/>
    <m/>
    <m/>
    <m/>
    <m/>
    <m/>
    <m/>
    <m/>
    <m/>
    <m/>
    <m/>
    <m/>
    <m/>
    <m/>
    <m/>
    <m/>
    <m/>
    <n v="0"/>
    <n v="0"/>
    <m/>
    <m/>
  </r>
  <r>
    <n v="705"/>
    <m/>
    <s v=""/>
    <m/>
    <n v="0"/>
    <m/>
    <m/>
    <m/>
    <m/>
    <m/>
    <n v="28"/>
    <m/>
    <m/>
    <m/>
    <m/>
    <m/>
    <m/>
    <m/>
    <m/>
    <m/>
    <m/>
    <m/>
    <m/>
    <m/>
    <m/>
    <m/>
    <m/>
    <m/>
    <n v="0"/>
    <n v="0"/>
    <m/>
    <m/>
  </r>
  <r>
    <n v="706"/>
    <m/>
    <s v=""/>
    <m/>
    <n v="0"/>
    <m/>
    <m/>
    <m/>
    <m/>
    <m/>
    <n v="28"/>
    <m/>
    <m/>
    <m/>
    <m/>
    <m/>
    <m/>
    <m/>
    <m/>
    <m/>
    <m/>
    <m/>
    <m/>
    <m/>
    <m/>
    <m/>
    <m/>
    <m/>
    <n v="0"/>
    <n v="0"/>
    <m/>
    <m/>
  </r>
  <r>
    <n v="707"/>
    <m/>
    <s v=""/>
    <m/>
    <n v="0"/>
    <m/>
    <m/>
    <m/>
    <m/>
    <m/>
    <n v="28"/>
    <m/>
    <m/>
    <m/>
    <m/>
    <m/>
    <m/>
    <m/>
    <m/>
    <m/>
    <m/>
    <m/>
    <m/>
    <m/>
    <m/>
    <m/>
    <m/>
    <m/>
    <n v="0"/>
    <n v="0"/>
    <m/>
    <m/>
  </r>
  <r>
    <n v="708"/>
    <m/>
    <s v=""/>
    <m/>
    <n v="0"/>
    <m/>
    <m/>
    <m/>
    <m/>
    <m/>
    <n v="28"/>
    <m/>
    <m/>
    <m/>
    <m/>
    <m/>
    <m/>
    <m/>
    <m/>
    <m/>
    <m/>
    <m/>
    <m/>
    <m/>
    <m/>
    <m/>
    <m/>
    <m/>
    <n v="0"/>
    <n v="0"/>
    <m/>
    <m/>
  </r>
  <r>
    <n v="709"/>
    <m/>
    <s v=""/>
    <m/>
    <n v="0"/>
    <m/>
    <m/>
    <m/>
    <m/>
    <m/>
    <n v="28"/>
    <m/>
    <m/>
    <m/>
    <m/>
    <m/>
    <m/>
    <m/>
    <m/>
    <m/>
    <m/>
    <m/>
    <m/>
    <m/>
    <m/>
    <m/>
    <m/>
    <m/>
    <n v="0"/>
    <n v="0"/>
    <m/>
    <m/>
  </r>
  <r>
    <n v="710"/>
    <m/>
    <s v=""/>
    <m/>
    <n v="0"/>
    <m/>
    <m/>
    <m/>
    <m/>
    <m/>
    <n v="28"/>
    <m/>
    <m/>
    <m/>
    <m/>
    <m/>
    <m/>
    <m/>
    <m/>
    <m/>
    <m/>
    <m/>
    <m/>
    <m/>
    <m/>
    <m/>
    <m/>
    <m/>
    <n v="0"/>
    <n v="0"/>
    <m/>
    <m/>
  </r>
  <r>
    <n v="711"/>
    <m/>
    <s v=""/>
    <m/>
    <n v="0"/>
    <m/>
    <m/>
    <m/>
    <m/>
    <m/>
    <n v="28"/>
    <m/>
    <m/>
    <m/>
    <m/>
    <m/>
    <m/>
    <m/>
    <m/>
    <m/>
    <m/>
    <m/>
    <m/>
    <m/>
    <m/>
    <m/>
    <m/>
    <m/>
    <n v="0"/>
    <n v="0"/>
    <m/>
    <m/>
  </r>
  <r>
    <n v="712"/>
    <m/>
    <s v=""/>
    <m/>
    <n v="0"/>
    <m/>
    <m/>
    <m/>
    <m/>
    <m/>
    <n v="28"/>
    <m/>
    <m/>
    <m/>
    <m/>
    <m/>
    <m/>
    <m/>
    <m/>
    <m/>
    <m/>
    <m/>
    <m/>
    <m/>
    <m/>
    <m/>
    <m/>
    <m/>
    <n v="0"/>
    <n v="0"/>
    <m/>
    <m/>
  </r>
  <r>
    <n v="713"/>
    <m/>
    <s v=""/>
    <m/>
    <n v="0"/>
    <m/>
    <m/>
    <m/>
    <m/>
    <m/>
    <n v="28"/>
    <m/>
    <m/>
    <m/>
    <m/>
    <m/>
    <m/>
    <m/>
    <m/>
    <m/>
    <m/>
    <m/>
    <m/>
    <m/>
    <m/>
    <m/>
    <m/>
    <m/>
    <n v="0"/>
    <n v="0"/>
    <m/>
    <m/>
  </r>
  <r>
    <n v="714"/>
    <m/>
    <s v=""/>
    <m/>
    <n v="0"/>
    <m/>
    <m/>
    <m/>
    <m/>
    <m/>
    <n v="28"/>
    <m/>
    <m/>
    <m/>
    <m/>
    <m/>
    <m/>
    <m/>
    <m/>
    <m/>
    <m/>
    <m/>
    <m/>
    <m/>
    <m/>
    <m/>
    <m/>
    <m/>
    <n v="0"/>
    <n v="0"/>
    <m/>
    <m/>
  </r>
  <r>
    <n v="715"/>
    <m/>
    <s v=""/>
    <m/>
    <n v="0"/>
    <m/>
    <m/>
    <m/>
    <m/>
    <m/>
    <n v="28"/>
    <m/>
    <m/>
    <m/>
    <m/>
    <m/>
    <m/>
    <m/>
    <m/>
    <m/>
    <m/>
    <m/>
    <m/>
    <m/>
    <m/>
    <m/>
    <m/>
    <m/>
    <n v="0"/>
    <n v="0"/>
    <m/>
    <m/>
  </r>
  <r>
    <n v="716"/>
    <m/>
    <s v=""/>
    <m/>
    <n v="0"/>
    <m/>
    <m/>
    <m/>
    <m/>
    <m/>
    <n v="28"/>
    <m/>
    <m/>
    <m/>
    <m/>
    <m/>
    <m/>
    <m/>
    <m/>
    <m/>
    <m/>
    <m/>
    <m/>
    <m/>
    <m/>
    <m/>
    <m/>
    <m/>
    <n v="0"/>
    <n v="0"/>
    <m/>
    <m/>
  </r>
  <r>
    <n v="717"/>
    <m/>
    <s v=""/>
    <m/>
    <n v="0"/>
    <m/>
    <m/>
    <m/>
    <m/>
    <m/>
    <n v="28"/>
    <m/>
    <m/>
    <m/>
    <m/>
    <m/>
    <m/>
    <m/>
    <m/>
    <m/>
    <m/>
    <m/>
    <m/>
    <m/>
    <m/>
    <m/>
    <m/>
    <m/>
    <n v="0"/>
    <n v="0"/>
    <m/>
    <m/>
  </r>
  <r>
    <n v="718"/>
    <m/>
    <s v=""/>
    <m/>
    <n v="0"/>
    <m/>
    <m/>
    <m/>
    <m/>
    <m/>
    <n v="28"/>
    <m/>
    <m/>
    <m/>
    <m/>
    <m/>
    <m/>
    <m/>
    <m/>
    <m/>
    <m/>
    <m/>
    <m/>
    <m/>
    <m/>
    <m/>
    <m/>
    <m/>
    <n v="0"/>
    <n v="0"/>
    <m/>
    <m/>
  </r>
  <r>
    <n v="719"/>
    <m/>
    <s v=""/>
    <m/>
    <n v="0"/>
    <m/>
    <m/>
    <m/>
    <m/>
    <m/>
    <n v="28"/>
    <m/>
    <m/>
    <m/>
    <m/>
    <m/>
    <m/>
    <m/>
    <m/>
    <m/>
    <m/>
    <m/>
    <m/>
    <m/>
    <m/>
    <m/>
    <m/>
    <m/>
    <n v="0"/>
    <n v="0"/>
    <m/>
    <m/>
  </r>
  <r>
    <n v="720"/>
    <m/>
    <s v=""/>
    <m/>
    <n v="0"/>
    <m/>
    <m/>
    <m/>
    <m/>
    <m/>
    <n v="28"/>
    <m/>
    <m/>
    <m/>
    <m/>
    <m/>
    <m/>
    <m/>
    <m/>
    <m/>
    <m/>
    <m/>
    <m/>
    <m/>
    <m/>
    <m/>
    <m/>
    <m/>
    <n v="0"/>
    <n v="0"/>
    <m/>
    <m/>
  </r>
  <r>
    <n v="721"/>
    <m/>
    <s v=""/>
    <m/>
    <n v="0"/>
    <m/>
    <m/>
    <m/>
    <m/>
    <m/>
    <n v="28"/>
    <m/>
    <m/>
    <m/>
    <m/>
    <m/>
    <m/>
    <m/>
    <m/>
    <m/>
    <m/>
    <m/>
    <m/>
    <m/>
    <m/>
    <m/>
    <m/>
    <m/>
    <n v="0"/>
    <n v="0"/>
    <m/>
    <m/>
  </r>
  <r>
    <n v="722"/>
    <m/>
    <s v=""/>
    <m/>
    <n v="0"/>
    <m/>
    <m/>
    <m/>
    <m/>
    <m/>
    <n v="28"/>
    <m/>
    <m/>
    <m/>
    <m/>
    <m/>
    <m/>
    <m/>
    <m/>
    <m/>
    <m/>
    <m/>
    <m/>
    <m/>
    <m/>
    <m/>
    <m/>
    <m/>
    <n v="0"/>
    <n v="0"/>
    <m/>
    <m/>
  </r>
  <r>
    <n v="723"/>
    <m/>
    <s v=""/>
    <m/>
    <n v="0"/>
    <m/>
    <m/>
    <m/>
    <m/>
    <m/>
    <n v="28"/>
    <m/>
    <m/>
    <m/>
    <m/>
    <m/>
    <m/>
    <m/>
    <m/>
    <m/>
    <m/>
    <m/>
    <m/>
    <m/>
    <m/>
    <m/>
    <m/>
    <m/>
    <n v="0"/>
    <n v="0"/>
    <m/>
    <m/>
  </r>
  <r>
    <n v="724"/>
    <m/>
    <s v=""/>
    <m/>
    <n v="0"/>
    <m/>
    <m/>
    <m/>
    <m/>
    <m/>
    <n v="28"/>
    <m/>
    <m/>
    <m/>
    <m/>
    <m/>
    <m/>
    <m/>
    <m/>
    <m/>
    <m/>
    <m/>
    <m/>
    <m/>
    <m/>
    <m/>
    <m/>
    <m/>
    <n v="0"/>
    <n v="0"/>
    <m/>
    <m/>
  </r>
  <r>
    <n v="725"/>
    <m/>
    <s v=""/>
    <m/>
    <n v="0"/>
    <m/>
    <m/>
    <m/>
    <m/>
    <m/>
    <n v="28"/>
    <m/>
    <m/>
    <m/>
    <m/>
    <m/>
    <m/>
    <m/>
    <m/>
    <m/>
    <m/>
    <m/>
    <m/>
    <m/>
    <m/>
    <m/>
    <m/>
    <m/>
    <n v="0"/>
    <n v="0"/>
    <m/>
    <m/>
  </r>
  <r>
    <n v="726"/>
    <m/>
    <s v=""/>
    <m/>
    <n v="0"/>
    <m/>
    <m/>
    <m/>
    <m/>
    <m/>
    <n v="28"/>
    <m/>
    <m/>
    <m/>
    <m/>
    <m/>
    <m/>
    <m/>
    <m/>
    <m/>
    <m/>
    <m/>
    <m/>
    <m/>
    <m/>
    <m/>
    <m/>
    <m/>
    <n v="0"/>
    <n v="0"/>
    <m/>
    <m/>
  </r>
  <r>
    <n v="727"/>
    <m/>
    <s v=""/>
    <m/>
    <n v="0"/>
    <m/>
    <m/>
    <m/>
    <m/>
    <m/>
    <n v="28"/>
    <m/>
    <m/>
    <m/>
    <m/>
    <m/>
    <m/>
    <m/>
    <m/>
    <m/>
    <m/>
    <m/>
    <m/>
    <m/>
    <m/>
    <m/>
    <m/>
    <m/>
    <n v="0"/>
    <n v="0"/>
    <m/>
    <m/>
  </r>
  <r>
    <n v="728"/>
    <m/>
    <s v=""/>
    <m/>
    <n v="0"/>
    <m/>
    <m/>
    <m/>
    <m/>
    <m/>
    <n v="28"/>
    <m/>
    <m/>
    <m/>
    <m/>
    <m/>
    <m/>
    <m/>
    <m/>
    <m/>
    <m/>
    <m/>
    <m/>
    <m/>
    <m/>
    <m/>
    <m/>
    <m/>
    <n v="0"/>
    <n v="0"/>
    <m/>
    <m/>
  </r>
  <r>
    <n v="729"/>
    <m/>
    <s v=""/>
    <m/>
    <n v="0"/>
    <m/>
    <m/>
    <m/>
    <m/>
    <m/>
    <n v="28"/>
    <m/>
    <m/>
    <m/>
    <m/>
    <m/>
    <m/>
    <m/>
    <m/>
    <m/>
    <m/>
    <m/>
    <m/>
    <m/>
    <m/>
    <m/>
    <m/>
    <m/>
    <n v="0"/>
    <n v="0"/>
    <m/>
    <m/>
  </r>
  <r>
    <n v="730"/>
    <m/>
    <s v=""/>
    <m/>
    <n v="0"/>
    <m/>
    <m/>
    <m/>
    <m/>
    <m/>
    <n v="28"/>
    <m/>
    <m/>
    <m/>
    <m/>
    <m/>
    <m/>
    <m/>
    <m/>
    <m/>
    <m/>
    <m/>
    <m/>
    <m/>
    <m/>
    <m/>
    <m/>
    <m/>
    <n v="0"/>
    <n v="0"/>
    <m/>
    <m/>
  </r>
  <r>
    <n v="731"/>
    <m/>
    <s v=""/>
    <m/>
    <n v="0"/>
    <m/>
    <m/>
    <m/>
    <m/>
    <m/>
    <n v="28"/>
    <m/>
    <m/>
    <m/>
    <m/>
    <m/>
    <m/>
    <m/>
    <m/>
    <m/>
    <m/>
    <m/>
    <m/>
    <m/>
    <m/>
    <m/>
    <m/>
    <m/>
    <n v="0"/>
    <n v="0"/>
    <m/>
    <m/>
  </r>
  <r>
    <n v="732"/>
    <m/>
    <s v=""/>
    <m/>
    <n v="0"/>
    <m/>
    <m/>
    <m/>
    <m/>
    <m/>
    <n v="28"/>
    <m/>
    <m/>
    <m/>
    <m/>
    <m/>
    <m/>
    <m/>
    <m/>
    <m/>
    <m/>
    <m/>
    <m/>
    <m/>
    <m/>
    <m/>
    <m/>
    <m/>
    <n v="0"/>
    <n v="0"/>
    <m/>
    <m/>
  </r>
  <r>
    <n v="733"/>
    <m/>
    <s v=""/>
    <m/>
    <n v="0"/>
    <m/>
    <m/>
    <m/>
    <m/>
    <m/>
    <n v="28"/>
    <m/>
    <m/>
    <m/>
    <m/>
    <m/>
    <m/>
    <m/>
    <m/>
    <m/>
    <m/>
    <m/>
    <m/>
    <m/>
    <m/>
    <m/>
    <m/>
    <m/>
    <n v="0"/>
    <n v="0"/>
    <m/>
    <m/>
  </r>
  <r>
    <n v="734"/>
    <m/>
    <s v=""/>
    <m/>
    <n v="0"/>
    <m/>
    <m/>
    <m/>
    <m/>
    <m/>
    <n v="28"/>
    <m/>
    <m/>
    <m/>
    <m/>
    <m/>
    <m/>
    <m/>
    <m/>
    <m/>
    <m/>
    <m/>
    <m/>
    <m/>
    <m/>
    <m/>
    <m/>
    <m/>
    <n v="0"/>
    <n v="0"/>
    <m/>
    <m/>
  </r>
  <r>
    <n v="735"/>
    <m/>
    <s v=""/>
    <m/>
    <n v="0"/>
    <m/>
    <m/>
    <m/>
    <m/>
    <m/>
    <n v="28"/>
    <m/>
    <m/>
    <m/>
    <m/>
    <m/>
    <m/>
    <m/>
    <m/>
    <m/>
    <m/>
    <m/>
    <m/>
    <m/>
    <m/>
    <m/>
    <m/>
    <m/>
    <m/>
    <n v="0"/>
    <m/>
    <m/>
  </r>
  <r>
    <n v="736"/>
    <m/>
    <s v=""/>
    <m/>
    <n v="0"/>
    <m/>
    <m/>
    <m/>
    <m/>
    <m/>
    <n v="28"/>
    <m/>
    <m/>
    <m/>
    <m/>
    <m/>
    <m/>
    <m/>
    <m/>
    <m/>
    <m/>
    <m/>
    <m/>
    <m/>
    <m/>
    <m/>
    <m/>
    <m/>
    <m/>
    <n v="0"/>
    <m/>
    <m/>
  </r>
  <r>
    <n v="737"/>
    <m/>
    <s v=""/>
    <m/>
    <n v="0"/>
    <m/>
    <m/>
    <m/>
    <m/>
    <m/>
    <n v="28"/>
    <m/>
    <m/>
    <m/>
    <m/>
    <m/>
    <m/>
    <m/>
    <m/>
    <m/>
    <m/>
    <m/>
    <m/>
    <m/>
    <m/>
    <m/>
    <m/>
    <m/>
    <m/>
    <n v="0"/>
    <m/>
    <m/>
  </r>
  <r>
    <n v="738"/>
    <m/>
    <s v=""/>
    <m/>
    <n v="0"/>
    <m/>
    <m/>
    <m/>
    <m/>
    <m/>
    <n v="28"/>
    <m/>
    <m/>
    <m/>
    <m/>
    <m/>
    <m/>
    <m/>
    <m/>
    <m/>
    <m/>
    <m/>
    <m/>
    <m/>
    <m/>
    <m/>
    <m/>
    <m/>
    <m/>
    <n v="0"/>
    <m/>
    <m/>
  </r>
  <r>
    <n v="739"/>
    <m/>
    <s v=""/>
    <m/>
    <n v="0"/>
    <m/>
    <m/>
    <m/>
    <m/>
    <m/>
    <n v="28"/>
    <m/>
    <m/>
    <m/>
    <m/>
    <m/>
    <m/>
    <m/>
    <m/>
    <m/>
    <m/>
    <m/>
    <m/>
    <m/>
    <m/>
    <m/>
    <m/>
    <m/>
    <m/>
    <n v="0"/>
    <m/>
    <m/>
  </r>
  <r>
    <n v="740"/>
    <m/>
    <s v=""/>
    <m/>
    <n v="0"/>
    <m/>
    <m/>
    <m/>
    <m/>
    <m/>
    <n v="28"/>
    <m/>
    <m/>
    <m/>
    <m/>
    <m/>
    <m/>
    <m/>
    <m/>
    <m/>
    <m/>
    <m/>
    <m/>
    <m/>
    <m/>
    <m/>
    <m/>
    <m/>
    <m/>
    <n v="0"/>
    <m/>
    <m/>
  </r>
  <r>
    <n v="741"/>
    <m/>
    <s v=""/>
    <m/>
    <n v="0"/>
    <m/>
    <m/>
    <m/>
    <m/>
    <m/>
    <n v="28"/>
    <m/>
    <m/>
    <m/>
    <m/>
    <m/>
    <m/>
    <m/>
    <m/>
    <m/>
    <m/>
    <m/>
    <m/>
    <m/>
    <m/>
    <m/>
    <m/>
    <m/>
    <m/>
    <n v="0"/>
    <m/>
    <m/>
  </r>
  <r>
    <n v="742"/>
    <m/>
    <s v=""/>
    <m/>
    <n v="0"/>
    <m/>
    <m/>
    <m/>
    <m/>
    <m/>
    <n v="28"/>
    <m/>
    <m/>
    <m/>
    <m/>
    <m/>
    <m/>
    <m/>
    <m/>
    <m/>
    <m/>
    <m/>
    <m/>
    <m/>
    <m/>
    <m/>
    <m/>
    <m/>
    <m/>
    <n v="0"/>
    <m/>
    <m/>
  </r>
  <r>
    <n v="743"/>
    <m/>
    <s v=""/>
    <m/>
    <n v="0"/>
    <m/>
    <m/>
    <m/>
    <m/>
    <m/>
    <n v="28"/>
    <m/>
    <m/>
    <m/>
    <m/>
    <m/>
    <m/>
    <m/>
    <m/>
    <m/>
    <m/>
    <m/>
    <m/>
    <m/>
    <m/>
    <m/>
    <m/>
    <m/>
    <m/>
    <n v="0"/>
    <m/>
    <m/>
  </r>
  <r>
    <n v="744"/>
    <m/>
    <s v=""/>
    <m/>
    <n v="0"/>
    <m/>
    <m/>
    <m/>
    <m/>
    <m/>
    <n v="28"/>
    <m/>
    <m/>
    <m/>
    <m/>
    <m/>
    <m/>
    <m/>
    <m/>
    <m/>
    <m/>
    <m/>
    <m/>
    <m/>
    <m/>
    <m/>
    <m/>
    <m/>
    <m/>
    <n v="0"/>
    <m/>
    <m/>
  </r>
  <r>
    <n v="745"/>
    <m/>
    <s v=""/>
    <m/>
    <n v="0"/>
    <m/>
    <m/>
    <m/>
    <m/>
    <m/>
    <n v="28"/>
    <m/>
    <m/>
    <m/>
    <m/>
    <m/>
    <m/>
    <m/>
    <m/>
    <m/>
    <m/>
    <m/>
    <m/>
    <m/>
    <m/>
    <m/>
    <m/>
    <m/>
    <m/>
    <n v="0"/>
    <m/>
    <m/>
  </r>
  <r>
    <n v="746"/>
    <m/>
    <s v=""/>
    <m/>
    <n v="0"/>
    <m/>
    <m/>
    <m/>
    <m/>
    <m/>
    <n v="28"/>
    <m/>
    <m/>
    <m/>
    <m/>
    <m/>
    <m/>
    <m/>
    <m/>
    <m/>
    <m/>
    <m/>
    <m/>
    <m/>
    <m/>
    <m/>
    <m/>
    <m/>
    <m/>
    <n v="0"/>
    <m/>
    <m/>
  </r>
  <r>
    <n v="747"/>
    <m/>
    <s v=""/>
    <m/>
    <n v="0"/>
    <m/>
    <m/>
    <m/>
    <m/>
    <m/>
    <n v="28"/>
    <m/>
    <m/>
    <m/>
    <m/>
    <m/>
    <m/>
    <m/>
    <m/>
    <m/>
    <m/>
    <m/>
    <m/>
    <m/>
    <m/>
    <m/>
    <m/>
    <m/>
    <m/>
    <n v="0"/>
    <m/>
    <m/>
  </r>
  <r>
    <n v="748"/>
    <m/>
    <s v=""/>
    <m/>
    <n v="0"/>
    <m/>
    <m/>
    <m/>
    <m/>
    <m/>
    <n v="28"/>
    <m/>
    <m/>
    <m/>
    <m/>
    <m/>
    <m/>
    <m/>
    <m/>
    <m/>
    <m/>
    <m/>
    <m/>
    <m/>
    <m/>
    <m/>
    <m/>
    <m/>
    <m/>
    <n v="0"/>
    <m/>
    <m/>
  </r>
  <r>
    <n v="749"/>
    <m/>
    <s v=""/>
    <m/>
    <n v="0"/>
    <m/>
    <m/>
    <m/>
    <m/>
    <m/>
    <n v="28"/>
    <m/>
    <m/>
    <m/>
    <m/>
    <m/>
    <m/>
    <m/>
    <m/>
    <m/>
    <m/>
    <m/>
    <m/>
    <m/>
    <m/>
    <m/>
    <m/>
    <m/>
    <m/>
    <n v="0"/>
    <m/>
    <m/>
  </r>
  <r>
    <n v="750"/>
    <m/>
    <s v=""/>
    <m/>
    <n v="0"/>
    <m/>
    <m/>
    <m/>
    <m/>
    <m/>
    <n v="28"/>
    <m/>
    <m/>
    <m/>
    <m/>
    <m/>
    <m/>
    <m/>
    <m/>
    <m/>
    <m/>
    <m/>
    <m/>
    <m/>
    <m/>
    <m/>
    <m/>
    <m/>
    <m/>
    <n v="0"/>
    <m/>
    <m/>
  </r>
  <r>
    <n v="751"/>
    <m/>
    <s v=""/>
    <m/>
    <n v="0"/>
    <m/>
    <m/>
    <m/>
    <m/>
    <m/>
    <n v="28"/>
    <m/>
    <m/>
    <m/>
    <m/>
    <m/>
    <m/>
    <m/>
    <m/>
    <m/>
    <m/>
    <m/>
    <m/>
    <m/>
    <m/>
    <m/>
    <m/>
    <m/>
    <m/>
    <n v="0"/>
    <m/>
    <m/>
  </r>
  <r>
    <n v="752"/>
    <m/>
    <s v=""/>
    <m/>
    <n v="0"/>
    <m/>
    <m/>
    <m/>
    <m/>
    <m/>
    <n v="28"/>
    <m/>
    <m/>
    <m/>
    <m/>
    <m/>
    <m/>
    <m/>
    <m/>
    <m/>
    <m/>
    <m/>
    <m/>
    <m/>
    <m/>
    <m/>
    <m/>
    <m/>
    <m/>
    <n v="0"/>
    <m/>
    <m/>
  </r>
  <r>
    <n v="753"/>
    <m/>
    <s v=""/>
    <m/>
    <n v="0"/>
    <m/>
    <m/>
    <m/>
    <m/>
    <m/>
    <n v="28"/>
    <m/>
    <m/>
    <m/>
    <m/>
    <m/>
    <m/>
    <m/>
    <m/>
    <m/>
    <m/>
    <m/>
    <m/>
    <m/>
    <m/>
    <m/>
    <m/>
    <m/>
    <m/>
    <n v="0"/>
    <m/>
    <m/>
  </r>
  <r>
    <n v="754"/>
    <m/>
    <s v=""/>
    <m/>
    <n v="0"/>
    <m/>
    <m/>
    <m/>
    <m/>
    <m/>
    <n v="28"/>
    <m/>
    <m/>
    <m/>
    <m/>
    <m/>
    <m/>
    <m/>
    <m/>
    <m/>
    <m/>
    <m/>
    <m/>
    <m/>
    <m/>
    <m/>
    <m/>
    <m/>
    <m/>
    <n v="0"/>
    <m/>
    <m/>
  </r>
  <r>
    <n v="755"/>
    <m/>
    <s v=""/>
    <m/>
    <n v="0"/>
    <m/>
    <m/>
    <m/>
    <m/>
    <m/>
    <n v="28"/>
    <m/>
    <m/>
    <m/>
    <m/>
    <m/>
    <m/>
    <m/>
    <m/>
    <m/>
    <m/>
    <m/>
    <m/>
    <m/>
    <m/>
    <m/>
    <m/>
    <m/>
    <m/>
    <n v="0"/>
    <m/>
    <m/>
  </r>
  <r>
    <n v="756"/>
    <m/>
    <s v=""/>
    <m/>
    <n v="0"/>
    <m/>
    <m/>
    <m/>
    <m/>
    <m/>
    <n v="28"/>
    <m/>
    <m/>
    <m/>
    <m/>
    <m/>
    <m/>
    <m/>
    <m/>
    <m/>
    <m/>
    <m/>
    <m/>
    <m/>
    <m/>
    <m/>
    <m/>
    <m/>
    <m/>
    <n v="0"/>
    <m/>
    <m/>
  </r>
  <r>
    <n v="757"/>
    <m/>
    <s v=""/>
    <m/>
    <n v="0"/>
    <m/>
    <m/>
    <m/>
    <m/>
    <m/>
    <n v="28"/>
    <m/>
    <m/>
    <m/>
    <m/>
    <m/>
    <m/>
    <m/>
    <m/>
    <m/>
    <m/>
    <m/>
    <m/>
    <m/>
    <m/>
    <m/>
    <m/>
    <m/>
    <m/>
    <n v="0"/>
    <m/>
    <m/>
  </r>
  <r>
    <n v="758"/>
    <m/>
    <m/>
    <m/>
    <n v="0"/>
    <m/>
    <m/>
    <m/>
    <m/>
    <m/>
    <n v="28"/>
    <m/>
    <m/>
    <m/>
    <m/>
    <m/>
    <m/>
    <m/>
    <m/>
    <m/>
    <m/>
    <m/>
    <m/>
    <m/>
    <m/>
    <m/>
    <m/>
    <m/>
    <m/>
    <n v="0"/>
    <m/>
    <m/>
  </r>
  <r>
    <n v="759"/>
    <m/>
    <m/>
    <m/>
    <n v="0"/>
    <m/>
    <m/>
    <m/>
    <m/>
    <m/>
    <n v="28"/>
    <m/>
    <m/>
    <m/>
    <m/>
    <m/>
    <m/>
    <m/>
    <m/>
    <m/>
    <m/>
    <m/>
    <m/>
    <m/>
    <m/>
    <m/>
    <m/>
    <m/>
    <m/>
    <n v="0"/>
    <m/>
    <m/>
  </r>
  <r>
    <n v="760"/>
    <m/>
    <m/>
    <m/>
    <n v="0"/>
    <m/>
    <m/>
    <m/>
    <m/>
    <m/>
    <n v="28"/>
    <m/>
    <m/>
    <m/>
    <m/>
    <m/>
    <m/>
    <m/>
    <m/>
    <m/>
    <m/>
    <m/>
    <m/>
    <m/>
    <m/>
    <m/>
    <m/>
    <m/>
    <m/>
    <n v="0"/>
    <m/>
    <m/>
  </r>
  <r>
    <n v="761"/>
    <m/>
    <m/>
    <m/>
    <n v="0"/>
    <m/>
    <m/>
    <m/>
    <m/>
    <m/>
    <n v="28"/>
    <m/>
    <m/>
    <m/>
    <m/>
    <m/>
    <m/>
    <m/>
    <m/>
    <m/>
    <m/>
    <m/>
    <m/>
    <m/>
    <m/>
    <m/>
    <m/>
    <m/>
    <m/>
    <n v="0"/>
    <m/>
    <m/>
  </r>
  <r>
    <n v="762"/>
    <m/>
    <m/>
    <m/>
    <n v="0"/>
    <m/>
    <m/>
    <m/>
    <m/>
    <m/>
    <n v="28"/>
    <m/>
    <m/>
    <m/>
    <m/>
    <m/>
    <m/>
    <m/>
    <m/>
    <m/>
    <m/>
    <m/>
    <m/>
    <m/>
    <m/>
    <m/>
    <m/>
    <m/>
    <m/>
    <n v="0"/>
    <m/>
    <m/>
  </r>
  <r>
    <n v="763"/>
    <m/>
    <m/>
    <m/>
    <n v="0"/>
    <m/>
    <m/>
    <m/>
    <m/>
    <m/>
    <n v="28"/>
    <m/>
    <m/>
    <m/>
    <m/>
    <m/>
    <m/>
    <m/>
    <m/>
    <m/>
    <m/>
    <m/>
    <m/>
    <m/>
    <m/>
    <m/>
    <m/>
    <m/>
    <m/>
    <n v="0"/>
    <m/>
    <m/>
  </r>
  <r>
    <n v="764"/>
    <m/>
    <m/>
    <m/>
    <n v="0"/>
    <m/>
    <m/>
    <m/>
    <m/>
    <m/>
    <n v="28"/>
    <m/>
    <m/>
    <m/>
    <m/>
    <m/>
    <m/>
    <m/>
    <m/>
    <m/>
    <m/>
    <m/>
    <m/>
    <m/>
    <m/>
    <m/>
    <m/>
    <m/>
    <m/>
    <n v="0"/>
    <m/>
    <m/>
  </r>
  <r>
    <n v="765"/>
    <m/>
    <m/>
    <m/>
    <n v="0"/>
    <m/>
    <m/>
    <m/>
    <m/>
    <m/>
    <n v="28"/>
    <m/>
    <m/>
    <m/>
    <m/>
    <m/>
    <m/>
    <m/>
    <m/>
    <m/>
    <m/>
    <m/>
    <m/>
    <m/>
    <m/>
    <m/>
    <m/>
    <m/>
    <m/>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1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Q4:T19" firstHeaderRow="0" firstDataRow="1" firstDataCol="1"/>
  <pivotFields count="4">
    <pivotField axis="axisRow" allDrilled="1" showAll="0" sortType="ascending" defaultAttributeDrillState="1">
      <items count="15">
        <item x="1"/>
        <item x="2"/>
        <item x="3"/>
        <item x="4"/>
        <item x="5"/>
        <item x="6"/>
        <item x="7"/>
        <item x="8"/>
        <item x="9"/>
        <item x="10"/>
        <item x="11"/>
        <item x="12"/>
        <item x="13"/>
        <item x="0"/>
        <item t="default"/>
      </items>
    </pivotField>
    <pivotField dataField="1" showAll="0"/>
    <pivotField dataField="1" showAl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15">
    <i>
      <x/>
    </i>
    <i>
      <x v="1"/>
    </i>
    <i>
      <x v="2"/>
    </i>
    <i>
      <x v="3"/>
    </i>
    <i>
      <x v="4"/>
    </i>
    <i>
      <x v="5"/>
    </i>
    <i>
      <x v="6"/>
    </i>
    <i>
      <x v="7"/>
    </i>
    <i>
      <x v="8"/>
    </i>
    <i>
      <x v="9"/>
    </i>
    <i>
      <x v="10"/>
    </i>
    <i>
      <x v="11"/>
    </i>
    <i>
      <x v="12"/>
    </i>
    <i>
      <x v="13"/>
    </i>
    <i t="grand">
      <x/>
    </i>
  </rowItems>
  <colFields count="1">
    <field x="-2"/>
  </colFields>
  <colItems count="3">
    <i>
      <x/>
    </i>
    <i i="1">
      <x v="1"/>
    </i>
    <i i="2">
      <x v="2"/>
    </i>
  </colItems>
  <dataFields count="3">
    <dataField name="Sum of TỔNG DOANH THU2" fld="2" baseField="0" baseItem="0" numFmtId="164">
      <extLst>
        <ext xmlns:x14="http://schemas.microsoft.com/office/spreadsheetml/2009/9/main" uri="{E15A36E0-9728-4e99-A89B-3F7291B0FE68}">
          <x14:dataField sourceField="2" uniqueName="[__Xl2].[Measures].[Sum of TỔNG DOANH THU]"/>
        </ext>
      </extLst>
    </dataField>
    <dataField name="TỈ LỆ DOANH THU" fld="3" showDataAs="percentOfTotal" baseField="0" baseItem="0" numFmtId="10">
      <extLst>
        <ext xmlns:x14="http://schemas.microsoft.com/office/spreadsheetml/2009/9/main" uri="{E15A36E0-9728-4e99-A89B-3F7291B0FE68}">
          <x14:dataField sourceField="2"/>
        </ext>
      </extLst>
    </dataField>
    <dataField name="Count of SỐ CONT" fld="1" subtotal="count" baseField="0" baseItem="0" numFmtId="164"/>
  </dataFields>
  <formats count="8">
    <format dxfId="474">
      <pivotArea type="all" dataOnly="0" outline="0" fieldPosition="0"/>
    </format>
    <format dxfId="473">
      <pivotArea type="all" dataOnly="0" outline="0" fieldPosition="0"/>
    </format>
    <format dxfId="472">
      <pivotArea type="all" dataOnly="0" outline="0" fieldPosition="0"/>
    </format>
    <format dxfId="471">
      <pivotArea outline="0" collapsedLevelsAreSubtotals="1" fieldPosition="0"/>
    </format>
    <format dxfId="470">
      <pivotArea dataOnly="0" labelOnly="1" outline="0" fieldPosition="0">
        <references count="1">
          <reference field="4294967294" count="3">
            <x v="0"/>
            <x v="1"/>
            <x v="2"/>
          </reference>
        </references>
      </pivotArea>
    </format>
    <format dxfId="469">
      <pivotArea outline="0" collapsedLevelsAreSubtotals="1" fieldPosition="0"/>
    </format>
    <format dxfId="468">
      <pivotArea dataOnly="0" labelOnly="1" outline="0" fieldPosition="0">
        <references count="1">
          <reference field="4294967294" count="3">
            <x v="0"/>
            <x v="1"/>
            <x v="2"/>
          </reference>
        </references>
      </pivotArea>
    </format>
    <format dxfId="467">
      <pivotArea outline="0" fieldPosition="0">
        <references count="1">
          <reference field="4294967294" count="1">
            <x v="1"/>
          </reference>
        </references>
      </pivotArea>
    </format>
  </format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base!$A$3:$AF$769">
        <x15:activeTabTopLevelEntity name="[Range]"/>
      </x15:pivotTableUISettings>
    </ext>
  </extLst>
</pivotTableDefinition>
</file>

<file path=xl/pivotTables/pivotTable2.xml><?xml version="1.0" encoding="utf-8"?>
<pivotTableDefinition xmlns="http://schemas.openxmlformats.org/spreadsheetml/2006/main" name="PivotTable8" cacheId="116"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I4:L15" firstHeaderRow="0" firstDataRow="1" firstDataCol="1"/>
  <pivotFields count="4">
    <pivotField axis="axisRow" allDrilled="1" showAll="0" measureFilter="1" dataSourceSort="1" defaultAttributeDrillState="1">
      <items count="11">
        <item x="0"/>
        <item x="1"/>
        <item x="2"/>
        <item x="3"/>
        <item x="4"/>
        <item x="5"/>
        <item x="6"/>
        <item x="7"/>
        <item x="8"/>
        <item x="9"/>
        <item t="default"/>
      </items>
    </pivotField>
    <pivotField dataField="1" showAll="0"/>
    <pivotField dataField="1" showAl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11">
    <i>
      <x/>
    </i>
    <i>
      <x v="1"/>
    </i>
    <i>
      <x v="2"/>
    </i>
    <i>
      <x v="3"/>
    </i>
    <i>
      <x v="4"/>
    </i>
    <i>
      <x v="5"/>
    </i>
    <i>
      <x v="6"/>
    </i>
    <i>
      <x v="7"/>
    </i>
    <i>
      <x v="8"/>
    </i>
    <i>
      <x v="9"/>
    </i>
    <i t="grand">
      <x/>
    </i>
  </rowItems>
  <colFields count="1">
    <field x="-2"/>
  </colFields>
  <colItems count="3">
    <i>
      <x/>
    </i>
    <i i="1">
      <x v="1"/>
    </i>
    <i i="2">
      <x v="2"/>
    </i>
  </colItems>
  <dataFields count="3">
    <dataField name="Sum of TỔNG DOANH THU" fld="1" baseField="0" baseItem="0" numFmtId="164"/>
    <dataField name="% DOANH THU" fld="3" showDataAs="percentOfTotal" baseField="0" baseItem="6" numFmtId="10">
      <extLst>
        <ext xmlns:x14="http://schemas.microsoft.com/office/spreadsheetml/2009/9/main" uri="{E15A36E0-9728-4e99-A89B-3F7291B0FE68}">
          <x14:dataField sourceField="1" uniqueName="[__Xl2].[Measures].[Sum of TỔNG DOANH THU]"/>
        </ext>
      </extLst>
    </dataField>
    <dataField name="Count of SỐ CONT" fld="2" subtotal="count" baseField="0" baseItem="0" numFmtId="164"/>
  </dataFields>
  <formats count="12">
    <format dxfId="486">
      <pivotArea type="all" dataOnly="0" outline="0" fieldPosition="0"/>
    </format>
    <format dxfId="485">
      <pivotArea type="all" dataOnly="0" outline="0" fieldPosition="0"/>
    </format>
    <format dxfId="484">
      <pivotArea type="all" dataOnly="0" outline="0" fieldPosition="0"/>
    </format>
    <format dxfId="483">
      <pivotArea outline="0" fieldPosition="0">
        <references count="1">
          <reference field="4294967294" count="1">
            <x v="1"/>
          </reference>
        </references>
      </pivotArea>
    </format>
    <format dxfId="482">
      <pivotArea outline="0" collapsedLevelsAreSubtotals="1" fieldPosition="0"/>
    </format>
    <format dxfId="481">
      <pivotArea dataOnly="0" labelOnly="1" outline="0" fieldPosition="0">
        <references count="1">
          <reference field="4294967294" count="3">
            <x v="0"/>
            <x v="1"/>
            <x v="2"/>
          </reference>
        </references>
      </pivotArea>
    </format>
    <format dxfId="480">
      <pivotArea outline="0" collapsedLevelsAreSubtotals="1" fieldPosition="0"/>
    </format>
    <format dxfId="479">
      <pivotArea dataOnly="0" labelOnly="1" outline="0" fieldPosition="0">
        <references count="1">
          <reference field="4294967294" count="3">
            <x v="0"/>
            <x v="1"/>
            <x v="2"/>
          </reference>
        </references>
      </pivotArea>
    </format>
    <format dxfId="478">
      <pivotArea outline="0" collapsedLevelsAreSubtotals="1" fieldPosition="0">
        <references count="1">
          <reference field="4294967294" count="1" selected="0">
            <x v="1"/>
          </reference>
        </references>
      </pivotArea>
    </format>
    <format dxfId="477">
      <pivotArea dataOnly="0" labelOnly="1" outline="0" fieldPosition="0">
        <references count="1">
          <reference field="4294967294" count="1">
            <x v="1"/>
          </reference>
        </references>
      </pivotArea>
    </format>
    <format dxfId="476">
      <pivotArea outline="0" collapsedLevelsAreSubtotals="1" fieldPosition="0">
        <references count="1">
          <reference field="4294967294" count="1" selected="0">
            <x v="1"/>
          </reference>
        </references>
      </pivotArea>
    </format>
    <format dxfId="475">
      <pivotArea dataOnly="0" labelOnly="1" outline="0" fieldPosition="0">
        <references count="1">
          <reference field="4294967294" count="1">
            <x v="1"/>
          </reference>
        </references>
      </pivotArea>
    </format>
  </format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filters count="1">
    <filter fld="0" type="count" id="1" iMeasureHier="34">
      <autoFilter ref="A1">
        <filterColumn colId="0">
          <top10 val="10" filterVal="10"/>
        </filterColumn>
      </autoFilter>
    </filter>
  </filters>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base!$A$3:$AF$769">
        <x15:activeTabTopLevelEntity name="[Range]"/>
      </x15:pivotTableUISettings>
    </ext>
  </extLst>
</pivotTableDefinition>
</file>

<file path=xl/pivotTables/pivotTable3.xml><?xml version="1.0" encoding="utf-8"?>
<pivotTableDefinition xmlns="http://schemas.openxmlformats.org/spreadsheetml/2006/main" name="PivotTable17" cacheId="1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69:K77" firstHeaderRow="0" firstDataRow="1" firstDataCol="1"/>
  <pivotFields count="4">
    <pivotField axis="axisRow" allDrilled="1" showAll="0" dataSourceSort="1" defaultAttributeDrillState="1">
      <items count="8">
        <item x="0"/>
        <item x="1"/>
        <item x="2"/>
        <item x="3"/>
        <item x="4"/>
        <item x="5"/>
        <item x="6"/>
        <item t="default"/>
      </items>
    </pivotField>
    <pivotField dataField="1" showAll="0"/>
    <pivotField dataField="1" showAll="0"/>
    <pivotField dataField="1" showAll="0"/>
  </pivotFields>
  <rowFields count="1">
    <field x="0"/>
  </rowFields>
  <rowItems count="8">
    <i>
      <x/>
    </i>
    <i>
      <x v="1"/>
    </i>
    <i>
      <x v="2"/>
    </i>
    <i>
      <x v="3"/>
    </i>
    <i>
      <x v="4"/>
    </i>
    <i>
      <x v="5"/>
    </i>
    <i>
      <x v="6"/>
    </i>
    <i t="grand">
      <x/>
    </i>
  </rowItems>
  <colFields count="1">
    <field x="-2"/>
  </colFields>
  <colItems count="3">
    <i>
      <x/>
    </i>
    <i i="1">
      <x v="1"/>
    </i>
    <i i="2">
      <x v="2"/>
    </i>
  </colItems>
  <dataFields count="3">
    <dataField name="Count of SỐ CONT" fld="2" subtotal="count" baseField="0" baseItem="0" numFmtId="164"/>
    <dataField name="Sum of TỔNG DOANH THU" fld="1" baseField="0" baseItem="0" numFmtId="164"/>
    <dataField name="Count of TỔNG CHI PHÍ" fld="3" subtotal="count" baseField="0" baseItem="0" numFmtId="164"/>
  </dataFields>
  <formats count="3">
    <format dxfId="489">
      <pivotArea type="all" dataOnly="0" outline="0" fieldPosition="0"/>
    </format>
    <format dxfId="488">
      <pivotArea type="all" dataOnly="0" outline="0" fieldPosition="0"/>
    </format>
    <format dxfId="487">
      <pivotArea type="all" dataOnly="0" outline="0" fieldPosition="0"/>
    </format>
  </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base!$A$3:$AF$769">
        <x15:activeTabTopLevelEntity name="[Range]"/>
      </x15:pivotTableUISettings>
    </ext>
  </extLst>
</pivotTableDefinition>
</file>

<file path=xl/pivotTables/pivotTable4.xml><?xml version="1.0" encoding="utf-8"?>
<pivotTableDefinition xmlns="http://schemas.openxmlformats.org/spreadsheetml/2006/main" name="PivotTable13" cacheId="118"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D3:E7" firstHeaderRow="1" firstDataRow="1" firstDataCol="1"/>
  <pivotFields count="2">
    <pivotField dataField="1" showAll="0"/>
    <pivotField axis="axisRow" allDrilled="1" showAll="0" dataSourceSort="1" defaultAttributeDrillState="1">
      <items count="4">
        <item x="0"/>
        <item x="1"/>
        <item x="2"/>
        <item t="default"/>
      </items>
    </pivotField>
  </pivotFields>
  <rowFields count="1">
    <field x="1"/>
  </rowFields>
  <rowItems count="4">
    <i>
      <x/>
    </i>
    <i>
      <x v="1"/>
    </i>
    <i>
      <x v="2"/>
    </i>
    <i t="grand">
      <x/>
    </i>
  </rowItems>
  <colItems count="1">
    <i/>
  </colItems>
  <dataFields count="1">
    <dataField name="Count of SỐ CONT" fld="0" subtotal="count" baseField="0" baseItem="0" numFmtId="166"/>
  </dataFields>
  <formats count="34">
    <format dxfId="523">
      <pivotArea outline="0" collapsedLevelsAreSubtotals="1" fieldPosition="0"/>
    </format>
    <format dxfId="522">
      <pivotArea dataOnly="0" labelOnly="1" outline="0" axis="axisValues" fieldPosition="0"/>
    </format>
    <format dxfId="521">
      <pivotArea dataOnly="0" labelOnly="1" outline="0" axis="axisValues" fieldPosition="0"/>
    </format>
    <format dxfId="520">
      <pivotArea outline="0" collapsedLevelsAreSubtotals="1" fieldPosition="0"/>
    </format>
    <format dxfId="519">
      <pivotArea dataOnly="0" labelOnly="1" outline="0" axis="axisValues" fieldPosition="0"/>
    </format>
    <format dxfId="518">
      <pivotArea dataOnly="0" labelOnly="1" outline="0" axis="axisValues" fieldPosition="0"/>
    </format>
    <format dxfId="517">
      <pivotArea type="all" dataOnly="0" outline="0" fieldPosition="0"/>
    </format>
    <format dxfId="516">
      <pivotArea outline="0" collapsedLevelsAreSubtotals="1" fieldPosition="0"/>
    </format>
    <format dxfId="515">
      <pivotArea field="1" type="button" dataOnly="0" labelOnly="1" outline="0" axis="axisRow" fieldPosition="0"/>
    </format>
    <format dxfId="514">
      <pivotArea dataOnly="0" labelOnly="1" outline="0" axis="axisValues" fieldPosition="0"/>
    </format>
    <format dxfId="513">
      <pivotArea dataOnly="0" labelOnly="1" fieldPosition="0">
        <references count="1">
          <reference field="1" count="0"/>
        </references>
      </pivotArea>
    </format>
    <format dxfId="512">
      <pivotArea dataOnly="0" labelOnly="1" grandRow="1" outline="0" fieldPosition="0"/>
    </format>
    <format dxfId="511">
      <pivotArea dataOnly="0" labelOnly="1" outline="0" axis="axisValues" fieldPosition="0"/>
    </format>
    <format dxfId="510">
      <pivotArea type="all" dataOnly="0" outline="0" fieldPosition="0"/>
    </format>
    <format dxfId="509">
      <pivotArea outline="0" collapsedLevelsAreSubtotals="1" fieldPosition="0"/>
    </format>
    <format dxfId="508">
      <pivotArea field="1" type="button" dataOnly="0" labelOnly="1" outline="0" axis="axisRow" fieldPosition="0"/>
    </format>
    <format dxfId="507">
      <pivotArea dataOnly="0" labelOnly="1" outline="0" axis="axisValues" fieldPosition="0"/>
    </format>
    <format dxfId="506">
      <pivotArea dataOnly="0" labelOnly="1" fieldPosition="0">
        <references count="1">
          <reference field="1" count="0"/>
        </references>
      </pivotArea>
    </format>
    <format dxfId="505">
      <pivotArea dataOnly="0" labelOnly="1" grandRow="1" outline="0" fieldPosition="0"/>
    </format>
    <format dxfId="504">
      <pivotArea dataOnly="0" labelOnly="1" outline="0" axis="axisValues" fieldPosition="0"/>
    </format>
    <format dxfId="503">
      <pivotArea type="all" dataOnly="0" outline="0" fieldPosition="0"/>
    </format>
    <format dxfId="502">
      <pivotArea outline="0" collapsedLevelsAreSubtotals="1" fieldPosition="0"/>
    </format>
    <format dxfId="501">
      <pivotArea field="1" type="button" dataOnly="0" labelOnly="1" outline="0" axis="axisRow" fieldPosition="0"/>
    </format>
    <format dxfId="500">
      <pivotArea dataOnly="0" labelOnly="1" outline="0" axis="axisValues" fieldPosition="0"/>
    </format>
    <format dxfId="499">
      <pivotArea dataOnly="0" labelOnly="1" fieldPosition="0">
        <references count="1">
          <reference field="1" count="0"/>
        </references>
      </pivotArea>
    </format>
    <format dxfId="498">
      <pivotArea dataOnly="0" labelOnly="1" grandRow="1" outline="0" fieldPosition="0"/>
    </format>
    <format dxfId="497">
      <pivotArea dataOnly="0" labelOnly="1" outline="0" axis="axisValues" fieldPosition="0"/>
    </format>
    <format dxfId="496">
      <pivotArea type="all" dataOnly="0" outline="0" fieldPosition="0"/>
    </format>
    <format dxfId="495">
      <pivotArea outline="0" collapsedLevelsAreSubtotals="1" fieldPosition="0"/>
    </format>
    <format dxfId="494">
      <pivotArea field="1" type="button" dataOnly="0" labelOnly="1" outline="0" axis="axisRow" fieldPosition="0"/>
    </format>
    <format dxfId="493">
      <pivotArea dataOnly="0" labelOnly="1" outline="0" axis="axisValues" fieldPosition="0"/>
    </format>
    <format dxfId="492">
      <pivotArea dataOnly="0" labelOnly="1" fieldPosition="0">
        <references count="1">
          <reference field="1" count="0"/>
        </references>
      </pivotArea>
    </format>
    <format dxfId="491">
      <pivotArea dataOnly="0" labelOnly="1" grandRow="1" outline="0" fieldPosition="0"/>
    </format>
    <format dxfId="490">
      <pivotArea dataOnly="0" labelOnly="1" outline="0" axis="axisValues" fieldPosition="0"/>
    </format>
  </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base!$A$3:$AF$769">
        <x15:activeTabTopLevelEntity name="[Range]"/>
      </x15:pivotTableUISettings>
    </ext>
  </extLst>
</pivotTableDefinition>
</file>

<file path=xl/pivotTables/pivotTable5.xml><?xml version="1.0" encoding="utf-8"?>
<pivotTableDefinition xmlns="http://schemas.openxmlformats.org/spreadsheetml/2006/main" name="PivotTable1" cacheId="12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0:D48" firstHeaderRow="0" firstDataRow="1" firstDataCol="1"/>
  <pivotFields count="4">
    <pivotField dataField="1" showAll="0"/>
    <pivotField axis="axisRow" allDrilled="1" showAll="0" dataSourceSort="1" defaultAttributeDrillState="1">
      <items count="8">
        <item x="0"/>
        <item x="1"/>
        <item x="2"/>
        <item x="3"/>
        <item x="4"/>
        <item x="5"/>
        <item x="6"/>
        <item t="default"/>
      </items>
    </pivotField>
    <pivotField dataField="1" showAll="0"/>
    <pivotField dataField="1" showAll="0"/>
  </pivotFields>
  <rowFields count="1">
    <field x="1"/>
  </rowFields>
  <rowItems count="8">
    <i>
      <x/>
    </i>
    <i>
      <x v="1"/>
    </i>
    <i>
      <x v="2"/>
    </i>
    <i>
      <x v="3"/>
    </i>
    <i>
      <x v="4"/>
    </i>
    <i>
      <x v="5"/>
    </i>
    <i>
      <x v="6"/>
    </i>
    <i t="grand">
      <x/>
    </i>
  </rowItems>
  <colFields count="1">
    <field x="-2"/>
  </colFields>
  <colItems count="3">
    <i>
      <x/>
    </i>
    <i i="1">
      <x v="1"/>
    </i>
    <i i="2">
      <x v="2"/>
    </i>
  </colItems>
  <dataFields count="3">
    <dataField name="Count of SỐ CONT" fld="0" subtotal="count" baseField="0" baseItem="0" numFmtId="164"/>
    <dataField name="Sum of TỔNG DOANH THU" fld="2" baseField="0" baseItem="0" numFmtId="164"/>
    <dataField name="Sum of TỔNG CHI PHÍ" fld="3" baseField="1" baseItem="0" numFmtId="164"/>
  </dataFields>
  <formats count="11">
    <format dxfId="534">
      <pivotArea type="all" dataOnly="0" outline="0" fieldPosition="0"/>
    </format>
    <format dxfId="533">
      <pivotArea type="all" dataOnly="0" outline="0" fieldPosition="0"/>
    </format>
    <format dxfId="532">
      <pivotArea type="all" dataOnly="0" outline="0" fieldPosition="0"/>
    </format>
    <format dxfId="531">
      <pivotArea collapsedLevelsAreSubtotals="1" fieldPosition="0">
        <references count="1">
          <reference field="1" count="0"/>
        </references>
      </pivotArea>
    </format>
    <format dxfId="530">
      <pivotArea dataOnly="0" labelOnly="1" outline="0" fieldPosition="0">
        <references count="1">
          <reference field="4294967294" count="3">
            <x v="0"/>
            <x v="1"/>
            <x v="2"/>
          </reference>
        </references>
      </pivotArea>
    </format>
    <format dxfId="529">
      <pivotArea outline="0" collapsedLevelsAreSubtotals="1" fieldPosition="0"/>
    </format>
    <format dxfId="528">
      <pivotArea dataOnly="0" labelOnly="1" outline="0" fieldPosition="0">
        <references count="1">
          <reference field="4294967294" count="3">
            <x v="0"/>
            <x v="1"/>
            <x v="2"/>
          </reference>
        </references>
      </pivotArea>
    </format>
    <format dxfId="527">
      <pivotArea outline="0" collapsedLevelsAreSubtotals="1" fieldPosition="0"/>
    </format>
    <format dxfId="526">
      <pivotArea dataOnly="0" labelOnly="1" outline="0" fieldPosition="0">
        <references count="1">
          <reference field="4294967294" count="3">
            <x v="0"/>
            <x v="1"/>
            <x v="2"/>
          </reference>
        </references>
      </pivotArea>
    </format>
    <format dxfId="525">
      <pivotArea outline="0" collapsedLevelsAreSubtotals="1" fieldPosition="0"/>
    </format>
    <format dxfId="524">
      <pivotArea dataOnly="0" labelOnly="1" outline="0" fieldPosition="0">
        <references count="1">
          <reference field="4294967294" count="3">
            <x v="0"/>
            <x v="1"/>
            <x v="2"/>
          </reference>
        </references>
      </pivotArea>
    </format>
  </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base!$A$3:$AF$769">
        <x15:activeTabTopLevelEntity name="[Range]"/>
      </x15:pivotTableUISettings>
    </ext>
  </extLst>
</pivotTableDefinition>
</file>

<file path=xl/pivotTables/pivotTable6.xml><?xml version="1.0" encoding="utf-8"?>
<pivotTableDefinition xmlns="http://schemas.openxmlformats.org/spreadsheetml/2006/main" name="PivotTable11" cacheId="1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8:D35" firstHeaderRow="0" firstDataRow="1" firstDataCol="1"/>
  <pivotFields count="4">
    <pivotField dataField="1" showAll="0"/>
    <pivotField axis="axisRow" allDrilled="1" showAll="0" sortType="ascending" defaultAttributeDrillState="1">
      <items count="17">
        <item x="1"/>
        <item x="2"/>
        <item x="3"/>
        <item x="4"/>
        <item x="5"/>
        <item x="6"/>
        <item x="7"/>
        <item x="8"/>
        <item x="9"/>
        <item x="10"/>
        <item x="11"/>
        <item x="12"/>
        <item x="13"/>
        <item x="14"/>
        <item x="15"/>
        <item x="0"/>
        <item t="default"/>
      </items>
    </pivotField>
    <pivotField dataField="1" showAl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1"/>
  </rowFields>
  <rowItems count="17">
    <i>
      <x/>
    </i>
    <i>
      <x v="1"/>
    </i>
    <i>
      <x v="2"/>
    </i>
    <i>
      <x v="3"/>
    </i>
    <i>
      <x v="4"/>
    </i>
    <i>
      <x v="5"/>
    </i>
    <i>
      <x v="6"/>
    </i>
    <i>
      <x v="7"/>
    </i>
    <i>
      <x v="8"/>
    </i>
    <i>
      <x v="9"/>
    </i>
    <i>
      <x v="10"/>
    </i>
    <i>
      <x v="11"/>
    </i>
    <i>
      <x v="12"/>
    </i>
    <i>
      <x v="13"/>
    </i>
    <i>
      <x v="14"/>
    </i>
    <i>
      <x v="15"/>
    </i>
    <i t="grand">
      <x/>
    </i>
  </rowItems>
  <colFields count="1">
    <field x="-2"/>
  </colFields>
  <colItems count="3">
    <i>
      <x/>
    </i>
    <i i="1">
      <x v="1"/>
    </i>
    <i i="2">
      <x v="2"/>
    </i>
  </colItems>
  <dataFields count="3">
    <dataField name="Sum of TỔNG DOANH THU" fld="0" baseField="0" baseItem="0" numFmtId="164"/>
    <dataField name="TỈ LỆ DOANH THU" fld="3" showDataAs="percentOfTotal" baseField="1" baseItem="0" numFmtId="10">
      <extLst>
        <ext xmlns:x14="http://schemas.microsoft.com/office/spreadsheetml/2009/9/main" uri="{E15A36E0-9728-4e99-A89B-3F7291B0FE68}">
          <x14:dataField sourceField="0" uniqueName="[__Xl2].[Measures].[Sum of TỔNG DOANH THU]"/>
        </ext>
      </extLst>
    </dataField>
    <dataField name="Count of SỐ CONT" fld="2" subtotal="count" baseField="0" baseItem="0" numFmtId="164"/>
  </dataFields>
  <formats count="37">
    <format dxfId="571">
      <pivotArea outline="0" collapsedLevelsAreSubtotals="1" fieldPosition="0"/>
    </format>
    <format dxfId="570">
      <pivotArea dataOnly="0" labelOnly="1" outline="0" fieldPosition="0">
        <references count="1">
          <reference field="4294967294" count="3">
            <x v="0"/>
            <x v="1"/>
            <x v="2"/>
          </reference>
        </references>
      </pivotArea>
    </format>
    <format dxfId="569">
      <pivotArea outline="0" collapsedLevelsAreSubtotals="1" fieldPosition="0"/>
    </format>
    <format dxfId="568">
      <pivotArea dataOnly="0" labelOnly="1" outline="0" fieldPosition="0">
        <references count="1">
          <reference field="4294967294" count="3">
            <x v="0"/>
            <x v="1"/>
            <x v="2"/>
          </reference>
        </references>
      </pivotArea>
    </format>
    <format dxfId="567">
      <pivotArea outline="0" collapsedLevelsAreSubtotals="1" fieldPosition="0">
        <references count="1">
          <reference field="4294967294" count="1" selected="0">
            <x v="1"/>
          </reference>
        </references>
      </pivotArea>
    </format>
    <format dxfId="566">
      <pivotArea dataOnly="0" labelOnly="1" outline="0" fieldPosition="0">
        <references count="1">
          <reference field="4294967294" count="1">
            <x v="1"/>
          </reference>
        </references>
      </pivotArea>
    </format>
    <format dxfId="565">
      <pivotArea outline="0" collapsedLevelsAreSubtotals="1" fieldPosition="0">
        <references count="1">
          <reference field="4294967294" count="1" selected="0">
            <x v="1"/>
          </reference>
        </references>
      </pivotArea>
    </format>
    <format dxfId="564">
      <pivotArea dataOnly="0" labelOnly="1" outline="0" fieldPosition="0">
        <references count="1">
          <reference field="4294967294" count="1">
            <x v="1"/>
          </reference>
        </references>
      </pivotArea>
    </format>
    <format dxfId="563">
      <pivotArea dataOnly="0" labelOnly="1" outline="0" fieldPosition="0">
        <references count="1">
          <reference field="4294967294" count="1">
            <x v="1"/>
          </reference>
        </references>
      </pivotArea>
    </format>
    <format dxfId="562">
      <pivotArea outline="0" collapsedLevelsAreSubtotals="1" fieldPosition="0">
        <references count="1">
          <reference field="4294967294" count="1" selected="0">
            <x v="1"/>
          </reference>
        </references>
      </pivotArea>
    </format>
    <format dxfId="561">
      <pivotArea dataOnly="0" labelOnly="1" outline="0" fieldPosition="0">
        <references count="1">
          <reference field="4294967294" count="1">
            <x v="1"/>
          </reference>
        </references>
      </pivotArea>
    </format>
    <format dxfId="560">
      <pivotArea outline="0" collapsedLevelsAreSubtotals="1" fieldPosition="0">
        <references count="1">
          <reference field="4294967294" count="1" selected="0">
            <x v="1"/>
          </reference>
        </references>
      </pivotArea>
    </format>
    <format dxfId="559">
      <pivotArea dataOnly="0" labelOnly="1" outline="0" fieldPosition="0">
        <references count="1">
          <reference field="4294967294" count="1">
            <x v="1"/>
          </reference>
        </references>
      </pivotArea>
    </format>
    <format dxfId="558">
      <pivotArea outline="0" collapsedLevelsAreSubtotals="1" fieldPosition="0">
        <references count="1">
          <reference field="4294967294" count="1" selected="0">
            <x v="1"/>
          </reference>
        </references>
      </pivotArea>
    </format>
    <format dxfId="557">
      <pivotArea dataOnly="0" labelOnly="1" outline="0" fieldPosition="0">
        <references count="1">
          <reference field="4294967294" count="1">
            <x v="1"/>
          </reference>
        </references>
      </pivotArea>
    </format>
    <format dxfId="556">
      <pivotArea outline="0" collapsedLevelsAreSubtotals="1" fieldPosition="0">
        <references count="1">
          <reference field="4294967294" count="1" selected="0">
            <x v="1"/>
          </reference>
        </references>
      </pivotArea>
    </format>
    <format dxfId="555">
      <pivotArea dataOnly="0" labelOnly="1" outline="0" fieldPosition="0">
        <references count="1">
          <reference field="4294967294" count="1">
            <x v="1"/>
          </reference>
        </references>
      </pivotArea>
    </format>
    <format dxfId="554">
      <pivotArea type="all" dataOnly="0" outline="0" fieldPosition="0"/>
    </format>
    <format dxfId="553">
      <pivotArea outline="0" collapsedLevelsAreSubtotals="1" fieldPosition="0"/>
    </format>
    <format dxfId="552">
      <pivotArea field="1" type="button" dataOnly="0" labelOnly="1" outline="0" axis="axisRow" fieldPosition="0"/>
    </format>
    <format dxfId="551">
      <pivotArea dataOnly="0" labelOnly="1" fieldPosition="0">
        <references count="1">
          <reference field="1" count="0"/>
        </references>
      </pivotArea>
    </format>
    <format dxfId="550">
      <pivotArea dataOnly="0" labelOnly="1" grandRow="1" outline="0" fieldPosition="0"/>
    </format>
    <format dxfId="549">
      <pivotArea dataOnly="0" labelOnly="1" outline="0" fieldPosition="0">
        <references count="1">
          <reference field="4294967294" count="3">
            <x v="0"/>
            <x v="1"/>
            <x v="2"/>
          </reference>
        </references>
      </pivotArea>
    </format>
    <format dxfId="548">
      <pivotArea type="all" dataOnly="0" outline="0" fieldPosition="0"/>
    </format>
    <format dxfId="547">
      <pivotArea outline="0" collapsedLevelsAreSubtotals="1" fieldPosition="0"/>
    </format>
    <format dxfId="546">
      <pivotArea field="1" type="button" dataOnly="0" labelOnly="1" outline="0" axis="axisRow" fieldPosition="0"/>
    </format>
    <format dxfId="545">
      <pivotArea dataOnly="0" labelOnly="1" fieldPosition="0">
        <references count="1">
          <reference field="1" count="0"/>
        </references>
      </pivotArea>
    </format>
    <format dxfId="544">
      <pivotArea dataOnly="0" labelOnly="1" grandRow="1" outline="0" fieldPosition="0"/>
    </format>
    <format dxfId="543">
      <pivotArea dataOnly="0" labelOnly="1" outline="0" fieldPosition="0">
        <references count="1">
          <reference field="4294967294" count="3">
            <x v="0"/>
            <x v="1"/>
            <x v="2"/>
          </reference>
        </references>
      </pivotArea>
    </format>
    <format dxfId="542">
      <pivotArea type="all" dataOnly="0" outline="0" fieldPosition="0"/>
    </format>
    <format dxfId="541">
      <pivotArea outline="0" collapsedLevelsAreSubtotals="1" fieldPosition="0"/>
    </format>
    <format dxfId="540">
      <pivotArea field="1" type="button" dataOnly="0" labelOnly="1" outline="0" axis="axisRow" fieldPosition="0"/>
    </format>
    <format dxfId="539">
      <pivotArea dataOnly="0" labelOnly="1" fieldPosition="0">
        <references count="1">
          <reference field="1" count="0"/>
        </references>
      </pivotArea>
    </format>
    <format dxfId="538">
      <pivotArea dataOnly="0" labelOnly="1" grandRow="1" outline="0" fieldPosition="0"/>
    </format>
    <format dxfId="537">
      <pivotArea dataOnly="0" labelOnly="1" outline="0" fieldPosition="0">
        <references count="1">
          <reference field="4294967294" count="3">
            <x v="0"/>
            <x v="1"/>
            <x v="2"/>
          </reference>
        </references>
      </pivotArea>
    </format>
    <format dxfId="536">
      <pivotArea field="1" type="button" dataOnly="0" labelOnly="1" outline="0" axis="axisRow" fieldPosition="0"/>
    </format>
    <format dxfId="535">
      <pivotArea dataOnly="0" labelOnly="1" outline="0" fieldPosition="0">
        <references count="1">
          <reference field="4294967294" count="3">
            <x v="0"/>
            <x v="1"/>
            <x v="2"/>
          </reference>
        </references>
      </pivotArea>
    </format>
  </format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base!$A$3:$AF$769">
        <x15:activeTabTopLevelEntity name="[Range]"/>
      </x15:pivotTableUISettings>
    </ext>
  </extLst>
</pivotTableDefinition>
</file>

<file path=xl/pivotTables/pivotTable7.xml><?xml version="1.0" encoding="utf-8"?>
<pivotTableDefinition xmlns="http://schemas.openxmlformats.org/spreadsheetml/2006/main" name="PivotTable7" cacheId="12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1">
    <pivotField dataField="1" showAll="0"/>
  </pivotFields>
  <rowItems count="1">
    <i/>
  </rowItems>
  <colItems count="1">
    <i/>
  </colItems>
  <dataFields count="1">
    <dataField name="DOANH THU THỰC TẾ" fld="0" baseField="0" baseItem="184149280" numFmtId="166"/>
  </dataFields>
  <formats count="19">
    <format dxfId="590">
      <pivotArea dataOnly="0" labelOnly="1" outline="0" axis="axisValues" fieldPosition="0"/>
    </format>
    <format dxfId="589">
      <pivotArea dataOnly="0" labelOnly="1" outline="0" axis="axisValues" fieldPosition="0"/>
    </format>
    <format dxfId="588">
      <pivotArea dataOnly="0" labelOnly="1" outline="0" axis="axisValues" fieldPosition="0"/>
    </format>
    <format dxfId="587">
      <pivotArea dataOnly="0" labelOnly="1" outline="0" axis="axisValues" fieldPosition="0"/>
    </format>
    <format dxfId="586">
      <pivotArea dataOnly="0" labelOnly="1" outline="0" axis="axisValues" fieldPosition="0"/>
    </format>
    <format dxfId="585">
      <pivotArea dataOnly="0" labelOnly="1" outline="0" axis="axisValues" fieldPosition="0"/>
    </format>
    <format dxfId="584">
      <pivotArea outline="0" collapsedLevelsAreSubtotals="1" fieldPosition="0"/>
    </format>
    <format dxfId="583">
      <pivotArea type="all" dataOnly="0" outline="0" fieldPosition="0"/>
    </format>
    <format dxfId="582">
      <pivotArea outline="0" collapsedLevelsAreSubtotals="1" fieldPosition="0"/>
    </format>
    <format dxfId="581">
      <pivotArea dataOnly="0" labelOnly="1" outline="0" axis="axisValues" fieldPosition="0"/>
    </format>
    <format dxfId="580">
      <pivotArea dataOnly="0" labelOnly="1" outline="0" axis="axisValues" fieldPosition="0"/>
    </format>
    <format dxfId="579">
      <pivotArea type="all" dataOnly="0" outline="0" fieldPosition="0"/>
    </format>
    <format dxfId="578">
      <pivotArea outline="0" collapsedLevelsAreSubtotals="1" fieldPosition="0"/>
    </format>
    <format dxfId="577">
      <pivotArea dataOnly="0" labelOnly="1" outline="0" axis="axisValues" fieldPosition="0"/>
    </format>
    <format dxfId="576">
      <pivotArea dataOnly="0" labelOnly="1" outline="0" axis="axisValues" fieldPosition="0"/>
    </format>
    <format dxfId="575">
      <pivotArea type="all" dataOnly="0" outline="0" fieldPosition="0"/>
    </format>
    <format dxfId="574">
      <pivotArea outline="0" collapsedLevelsAreSubtotals="1" fieldPosition="0"/>
    </format>
    <format dxfId="573">
      <pivotArea dataOnly="0" labelOnly="1" outline="0" axis="axisValues" fieldPosition="0"/>
    </format>
    <format dxfId="572">
      <pivotArea dataOnly="0" labelOnly="1" outline="0" axis="axisValues" fieldPosition="0"/>
    </format>
  </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base!$A$3:$AF$769">
        <x15:activeTabTopLevelEntity name="[Range]"/>
      </x15:pivotTableUISettings>
    </ext>
  </extLst>
</pivotTableDefinition>
</file>

<file path=xl/pivotTables/pivotTable8.xml><?xml version="1.0" encoding="utf-8"?>
<pivotTableDefinition xmlns="http://schemas.openxmlformats.org/spreadsheetml/2006/main" name="PivotTable2" cacheId="1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8:L37" firstHeaderRow="0" firstDataRow="1" firstDataCol="1"/>
  <pivotFields count="4">
    <pivotField dataField="1" showAll="0"/>
    <pivotField axis="axisRow" allDrilled="1" showAll="0" dataSourceSort="1" defaultAttributeDrillState="1">
      <items count="19">
        <item x="0"/>
        <item x="1"/>
        <item x="2"/>
        <item x="3"/>
        <item x="4"/>
        <item x="5"/>
        <item x="6"/>
        <item x="7"/>
        <item x="8"/>
        <item x="9"/>
        <item x="10"/>
        <item x="11"/>
        <item x="12"/>
        <item x="13"/>
        <item x="14"/>
        <item x="15"/>
        <item x="16"/>
        <item x="17"/>
        <item t="default"/>
      </items>
    </pivotField>
    <pivotField dataField="1" showAll="0"/>
    <pivotField dataField="1" showAll="0"/>
  </pivotFields>
  <rowFields count="1">
    <field x="1"/>
  </rowFields>
  <rowItems count="19">
    <i>
      <x/>
    </i>
    <i>
      <x v="1"/>
    </i>
    <i>
      <x v="2"/>
    </i>
    <i>
      <x v="3"/>
    </i>
    <i>
      <x v="4"/>
    </i>
    <i>
      <x v="5"/>
    </i>
    <i>
      <x v="6"/>
    </i>
    <i>
      <x v="7"/>
    </i>
    <i>
      <x v="8"/>
    </i>
    <i>
      <x v="9"/>
    </i>
    <i>
      <x v="10"/>
    </i>
    <i>
      <x v="11"/>
    </i>
    <i>
      <x v="12"/>
    </i>
    <i>
      <x v="13"/>
    </i>
    <i>
      <x v="14"/>
    </i>
    <i>
      <x v="15"/>
    </i>
    <i>
      <x v="16"/>
    </i>
    <i>
      <x v="17"/>
    </i>
    <i t="grand">
      <x/>
    </i>
  </rowItems>
  <colFields count="1">
    <field x="-2"/>
  </colFields>
  <colItems count="3">
    <i>
      <x/>
    </i>
    <i i="1">
      <x v="1"/>
    </i>
    <i i="2">
      <x v="2"/>
    </i>
  </colItems>
  <dataFields count="3">
    <dataField name="Count of SỐ CONT" fld="0" subtotal="count" baseField="0" baseItem="0" numFmtId="164"/>
    <dataField name="Sum of TỔNG DOANH THU" fld="2" baseField="0" baseItem="0" numFmtId="164"/>
    <dataField name="Count of TỔNG CHI PHÍ" fld="3" subtotal="count" baseField="0" baseItem="0" numFmtId="164"/>
  </dataFields>
  <formats count="5">
    <format dxfId="595">
      <pivotArea type="all" dataOnly="0" outline="0" fieldPosition="0"/>
    </format>
    <format dxfId="594">
      <pivotArea type="all" dataOnly="0" outline="0" fieldPosition="0"/>
    </format>
    <format dxfId="593">
      <pivotArea type="all" dataOnly="0" outline="0" fieldPosition="0"/>
    </format>
    <format dxfId="592">
      <pivotArea outline="0" collapsedLevelsAreSubtotals="1" fieldPosition="0"/>
    </format>
    <format dxfId="591">
      <pivotArea dataOnly="0" labelOnly="1" outline="0" fieldPosition="0">
        <references count="1">
          <reference field="4294967294" count="3">
            <x v="0"/>
            <x v="1"/>
            <x v="2"/>
          </reference>
        </references>
      </pivotArea>
    </format>
  </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base!$A$3:$AF$769">
        <x15:activeTabTopLevelEntity name="[Range]"/>
      </x15:pivotTableUISettings>
    </ext>
  </extLst>
</pivotTableDefinition>
</file>

<file path=xl/pivotTables/pivotTable9.xml><?xml version="1.0" encoding="utf-8"?>
<pivotTableDefinition xmlns="http://schemas.openxmlformats.org/spreadsheetml/2006/main" name="PivotTable14" cacheId="1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9:E77" firstHeaderRow="0" firstDataRow="1" firstDataCol="1"/>
  <pivotFields count="5">
    <pivotField axis="axisRow" allDrilled="1" showAll="0" dataSourceSort="1" defaultAttributeDrillState="1">
      <items count="8">
        <item x="0"/>
        <item x="1"/>
        <item x="2"/>
        <item x="3"/>
        <item x="4"/>
        <item x="5"/>
        <item x="6"/>
        <item t="default"/>
      </items>
    </pivotField>
    <pivotField dataField="1" showAll="0"/>
    <pivotField dataField="1" showAl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8">
    <i>
      <x/>
    </i>
    <i>
      <x v="1"/>
    </i>
    <i>
      <x v="2"/>
    </i>
    <i>
      <x v="3"/>
    </i>
    <i>
      <x v="4"/>
    </i>
    <i>
      <x v="5"/>
    </i>
    <i>
      <x v="6"/>
    </i>
    <i t="grand">
      <x/>
    </i>
  </rowItems>
  <colFields count="1">
    <field x="-2"/>
  </colFields>
  <colItems count="4">
    <i>
      <x/>
    </i>
    <i i="1">
      <x v="1"/>
    </i>
    <i i="2">
      <x v="2"/>
    </i>
    <i i="3">
      <x v="3"/>
    </i>
  </colItems>
  <dataFields count="4">
    <dataField name="Sum of TỔNG DOANH THU" fld="1" baseField="0" baseItem="0" numFmtId="166"/>
    <dataField name="Sum of TỔNG DOANH THU2" fld="3" showDataAs="percentOfTotal" baseField="0" baseItem="0" numFmtId="10">
      <extLst>
        <ext xmlns:x14="http://schemas.microsoft.com/office/spreadsheetml/2009/9/main" uri="{E15A36E0-9728-4e99-A89B-3F7291B0FE68}">
          <x14:dataField sourceField="1" uniqueName="[__Xl2].[Measures].[Sum of TỔNG DOANH THU]"/>
        </ext>
      </extLst>
    </dataField>
    <dataField name="Count of SỐ CONT" fld="2" subtotal="count" baseField="0" baseItem="0" numFmtId="166"/>
    <dataField name="Count of SỐ CONT2" fld="4" subtotal="count" showDataAs="percentOfTotal" baseField="0" baseItem="0" numFmtId="10">
      <extLst>
        <ext xmlns:x14="http://schemas.microsoft.com/office/spreadsheetml/2009/9/main" uri="{E15A36E0-9728-4e99-A89B-3F7291B0FE68}">
          <x14:dataField sourceField="2" uniqueName="[__Xl2].[Measures].[Count of SỐ CONT]"/>
        </ext>
      </extLst>
    </dataField>
  </dataFields>
  <formats count="9">
    <format dxfId="604">
      <pivotArea type="all" dataOnly="0" outline="0" fieldPosition="0"/>
    </format>
    <format dxfId="603">
      <pivotArea type="all" dataOnly="0" outline="0" fieldPosition="0"/>
    </format>
    <format dxfId="602">
      <pivotArea type="all" dataOnly="0" outline="0" fieldPosition="0"/>
    </format>
    <format dxfId="601">
      <pivotArea outline="0" fieldPosition="0">
        <references count="1">
          <reference field="4294967294" count="1">
            <x v="1"/>
          </reference>
        </references>
      </pivotArea>
    </format>
    <format dxfId="600">
      <pivotArea outline="0" fieldPosition="0">
        <references count="1">
          <reference field="4294967294" count="1">
            <x v="3"/>
          </reference>
        </references>
      </pivotArea>
    </format>
    <format dxfId="599">
      <pivotArea outline="0" collapsedLevelsAreSubtotals="1" fieldPosition="0">
        <references count="1">
          <reference field="4294967294" count="1" selected="0">
            <x v="0"/>
          </reference>
        </references>
      </pivotArea>
    </format>
    <format dxfId="598">
      <pivotArea dataOnly="0" labelOnly="1" outline="0" fieldPosition="0">
        <references count="1">
          <reference field="4294967294" count="1">
            <x v="0"/>
          </reference>
        </references>
      </pivotArea>
    </format>
    <format dxfId="597">
      <pivotArea outline="0" collapsedLevelsAreSubtotals="1" fieldPosition="0">
        <references count="1">
          <reference field="4294967294" count="1" selected="0">
            <x v="2"/>
          </reference>
        </references>
      </pivotArea>
    </format>
    <format dxfId="596">
      <pivotArea dataOnly="0" labelOnly="1" outline="0" fieldPosition="0">
        <references count="1">
          <reference field="4294967294" count="1">
            <x v="2"/>
          </reference>
        </references>
      </pivotArea>
    </format>
  </formats>
  <pivotHierarchies count="4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base!$A$3:$AF$769">
        <x15:activeTabTopLevelEntity name="[Range]"/>
      </x15:pivotTableUISettings>
    </ext>
  </extLst>
</pivotTableDefinition>
</file>

<file path=xl/pivotTables/pivotTable10.xml><?xml version="1.0" encoding="utf-8"?>
<pivotTableDefinition xmlns="http://schemas.openxmlformats.org/spreadsheetml/2006/main" name="PivotTable9" cacheId="1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7:A8" firstHeaderRow="1" firstDataRow="1" firstDataCol="0"/>
  <pivotFields count="1">
    <pivotField dataField="1" showAll="0"/>
  </pivotFields>
  <rowItems count="1">
    <i/>
  </rowItems>
  <colItems count="1">
    <i/>
  </colItems>
  <dataFields count="1">
    <dataField name="Count of SỐ CONT" fld="0" subtotal="count" baseField="0" baseItem="0" numFmtId="167"/>
  </dataFields>
  <formats count="14">
    <format dxfId="618">
      <pivotArea outline="0" collapsedLevelsAreSubtotals="1" fieldPosition="0"/>
    </format>
    <format dxfId="617">
      <pivotArea outline="0" collapsedLevelsAreSubtotals="1" fieldPosition="0"/>
    </format>
    <format dxfId="616">
      <pivotArea type="all" dataOnly="0" outline="0" fieldPosition="0"/>
    </format>
    <format dxfId="615">
      <pivotArea outline="0" collapsedLevelsAreSubtotals="1" fieldPosition="0"/>
    </format>
    <format dxfId="614">
      <pivotArea dataOnly="0" labelOnly="1" outline="0" axis="axisValues" fieldPosition="0"/>
    </format>
    <format dxfId="613">
      <pivotArea dataOnly="0" labelOnly="1" outline="0" axis="axisValues" fieldPosition="0"/>
    </format>
    <format dxfId="612">
      <pivotArea type="all" dataOnly="0" outline="0" fieldPosition="0"/>
    </format>
    <format dxfId="611">
      <pivotArea outline="0" collapsedLevelsAreSubtotals="1" fieldPosition="0"/>
    </format>
    <format dxfId="610">
      <pivotArea dataOnly="0" labelOnly="1" outline="0" axis="axisValues" fieldPosition="0"/>
    </format>
    <format dxfId="609">
      <pivotArea dataOnly="0" labelOnly="1" outline="0" axis="axisValues" fieldPosition="0"/>
    </format>
    <format dxfId="608">
      <pivotArea type="all" dataOnly="0" outline="0" fieldPosition="0"/>
    </format>
    <format dxfId="607">
      <pivotArea outline="0" collapsedLevelsAreSubtotals="1" fieldPosition="0"/>
    </format>
    <format dxfId="606">
      <pivotArea dataOnly="0" labelOnly="1" outline="0" axis="axisValues" fieldPosition="0"/>
    </format>
    <format dxfId="605">
      <pivotArea dataOnly="0" labelOnly="1" outline="0" axis="axisValues" fieldPosition="0"/>
    </format>
  </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base!$A$3:$AF$769">
        <x15:activeTabTopLevelEntity name="[Range]"/>
      </x15:pivotTableUISettings>
    </ext>
  </extLst>
</pivotTableDefinition>
</file>

<file path=xl/pivotTables/pivotTable11.xml><?xml version="1.0" encoding="utf-8"?>
<pivotTableDefinition xmlns="http://schemas.openxmlformats.org/spreadsheetml/2006/main" name="PivotTable10" cacheId="125" dataOnRows="1"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A12:B15" firstHeaderRow="1" firstDataRow="1" firstDataCol="1"/>
  <pivotFields count="3">
    <pivotField dataField="1" showAll="0"/>
    <pivotField dataField="1" showAll="0"/>
    <pivotField dataField="1" showAll="0"/>
  </pivotFields>
  <rowFields count="1">
    <field x="-2"/>
  </rowFields>
  <rowItems count="3">
    <i>
      <x/>
    </i>
    <i i="1">
      <x v="1"/>
    </i>
    <i i="2">
      <x v="2"/>
    </i>
  </rowItems>
  <colItems count="1">
    <i/>
  </colItems>
  <dataFields count="3">
    <dataField name="Sum of DT CƯỚC" fld="0" baseField="0" baseItem="0" numFmtId="164"/>
    <dataField name="Sum of DT CA XE" fld="1" baseField="0" baseItem="0" numFmtId="164"/>
    <dataField name="Sum of DT KHÁC" fld="2" baseField="0" baseItem="0" numFmtId="164"/>
  </dataFields>
  <formats count="22">
    <format dxfId="640">
      <pivotArea outline="0" collapsedLevelsAreSubtotals="1" fieldPosition="0"/>
    </format>
    <format dxfId="639">
      <pivotArea outline="0" collapsedLevelsAreSubtotals="1" fieldPosition="0"/>
    </format>
    <format dxfId="638">
      <pivotArea outline="0" collapsedLevelsAreSubtotals="1" fieldPosition="0"/>
    </format>
    <format dxfId="637">
      <pivotArea outline="0" collapsedLevelsAreSubtotals="1" fieldPosition="0"/>
    </format>
    <format dxfId="636">
      <pivotArea dataOnly="0" labelOnly="1" grandCol="1" outline="0" axis="axisCol" fieldPosition="0"/>
    </format>
    <format dxfId="635">
      <pivotArea outline="0" collapsedLevelsAreSubtotals="1" fieldPosition="0"/>
    </format>
    <format dxfId="634">
      <pivotArea dataOnly="0" labelOnly="1" grandCol="1" outline="0" axis="axisCol" fieldPosition="0"/>
    </format>
    <format dxfId="633">
      <pivotArea type="all" dataOnly="0" outline="0" fieldPosition="0"/>
    </format>
    <format dxfId="632">
      <pivotArea outline="0" collapsedLevelsAreSubtotals="1" fieldPosition="0"/>
    </format>
    <format dxfId="631">
      <pivotArea field="-2" type="button" dataOnly="0" labelOnly="1" outline="0" axis="axisRow" fieldPosition="0"/>
    </format>
    <format dxfId="630">
      <pivotArea dataOnly="0" labelOnly="1" outline="0" fieldPosition="0">
        <references count="1">
          <reference field="4294967294" count="3">
            <x v="0"/>
            <x v="1"/>
            <x v="2"/>
          </reference>
        </references>
      </pivotArea>
    </format>
    <format dxfId="629">
      <pivotArea dataOnly="0" labelOnly="1" grandCol="1" outline="0" axis="axisCol" fieldPosition="0"/>
    </format>
    <format dxfId="628">
      <pivotArea type="all" dataOnly="0" outline="0" fieldPosition="0"/>
    </format>
    <format dxfId="627">
      <pivotArea outline="0" collapsedLevelsAreSubtotals="1" fieldPosition="0"/>
    </format>
    <format dxfId="626">
      <pivotArea field="-2" type="button" dataOnly="0" labelOnly="1" outline="0" axis="axisRow" fieldPosition="0"/>
    </format>
    <format dxfId="625">
      <pivotArea dataOnly="0" labelOnly="1" outline="0" fieldPosition="0">
        <references count="1">
          <reference field="4294967294" count="3">
            <x v="0"/>
            <x v="1"/>
            <x v="2"/>
          </reference>
        </references>
      </pivotArea>
    </format>
    <format dxfId="624">
      <pivotArea dataOnly="0" labelOnly="1" grandCol="1" outline="0" axis="axisCol" fieldPosition="0"/>
    </format>
    <format dxfId="623">
      <pivotArea type="all" dataOnly="0" outline="0" fieldPosition="0"/>
    </format>
    <format dxfId="622">
      <pivotArea outline="0" collapsedLevelsAreSubtotals="1" fieldPosition="0"/>
    </format>
    <format dxfId="621">
      <pivotArea field="-2" type="button" dataOnly="0" labelOnly="1" outline="0" axis="axisRow" fieldPosition="0"/>
    </format>
    <format dxfId="620">
      <pivotArea dataOnly="0" labelOnly="1" outline="0" fieldPosition="0">
        <references count="1">
          <reference field="4294967294" count="3">
            <x v="0"/>
            <x v="1"/>
            <x v="2"/>
          </reference>
        </references>
      </pivotArea>
    </format>
    <format dxfId="619">
      <pivotArea dataOnly="0" labelOnly="1" grandCol="1" outline="0" axis="axisCol" fieldPosition="0"/>
    </format>
  </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base!$A$3:$AF$769">
        <x15:activeTabTopLevelEntity name="[Range]"/>
      </x15:pivotTableUISettings>
    </ext>
  </extLst>
</pivotTableDefinition>
</file>

<file path=xl/pivotTables/pivotTable12.xml><?xml version="1.0" encoding="utf-8"?>
<pivotTableDefinition xmlns="http://schemas.openxmlformats.org/spreadsheetml/2006/main" name="PivotTable16" cacheId="12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V4:X21" firstHeaderRow="1" firstDataRow="1" firstDataCol="0"/>
  <formats count="3">
    <format dxfId="643">
      <pivotArea type="all" dataOnly="0" outline="0" fieldPosition="0"/>
    </format>
    <format dxfId="642">
      <pivotArea type="all" dataOnly="0" outline="0" fieldPosition="0"/>
    </format>
    <format dxfId="641">
      <pivotArea type="all" dataOnly="0" outline="0" fieldPosition="0"/>
    </format>
  </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base!$A$3:$AF$769">
        <x15:activeTabTopLevelEntity name="[Range]"/>
      </x15:pivotTableUISettings>
    </ext>
  </extLst>
</pivotTableDefinition>
</file>

<file path=xl/pivotTables/pivotTable13.xml><?xml version="1.0" encoding="utf-8"?>
<pivotTableDefinition xmlns="http://schemas.openxmlformats.org/spreadsheetml/2006/main" name="PivotTable4" cacheId="65" applyNumberFormats="0" applyBorderFormats="0" applyFontFormats="0" applyPatternFormats="0" applyAlignmentFormats="0" applyWidthHeightFormats="1" dataCaption="Values" updatedVersion="6" minRefreshableVersion="3" useAutoFormatting="1" itemPrintTitles="1" createdVersion="7" indent="0" compact="0" compactData="0" multipleFieldFilters="0">
  <location ref="M32:P41" firstHeaderRow="0" firstDataRow="1" firstDataCol="1"/>
  <pivotFields count="61">
    <pivotField compact="0" numFmtId="1"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sortType="descending" defaultSubtotal="0">
      <items count="44">
        <item x="9"/>
        <item m="1" x="43"/>
        <item m="1" x="42"/>
        <item x="8"/>
        <item x="14"/>
        <item x="32"/>
        <item x="34"/>
        <item x="3"/>
        <item x="16"/>
        <item x="13"/>
        <item x="37"/>
        <item x="19"/>
        <item x="20"/>
        <item x="39"/>
        <item x="33"/>
        <item x="27"/>
        <item x="40"/>
        <item x="10"/>
        <item x="6"/>
        <item x="17"/>
        <item x="12"/>
        <item x="21"/>
        <item x="23"/>
        <item x="35"/>
        <item x="30"/>
        <item x="38"/>
        <item x="29"/>
        <item x="2"/>
        <item x="24"/>
        <item x="22"/>
        <item x="15"/>
        <item x="28"/>
        <item x="11"/>
        <item x="41"/>
        <item x="26"/>
        <item x="5"/>
        <item x="7"/>
        <item x="31"/>
        <item x="1"/>
        <item x="0"/>
        <item x="4"/>
        <item x="36"/>
        <item x="18"/>
        <item x="25"/>
      </items>
      <autoSortScope>
        <pivotArea dataOnly="0" outline="0" fieldPosition="0">
          <references count="1">
            <reference field="4294967294" count="1" selected="0">
              <x v="1"/>
            </reference>
          </references>
        </pivotArea>
      </autoSortScope>
    </pivotField>
    <pivotField compact="0" outline="0" showAll="0" sortType="descending" defaultSubtotal="0">
      <items count="12">
        <item x="11"/>
        <item x="0"/>
        <item x="8"/>
        <item x="10"/>
        <item x="7"/>
        <item x="5"/>
        <item x="4"/>
        <item x="9"/>
        <item x="3"/>
        <item x="6"/>
        <item x="1"/>
        <item x="2"/>
      </items>
      <autoSortScope>
        <pivotArea dataOnly="0" outline="0" fieldPosition="0">
          <references count="1">
            <reference field="4294967294" count="1" selected="0">
              <x v="1"/>
            </reference>
          </references>
        </pivotArea>
      </autoSortScope>
    </pivotField>
    <pivotField compact="0" outline="0" showAll="0" defaultSubtotal="0"/>
    <pivotField axis="axisRow" compact="0" outline="0" showAll="0" defaultSubtotal="0">
      <items count="8">
        <item x="1"/>
        <item x="0"/>
        <item x="5"/>
        <item x="6"/>
        <item x="2"/>
        <item x="3"/>
        <item x="4"/>
        <item x="7"/>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41"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41" outline="0" showAll="0" defaultSubtotal="0"/>
    <pivotField compact="0" outline="0" showAll="0" defaultSubtotal="0"/>
    <pivotField compact="0" outline="0" showAll="0" defaultSubtotal="0"/>
    <pivotField compact="0" outline="0" showAll="0" defaultSubtotal="0"/>
    <pivotField compact="0" numFmtId="41" outline="0" showAll="0" defaultSubtotal="0"/>
    <pivotField compact="0" outline="0" showAll="0" defaultSubtotal="0"/>
    <pivotField compact="0" outline="0" showAll="0" defaultSubtotal="0"/>
    <pivotField dataField="1" compact="0" numFmtId="41"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20"/>
  </rowFields>
  <rowItems count="9">
    <i>
      <x/>
    </i>
    <i>
      <x v="1"/>
    </i>
    <i>
      <x v="2"/>
    </i>
    <i>
      <x v="3"/>
    </i>
    <i>
      <x v="4"/>
    </i>
    <i>
      <x v="5"/>
    </i>
    <i>
      <x v="6"/>
    </i>
    <i>
      <x v="7"/>
    </i>
    <i t="grand">
      <x/>
    </i>
  </rowItems>
  <colFields count="1">
    <field x="-2"/>
  </colFields>
  <colItems count="3">
    <i>
      <x/>
    </i>
    <i i="1">
      <x v="1"/>
    </i>
    <i i="2">
      <x v="2"/>
    </i>
  </colItems>
  <dataFields count="3">
    <dataField name="Count of SỐ XE" fld="3" subtotal="count" baseField="0" baseItem="0" numFmtId="164"/>
    <dataField name="Sum of TỔNG DOANH THU" fld="27" baseField="0" baseItem="0" numFmtId="170"/>
    <dataField name="Sum of Tổng chi" fld="53" baseField="0" baseItem="0" numFmtId="164"/>
  </dataFields>
  <formats count="15">
    <format dxfId="408">
      <pivotArea outline="0" collapsedLevelsAreSubtotals="1" fieldPosition="0"/>
    </format>
    <format dxfId="407">
      <pivotArea field="18" type="button" dataOnly="0" labelOnly="1" outline="0"/>
    </format>
    <format dxfId="406">
      <pivotArea dataOnly="0" labelOnly="1" outline="0" fieldPosition="0">
        <references count="1">
          <reference field="4294967294" count="1">
            <x v="1"/>
          </reference>
        </references>
      </pivotArea>
    </format>
    <format dxfId="405">
      <pivotArea type="all" dataOnly="0" outline="0" fieldPosition="0"/>
    </format>
    <format dxfId="404">
      <pivotArea outline="0" collapsedLevelsAreSubtotals="1" fieldPosition="0"/>
    </format>
    <format dxfId="403">
      <pivotArea field="18" type="button" dataOnly="0" labelOnly="1" outline="0"/>
    </format>
    <format dxfId="402">
      <pivotArea dataOnly="0" labelOnly="1" grandRow="1" outline="0" fieldPosition="0"/>
    </format>
    <format dxfId="401">
      <pivotArea dataOnly="0" labelOnly="1" outline="0" fieldPosition="0">
        <references count="1">
          <reference field="4294967294" count="1">
            <x v="1"/>
          </reference>
        </references>
      </pivotArea>
    </format>
    <format dxfId="400">
      <pivotArea type="all" dataOnly="0" outline="0" fieldPosition="0"/>
    </format>
    <format dxfId="399">
      <pivotArea outline="0" collapsedLevelsAreSubtotals="1" fieldPosition="0"/>
    </format>
    <format dxfId="398">
      <pivotArea field="17" type="button" dataOnly="0" labelOnly="1" outline="0"/>
    </format>
    <format dxfId="397">
      <pivotArea dataOnly="0" labelOnly="1" grandRow="1" outline="0" fieldPosition="0"/>
    </format>
    <format dxfId="396">
      <pivotArea dataOnly="0" labelOnly="1" outline="0" fieldPosition="0">
        <references count="1">
          <reference field="4294967294" count="2">
            <x v="1"/>
            <x v="2"/>
          </reference>
        </references>
      </pivotArea>
    </format>
    <format dxfId="395">
      <pivotArea field="17" type="button" dataOnly="0" labelOnly="1" outline="0"/>
    </format>
    <format dxfId="394">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name="PivotTable18" cacheId="65"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S3:W12" firstHeaderRow="0" firstDataRow="1" firstDataCol="1"/>
  <pivotFields count="61">
    <pivotField compact="0" numFmtId="1"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sortType="descending" defaultSubtotal="0">
      <items count="12">
        <item x="11"/>
        <item x="0"/>
        <item x="8"/>
        <item x="10"/>
        <item x="7"/>
        <item x="5"/>
        <item x="4"/>
        <item x="9"/>
        <item x="3"/>
        <item x="6"/>
        <item x="1"/>
        <item x="2"/>
      </items>
      <autoSortScope>
        <pivotArea dataOnly="0" outline="0" fieldPosition="0">
          <references count="1">
            <reference field="4294967294" count="1" selected="0">
              <x v="0"/>
            </reference>
          </references>
        </pivotArea>
      </autoSortScope>
    </pivotField>
    <pivotField compact="0" outline="0" showAll="0" defaultSubtotal="0"/>
    <pivotField axis="axisRow" compact="0" outline="0" showAll="0" sortType="descending" defaultSubtotal="0">
      <items count="8">
        <item x="1"/>
        <item x="0"/>
        <item x="5"/>
        <item x="6"/>
        <item x="2"/>
        <item x="3"/>
        <item x="4"/>
        <item x="7"/>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41"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41" outline="0" showAll="0" defaultSubtotal="0"/>
    <pivotField compact="0" outline="0" showAll="0" defaultSubtotal="0"/>
    <pivotField compact="0" outline="0" showAll="0" defaultSubtotal="0"/>
    <pivotField compact="0" outline="0" showAll="0" defaultSubtotal="0"/>
    <pivotField compact="0" numFmtId="41" outline="0" showAll="0" defaultSubtotal="0"/>
    <pivotField compact="0" outline="0" showAll="0" defaultSubtotal="0"/>
    <pivotField compact="0" outline="0" showAll="0" defaultSubtotal="0"/>
    <pivotField compact="0" numFmtId="41"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20"/>
  </rowFields>
  <rowItems count="9">
    <i>
      <x v="1"/>
    </i>
    <i>
      <x v="4"/>
    </i>
    <i>
      <x v="5"/>
    </i>
    <i>
      <x/>
    </i>
    <i>
      <x v="3"/>
    </i>
    <i>
      <x v="2"/>
    </i>
    <i>
      <x v="6"/>
    </i>
    <i>
      <x v="7"/>
    </i>
    <i t="grand">
      <x/>
    </i>
  </rowItems>
  <colFields count="1">
    <field x="-2"/>
  </colFields>
  <colItems count="4">
    <i>
      <x/>
    </i>
    <i i="1">
      <x v="1"/>
    </i>
    <i i="2">
      <x v="2"/>
    </i>
    <i i="3">
      <x v="3"/>
    </i>
  </colItems>
  <dataFields count="4">
    <dataField name="Sum of TỔNG DOANH THU" fld="27" baseField="0" baseItem="0" numFmtId="170"/>
    <dataField name="Sum of TỔNG DOANH THU2" fld="27" showDataAs="percentOfTotal" baseField="0" baseItem="0" numFmtId="10"/>
    <dataField name="Count of SỐ XE" fld="3" subtotal="count" baseField="0" baseItem="0" numFmtId="164"/>
    <dataField name="Count of SỐ XE2" fld="3" subtotal="count" showDataAs="percentOfTotal" baseField="0" baseItem="0" numFmtId="10"/>
  </dataFields>
  <formats count="5">
    <format dxfId="413">
      <pivotArea outline="0" collapsedLevelsAreSubtotals="1" fieldPosition="0"/>
    </format>
    <format dxfId="412">
      <pivotArea outline="0" fieldPosition="0">
        <references count="1">
          <reference field="4294967294" count="1">
            <x v="1"/>
          </reference>
        </references>
      </pivotArea>
    </format>
    <format dxfId="411">
      <pivotArea field="18" type="button" dataOnly="0" labelOnly="1" outline="0"/>
    </format>
    <format dxfId="410">
      <pivotArea dataOnly="0" labelOnly="1" outline="0" fieldPosition="0">
        <references count="1">
          <reference field="4294967294" count="2">
            <x v="0"/>
            <x v="1"/>
          </reference>
        </references>
      </pivotArea>
    </format>
    <format dxfId="409">
      <pivotArea outline="0" fieldPosition="0">
        <references count="1">
          <reference field="4294967294"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name="PivotTable22" cacheId="65" dataOnRows="1"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9">
  <location ref="B21:C27" firstHeaderRow="1" firstDataRow="1" firstDataCol="1"/>
  <pivotFields count="61">
    <pivotField compact="0" numFmtId="1"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numFmtId="41"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41" outline="0" showAll="0" defaultSubtotal="0"/>
    <pivotField compact="0" outline="0" showAll="0" defaultSubtotal="0"/>
    <pivotField compact="0" outline="0" showAll="0" defaultSubtotal="0"/>
    <pivotField compact="0" outline="0" showAll="0" defaultSubtotal="0"/>
    <pivotField compact="0" numFmtId="41" outline="0" showAll="0" defaultSubtotal="0"/>
    <pivotField compact="0" outline="0" showAll="0" defaultSubtotal="0"/>
    <pivotField compact="0" outline="0" showAll="0" defaultSubtotal="0"/>
    <pivotField compact="0" numFmtId="41"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2"/>
  </rowFields>
  <rowItems count="6">
    <i>
      <x/>
    </i>
    <i i="1">
      <x v="1"/>
    </i>
    <i i="2">
      <x v="2"/>
    </i>
    <i i="3">
      <x v="3"/>
    </i>
    <i i="4">
      <x v="4"/>
    </i>
    <i i="5">
      <x v="5"/>
    </i>
  </rowItems>
  <colItems count="1">
    <i/>
  </colItems>
  <dataFields count="6">
    <dataField name="Sum of CƯỚC" fld="21" baseField="0" baseItem="0" numFmtId="164"/>
    <dataField name="Sum of CA XE" fld="26" baseField="0" baseItem="0" numFmtId="164"/>
    <dataField name="Sum of HÀNG VỀ2" fld="25" baseField="0" baseItem="0" numFmtId="164"/>
    <dataField name="Sum of KHÁC" fld="24" baseField="0" baseItem="0" numFmtId="164"/>
    <dataField name="Sum of CHI PHÍ THANH HÓA" fld="23" baseField="0" baseItem="0" numFmtId="164"/>
    <dataField name="Sum of BỐC XẾP" fld="22" baseField="0" baseItem="0" numFmtId="164"/>
  </dataFields>
  <formats count="2">
    <format dxfId="415">
      <pivotArea outline="0" collapsedLevelsAreSubtotals="1" fieldPosition="0"/>
    </format>
    <format dxfId="414">
      <pivotArea dataOnly="0" labelOnly="1" outline="0" axis="axisValues" fieldPosition="0"/>
    </format>
  </formats>
  <chartFormats count="20">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4"/>
          </reference>
        </references>
      </pivotArea>
    </chartFormat>
    <chartFormat chart="1" format="5" series="1">
      <pivotArea type="data" outline="0" fieldPosition="0">
        <references count="1">
          <reference field="4294967294" count="1" selected="0">
            <x v="5"/>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1">
          <reference field="4294967294" count="1" selected="0">
            <x v="0"/>
          </reference>
        </references>
      </pivotArea>
    </chartFormat>
    <chartFormat chart="2" format="9">
      <pivotArea type="data" outline="0" fieldPosition="0">
        <references count="1">
          <reference field="4294967294" count="1" selected="0">
            <x v="1"/>
          </reference>
        </references>
      </pivotArea>
    </chartFormat>
    <chartFormat chart="2" format="10">
      <pivotArea type="data" outline="0" fieldPosition="0">
        <references count="1">
          <reference field="4294967294" count="1" selected="0">
            <x v="2"/>
          </reference>
        </references>
      </pivotArea>
    </chartFormat>
    <chartFormat chart="2" format="11">
      <pivotArea type="data" outline="0" fieldPosition="0">
        <references count="1">
          <reference field="4294967294" count="1" selected="0">
            <x v="3"/>
          </reference>
        </references>
      </pivotArea>
    </chartFormat>
    <chartFormat chart="2" format="12">
      <pivotArea type="data" outline="0" fieldPosition="0">
        <references count="1">
          <reference field="4294967294" count="1" selected="0">
            <x v="4"/>
          </reference>
        </references>
      </pivotArea>
    </chartFormat>
    <chartFormat chart="2" format="13">
      <pivotArea type="data" outline="0" fieldPosition="0">
        <references count="1">
          <reference field="4294967294" count="1" selected="0">
            <x v="5"/>
          </reference>
        </references>
      </pivotArea>
    </chartFormat>
    <chartFormat chart="8" format="28" series="1">
      <pivotArea type="data" outline="0" fieldPosition="0">
        <references count="1">
          <reference field="4294967294" count="1" selected="0">
            <x v="0"/>
          </reference>
        </references>
      </pivotArea>
    </chartFormat>
    <chartFormat chart="8" format="29">
      <pivotArea type="data" outline="0" fieldPosition="0">
        <references count="1">
          <reference field="4294967294" count="1" selected="0">
            <x v="0"/>
          </reference>
        </references>
      </pivotArea>
    </chartFormat>
    <chartFormat chart="8" format="30">
      <pivotArea type="data" outline="0" fieldPosition="0">
        <references count="1">
          <reference field="4294967294" count="1" selected="0">
            <x v="1"/>
          </reference>
        </references>
      </pivotArea>
    </chartFormat>
    <chartFormat chart="8" format="31">
      <pivotArea type="data" outline="0" fieldPosition="0">
        <references count="1">
          <reference field="4294967294" count="1" selected="0">
            <x v="2"/>
          </reference>
        </references>
      </pivotArea>
    </chartFormat>
    <chartFormat chart="8" format="32">
      <pivotArea type="data" outline="0" fieldPosition="0">
        <references count="1">
          <reference field="4294967294" count="1" selected="0">
            <x v="3"/>
          </reference>
        </references>
      </pivotArea>
    </chartFormat>
    <chartFormat chart="8" format="33">
      <pivotArea type="data" outline="0" fieldPosition="0">
        <references count="1">
          <reference field="4294967294" count="1" selected="0">
            <x v="4"/>
          </reference>
        </references>
      </pivotArea>
    </chartFormat>
    <chartFormat chart="8" format="34">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name="PivotTable5" cacheId="65"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I53:L67" firstHeaderRow="0" firstDataRow="1" firstDataCol="1"/>
  <pivotFields count="61">
    <pivotField compact="0" numFmtId="1" outline="0" showAll="0" defaultSubtotal="0"/>
    <pivotField compact="0" outline="0" showAll="0" defaultSubtotal="0"/>
    <pivotField axis="axisRow" compact="0" outline="0" showAll="0" defaultSubtotal="0">
      <items count="13">
        <item x="9"/>
        <item x="1"/>
        <item x="4"/>
        <item x="3"/>
        <item x="5"/>
        <item x="2"/>
        <item x="6"/>
        <item x="11"/>
        <item x="8"/>
        <item x="12"/>
        <item x="7"/>
        <item x="0"/>
        <item x="10"/>
      </items>
    </pivotField>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sortType="descending" defaultSubtotal="0">
      <items count="12">
        <item x="11"/>
        <item x="0"/>
        <item x="8"/>
        <item x="10"/>
        <item x="7"/>
        <item x="5"/>
        <item x="4"/>
        <item x="9"/>
        <item x="3"/>
        <item x="6"/>
        <item x="1"/>
        <item x="2"/>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41"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41" outline="0" showAll="0" defaultSubtotal="0"/>
    <pivotField compact="0" outline="0" showAll="0" defaultSubtotal="0"/>
    <pivotField compact="0" outline="0" showAll="0" defaultSubtotal="0"/>
    <pivotField compact="0" outline="0" showAll="0" defaultSubtotal="0"/>
    <pivotField compact="0" numFmtId="41" outline="0" showAll="0" defaultSubtotal="0"/>
    <pivotField compact="0" outline="0" showAll="0" defaultSubtotal="0"/>
    <pivotField compact="0" outline="0" showAll="0" defaultSubtotal="0"/>
    <pivotField compact="0" numFmtId="41"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2"/>
  </rowFields>
  <rowItems count="14">
    <i>
      <x/>
    </i>
    <i>
      <x v="1"/>
    </i>
    <i>
      <x v="2"/>
    </i>
    <i>
      <x v="3"/>
    </i>
    <i>
      <x v="4"/>
    </i>
    <i>
      <x v="5"/>
    </i>
    <i>
      <x v="6"/>
    </i>
    <i>
      <x v="7"/>
    </i>
    <i>
      <x v="8"/>
    </i>
    <i>
      <x v="9"/>
    </i>
    <i>
      <x v="10"/>
    </i>
    <i>
      <x v="11"/>
    </i>
    <i>
      <x v="12"/>
    </i>
    <i t="grand">
      <x/>
    </i>
  </rowItems>
  <colFields count="1">
    <field x="-2"/>
  </colFields>
  <colItems count="3">
    <i>
      <x/>
    </i>
    <i i="1">
      <x v="1"/>
    </i>
    <i i="2">
      <x v="2"/>
    </i>
  </colItems>
  <dataFields count="3">
    <dataField name="Sum of TỔNG DOANH THU" fld="27" baseField="0" baseItem="0" numFmtId="170"/>
    <dataField name="Sum of TỔNG DOANH THU2" fld="27" showDataAs="percentOfTotal" baseField="0" baseItem="0" numFmtId="10"/>
    <dataField name="Số chuyến" fld="3" subtotal="count" baseField="0" baseItem="0" numFmtId="164"/>
  </dataFields>
  <formats count="4">
    <format dxfId="419">
      <pivotArea outline="0" collapsedLevelsAreSubtotals="1" fieldPosition="0"/>
    </format>
    <format dxfId="418">
      <pivotArea outline="0" fieldPosition="0">
        <references count="1">
          <reference field="4294967294" count="1">
            <x v="1"/>
          </reference>
        </references>
      </pivotArea>
    </format>
    <format dxfId="417">
      <pivotArea field="18" type="button" dataOnly="0" labelOnly="1" outline="0"/>
    </format>
    <format dxfId="41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name="PivotTable16" cacheId="65" applyNumberFormats="0" applyBorderFormats="0" applyFontFormats="0" applyPatternFormats="0" applyAlignmentFormats="0" applyWidthHeightFormats="1" dataCaption="Values" updatedVersion="6" minRefreshableVersion="3" useAutoFormatting="1" itemPrintTitles="1" createdVersion="7" indent="0" compact="0" compactData="0" multipleFieldFilters="0">
  <location ref="G3:J16" firstHeaderRow="0" firstDataRow="1" firstDataCol="1"/>
  <pivotFields count="61">
    <pivotField compact="0" numFmtId="1"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descending" defaultSubtotal="0">
      <items count="12">
        <item x="11"/>
        <item x="0"/>
        <item x="8"/>
        <item x="10"/>
        <item x="7"/>
        <item x="5"/>
        <item x="4"/>
        <item x="9"/>
        <item x="3"/>
        <item x="6"/>
        <item x="1"/>
        <item x="2"/>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41"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41" outline="0" showAll="0" defaultSubtotal="0"/>
    <pivotField compact="0" outline="0" showAll="0" defaultSubtotal="0"/>
    <pivotField compact="0" outline="0" showAll="0" defaultSubtotal="0"/>
    <pivotField compact="0" outline="0" showAll="0" defaultSubtotal="0"/>
    <pivotField compact="0" numFmtId="41" outline="0" showAll="0" defaultSubtotal="0"/>
    <pivotField compact="0" outline="0" showAll="0" defaultSubtotal="0"/>
    <pivotField compact="0" outline="0" showAll="0" defaultSubtotal="0"/>
    <pivotField compact="0" numFmtId="41"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18"/>
  </rowFields>
  <rowItems count="13">
    <i>
      <x v="1"/>
    </i>
    <i>
      <x v="11"/>
    </i>
    <i>
      <x v="8"/>
    </i>
    <i>
      <x v="2"/>
    </i>
    <i>
      <x v="3"/>
    </i>
    <i>
      <x v="9"/>
    </i>
    <i>
      <x v="4"/>
    </i>
    <i>
      <x v="10"/>
    </i>
    <i>
      <x v="5"/>
    </i>
    <i>
      <x v="7"/>
    </i>
    <i>
      <x/>
    </i>
    <i>
      <x v="6"/>
    </i>
    <i t="grand">
      <x/>
    </i>
  </rowItems>
  <colFields count="1">
    <field x="-2"/>
  </colFields>
  <colItems count="3">
    <i>
      <x/>
    </i>
    <i i="1">
      <x v="1"/>
    </i>
    <i i="2">
      <x v="2"/>
    </i>
  </colItems>
  <dataFields count="3">
    <dataField name="Sum of TỔNG DOANH THU" fld="27" baseField="0" baseItem="0" numFmtId="170"/>
    <dataField name="Sum of TỔNG DOANH THU2" fld="27" showDataAs="percentOfTotal" baseField="0" baseItem="0" numFmtId="10"/>
    <dataField name="Số chuyến" fld="3" subtotal="count" baseField="18" baseItem="8" numFmtId="164"/>
  </dataFields>
  <formats count="4">
    <format dxfId="423">
      <pivotArea outline="0" collapsedLevelsAreSubtotals="1" fieldPosition="0"/>
    </format>
    <format dxfId="422">
      <pivotArea outline="0" fieldPosition="0">
        <references count="1">
          <reference field="4294967294" count="1">
            <x v="1"/>
          </reference>
        </references>
      </pivotArea>
    </format>
    <format dxfId="421">
      <pivotArea field="18" type="button" dataOnly="0" labelOnly="1" outline="0" axis="axisRow" fieldPosition="0"/>
    </format>
    <format dxfId="42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name="PivotTable15" cacheId="65"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B3:B4" firstHeaderRow="1" firstDataRow="1" firstDataCol="0"/>
  <pivotFields count="61">
    <pivotField compact="0" numFmtId="1"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41"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41" outline="0" showAll="0" defaultSubtotal="0"/>
    <pivotField compact="0" outline="0" showAll="0" defaultSubtotal="0"/>
    <pivotField compact="0" outline="0" showAll="0" defaultSubtotal="0"/>
    <pivotField compact="0" outline="0" showAll="0" defaultSubtotal="0"/>
    <pivotField compact="0" numFmtId="41" outline="0" showAll="0" defaultSubtotal="0"/>
    <pivotField compact="0" outline="0" showAll="0" defaultSubtotal="0"/>
    <pivotField compact="0" outline="0" showAll="0" defaultSubtotal="0"/>
    <pivotField compact="0" numFmtId="41"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Items count="1">
    <i/>
  </rowItems>
  <colItems count="1">
    <i/>
  </colItems>
  <dataFields count="1">
    <dataField name="Sum of TỔNG DOANH THU" fld="27" baseField="0" baseItem="0" numFmtId="170"/>
  </dataFields>
  <formats count="2">
    <format dxfId="425">
      <pivotArea outline="0" collapsedLevelsAreSubtotals="1" fieldPosition="0"/>
    </format>
    <format dxfId="42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name="PivotTable23" cacheId="65"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B8:B9" firstHeaderRow="1" firstDataRow="1" firstDataCol="0"/>
  <pivotFields count="61">
    <pivotField compact="0" numFmtId="1"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41"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41" outline="0" showAll="0" defaultSubtotal="0"/>
    <pivotField compact="0" outline="0" showAll="0" defaultSubtotal="0"/>
    <pivotField compact="0" outline="0" showAll="0" defaultSubtotal="0"/>
    <pivotField compact="0" outline="0" showAll="0" defaultSubtotal="0"/>
    <pivotField compact="0" numFmtId="41" outline="0" showAll="0" defaultSubtotal="0"/>
    <pivotField compact="0" outline="0" showAll="0" defaultSubtotal="0"/>
    <pivotField compact="0" outline="0" showAll="0" defaultSubtotal="0"/>
    <pivotField compact="0" numFmtId="41"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Items count="1">
    <i/>
  </rowItems>
  <colItems count="1">
    <i/>
  </colItems>
  <dataFields count="1">
    <dataField name="Số chuyến" fld="3" subtotal="count" baseField="0" baseItem="0" numFmtId="164"/>
  </dataFields>
  <formats count="2">
    <format dxfId="427">
      <pivotArea outline="0" collapsedLevelsAreSubtotals="1" fieldPosition="0"/>
    </format>
    <format dxfId="42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0.xml><?xml version="1.0" encoding="utf-8"?>
<pivotTableDefinition xmlns="http://schemas.openxmlformats.org/spreadsheetml/2006/main" name="PivotTable3" cacheId="65" applyNumberFormats="0" applyBorderFormats="0" applyFontFormats="0" applyPatternFormats="0" applyAlignmentFormats="0" applyWidthHeightFormats="1" dataCaption="Values" updatedVersion="6" minRefreshableVersion="3" useAutoFormatting="1" itemPrintTitles="1" createdVersion="7" indent="0" compact="0" compactData="0" multipleFieldFilters="0">
  <location ref="B32:E75" firstHeaderRow="0" firstDataRow="1" firstDataCol="1"/>
  <pivotFields count="61">
    <pivotField compact="0" numFmtId="1"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descending" defaultSubtotal="0">
      <items count="44">
        <item x="9"/>
        <item m="1" x="43"/>
        <item m="1" x="42"/>
        <item x="8"/>
        <item x="14"/>
        <item x="32"/>
        <item x="34"/>
        <item x="3"/>
        <item x="16"/>
        <item x="13"/>
        <item x="37"/>
        <item x="19"/>
        <item x="20"/>
        <item x="39"/>
        <item x="33"/>
        <item x="27"/>
        <item x="40"/>
        <item x="10"/>
        <item x="6"/>
        <item x="17"/>
        <item x="12"/>
        <item x="21"/>
        <item x="23"/>
        <item x="35"/>
        <item x="30"/>
        <item x="38"/>
        <item x="29"/>
        <item x="2"/>
        <item x="24"/>
        <item x="22"/>
        <item x="15"/>
        <item x="28"/>
        <item x="11"/>
        <item x="41"/>
        <item x="26"/>
        <item x="5"/>
        <item x="7"/>
        <item x="31"/>
        <item x="1"/>
        <item x="0"/>
        <item x="4"/>
        <item x="36"/>
        <item x="18"/>
        <item x="25"/>
      </items>
      <autoSortScope>
        <pivotArea dataOnly="0" outline="0" fieldPosition="0">
          <references count="1">
            <reference field="4294967294" count="1" selected="0">
              <x v="1"/>
            </reference>
          </references>
        </pivotArea>
      </autoSortScope>
    </pivotField>
    <pivotField compact="0" outline="0" showAll="0" sortType="descending" defaultSubtotal="0">
      <items count="12">
        <item x="11"/>
        <item x="0"/>
        <item x="8"/>
        <item x="10"/>
        <item x="7"/>
        <item x="5"/>
        <item x="4"/>
        <item x="9"/>
        <item x="3"/>
        <item x="6"/>
        <item x="1"/>
        <item x="2"/>
      </items>
      <autoSortScope>
        <pivotArea dataOnly="0" outline="0" fieldPosition="0">
          <references count="1">
            <reference field="4294967294" count="1" selected="0">
              <x v="1"/>
            </reference>
          </references>
        </pivotArea>
      </autoSortScope>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41"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41" outline="0" showAll="0" defaultSubtotal="0"/>
    <pivotField compact="0" outline="0" showAll="0" defaultSubtotal="0"/>
    <pivotField compact="0" outline="0" showAll="0" defaultSubtotal="0"/>
    <pivotField compact="0" outline="0" showAll="0" defaultSubtotal="0"/>
    <pivotField compact="0" numFmtId="41" outline="0" showAll="0" defaultSubtotal="0"/>
    <pivotField compact="0" outline="0" showAll="0" defaultSubtotal="0"/>
    <pivotField compact="0" outline="0" showAll="0" defaultSubtotal="0"/>
    <pivotField dataField="1" compact="0" numFmtId="41"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17"/>
  </rowFields>
  <rowItems count="43">
    <i>
      <x v="7"/>
    </i>
    <i>
      <x v="38"/>
    </i>
    <i>
      <x v="17"/>
    </i>
    <i>
      <x v="35"/>
    </i>
    <i>
      <x v="18"/>
    </i>
    <i>
      <x v="3"/>
    </i>
    <i>
      <x v="36"/>
    </i>
    <i>
      <x v="42"/>
    </i>
    <i>
      <x/>
    </i>
    <i>
      <x v="19"/>
    </i>
    <i>
      <x v="39"/>
    </i>
    <i>
      <x v="32"/>
    </i>
    <i>
      <x v="11"/>
    </i>
    <i>
      <x v="4"/>
    </i>
    <i>
      <x v="40"/>
    </i>
    <i>
      <x v="27"/>
    </i>
    <i>
      <x v="14"/>
    </i>
    <i>
      <x v="34"/>
    </i>
    <i>
      <x v="37"/>
    </i>
    <i>
      <x v="23"/>
    </i>
    <i>
      <x v="5"/>
    </i>
    <i>
      <x v="21"/>
    </i>
    <i>
      <x v="25"/>
    </i>
    <i>
      <x v="30"/>
    </i>
    <i>
      <x v="22"/>
    </i>
    <i>
      <x v="31"/>
    </i>
    <i>
      <x v="20"/>
    </i>
    <i>
      <x v="15"/>
    </i>
    <i>
      <x v="24"/>
    </i>
    <i>
      <x v="16"/>
    </i>
    <i>
      <x v="29"/>
    </i>
    <i>
      <x v="33"/>
    </i>
    <i>
      <x v="26"/>
    </i>
    <i>
      <x v="41"/>
    </i>
    <i>
      <x v="8"/>
    </i>
    <i>
      <x v="9"/>
    </i>
    <i>
      <x v="10"/>
    </i>
    <i>
      <x v="6"/>
    </i>
    <i>
      <x v="13"/>
    </i>
    <i>
      <x v="12"/>
    </i>
    <i>
      <x v="43"/>
    </i>
    <i>
      <x v="28"/>
    </i>
    <i t="grand">
      <x/>
    </i>
  </rowItems>
  <colFields count="1">
    <field x="-2"/>
  </colFields>
  <colItems count="3">
    <i>
      <x/>
    </i>
    <i i="1">
      <x v="1"/>
    </i>
    <i i="2">
      <x v="2"/>
    </i>
  </colItems>
  <dataFields count="3">
    <dataField name="Count of SỐ XE" fld="3" subtotal="count" baseField="0" baseItem="0" numFmtId="164"/>
    <dataField name="Sum of TỔNG DOANH THU" fld="27" baseField="0" baseItem="0" numFmtId="170"/>
    <dataField name="Sum of Tổng chi" fld="53" baseField="0" baseItem="0" numFmtId="164"/>
  </dataFields>
  <formats count="21">
    <format dxfId="448">
      <pivotArea outline="0" collapsedLevelsAreSubtotals="1" fieldPosition="0"/>
    </format>
    <format dxfId="447">
      <pivotArea field="18" type="button" dataOnly="0" labelOnly="1" outline="0"/>
    </format>
    <format dxfId="446">
      <pivotArea dataOnly="0" labelOnly="1" outline="0" fieldPosition="0">
        <references count="1">
          <reference field="4294967294" count="1">
            <x v="1"/>
          </reference>
        </references>
      </pivotArea>
    </format>
    <format dxfId="445">
      <pivotArea type="all" dataOnly="0" outline="0" fieldPosition="0"/>
    </format>
    <format dxfId="444">
      <pivotArea outline="0" collapsedLevelsAreSubtotals="1" fieldPosition="0"/>
    </format>
    <format dxfId="443">
      <pivotArea field="18" type="button" dataOnly="0" labelOnly="1" outline="0"/>
    </format>
    <format dxfId="442">
      <pivotArea dataOnly="0" labelOnly="1" grandRow="1" outline="0" fieldPosition="0"/>
    </format>
    <format dxfId="441">
      <pivotArea dataOnly="0" labelOnly="1" outline="0" fieldPosition="0">
        <references count="1">
          <reference field="4294967294" count="1">
            <x v="1"/>
          </reference>
        </references>
      </pivotArea>
    </format>
    <format dxfId="440">
      <pivotArea type="all" dataOnly="0" outline="0" fieldPosition="0"/>
    </format>
    <format dxfId="439">
      <pivotArea outline="0" collapsedLevelsAreSubtotals="1" fieldPosition="0"/>
    </format>
    <format dxfId="438">
      <pivotArea field="17" type="button" dataOnly="0" labelOnly="1" outline="0" axis="axisRow" fieldPosition="0"/>
    </format>
    <format dxfId="437">
      <pivotArea dataOnly="0" labelOnly="1" outline="0" fieldPosition="0">
        <references count="1">
          <reference field="17" count="0"/>
        </references>
      </pivotArea>
    </format>
    <format dxfId="436">
      <pivotArea dataOnly="0" labelOnly="1" grandRow="1" outline="0" fieldPosition="0"/>
    </format>
    <format dxfId="435">
      <pivotArea dataOnly="0" labelOnly="1" outline="0" fieldPosition="0">
        <references count="1">
          <reference field="4294967294" count="2">
            <x v="1"/>
            <x v="2"/>
          </reference>
        </references>
      </pivotArea>
    </format>
    <format dxfId="434">
      <pivotArea outline="0" fieldPosition="0">
        <references count="1">
          <reference field="17" count="2" selected="0">
            <x v="17"/>
            <x v="38"/>
          </reference>
        </references>
      </pivotArea>
    </format>
    <format dxfId="433">
      <pivotArea field="17" type="button" dataOnly="0" labelOnly="1" outline="0" axis="axisRow" fieldPosition="0"/>
    </format>
    <format dxfId="432">
      <pivotArea dataOnly="0" labelOnly="1" outline="0" fieldPosition="0">
        <references count="1">
          <reference field="4294967294" count="3">
            <x v="0"/>
            <x v="1"/>
            <x v="2"/>
          </reference>
        </references>
      </pivotArea>
    </format>
    <format dxfId="431">
      <pivotArea outline="0" fieldPosition="0">
        <references count="1">
          <reference field="17" count="1" selected="0">
            <x v="17"/>
          </reference>
        </references>
      </pivotArea>
    </format>
    <format dxfId="430">
      <pivotArea dataOnly="0" labelOnly="1" outline="0" fieldPosition="0">
        <references count="1">
          <reference field="17" count="1">
            <x v="17"/>
          </reference>
        </references>
      </pivotArea>
    </format>
    <format dxfId="429">
      <pivotArea outline="0" fieldPosition="0">
        <references count="1">
          <reference field="17" count="1" selected="0">
            <x v="20"/>
          </reference>
        </references>
      </pivotArea>
    </format>
    <format dxfId="428">
      <pivotArea dataOnly="0" labelOnly="1" outline="0" fieldPosition="0">
        <references count="1">
          <reference field="17" count="1">
            <x v="2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1.xml><?xml version="1.0" encoding="utf-8"?>
<pivotTableDefinition xmlns="http://schemas.openxmlformats.org/spreadsheetml/2006/main" name="PivotTable17" cacheId="65"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33">
  <location ref="M3:P14" firstHeaderRow="0" firstDataRow="1" firstDataCol="1"/>
  <pivotFields count="61">
    <pivotField compact="0" numFmtId="1"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measureFilter="1" sortType="descending" defaultSubtotal="0">
      <items count="44">
        <item x="9"/>
        <item m="1" x="43"/>
        <item m="1" x="42"/>
        <item x="8"/>
        <item x="14"/>
        <item x="32"/>
        <item x="34"/>
        <item x="3"/>
        <item x="16"/>
        <item x="13"/>
        <item x="37"/>
        <item x="19"/>
        <item x="20"/>
        <item x="39"/>
        <item x="33"/>
        <item x="27"/>
        <item x="40"/>
        <item x="10"/>
        <item x="6"/>
        <item x="17"/>
        <item x="12"/>
        <item x="21"/>
        <item x="23"/>
        <item x="35"/>
        <item x="30"/>
        <item x="38"/>
        <item x="29"/>
        <item x="2"/>
        <item x="24"/>
        <item x="22"/>
        <item x="15"/>
        <item x="28"/>
        <item x="11"/>
        <item x="41"/>
        <item x="26"/>
        <item x="5"/>
        <item x="7"/>
        <item x="31"/>
        <item x="1"/>
        <item x="0"/>
        <item x="4"/>
        <item x="36"/>
        <item x="18"/>
        <item x="25"/>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41"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41" outline="0" showAll="0" defaultSubtotal="0"/>
    <pivotField compact="0" outline="0" showAll="0" defaultSubtotal="0"/>
    <pivotField compact="0" outline="0" showAll="0" defaultSubtotal="0"/>
    <pivotField compact="0" outline="0" showAll="0" defaultSubtotal="0"/>
    <pivotField compact="0" numFmtId="41" outline="0" showAll="0" defaultSubtotal="0"/>
    <pivotField compact="0" outline="0" showAll="0" defaultSubtotal="0"/>
    <pivotField compact="0" outline="0" showAll="0" defaultSubtotal="0"/>
    <pivotField compact="0" numFmtId="41"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17"/>
  </rowFields>
  <rowItems count="11">
    <i>
      <x v="7"/>
    </i>
    <i>
      <x v="38"/>
    </i>
    <i>
      <x v="17"/>
    </i>
    <i>
      <x v="35"/>
    </i>
    <i>
      <x v="18"/>
    </i>
    <i>
      <x v="3"/>
    </i>
    <i>
      <x v="36"/>
    </i>
    <i>
      <x v="42"/>
    </i>
    <i>
      <x/>
    </i>
    <i>
      <x v="19"/>
    </i>
    <i t="grand">
      <x/>
    </i>
  </rowItems>
  <colFields count="1">
    <field x="-2"/>
  </colFields>
  <colItems count="3">
    <i>
      <x/>
    </i>
    <i i="1">
      <x v="1"/>
    </i>
    <i i="2">
      <x v="2"/>
    </i>
  </colItems>
  <dataFields count="3">
    <dataField name="Sum of TỔNG DOANH THU" fld="27" baseField="0" baseItem="0" numFmtId="170"/>
    <dataField name="Count of SỐ XE" fld="3" subtotal="count" baseField="0" baseItem="0" numFmtId="164"/>
    <dataField name="Sum of TỔNG DOANH THU2" fld="27" showDataAs="percentOfTotal" baseField="0" baseItem="0" numFmtId="10"/>
  </dataFields>
  <formats count="5">
    <format dxfId="453">
      <pivotArea outline="0" collapsedLevelsAreSubtotals="1" fieldPosition="0"/>
    </format>
    <format dxfId="452">
      <pivotArea outline="0" fieldPosition="0">
        <references count="1">
          <reference field="4294967294" count="1">
            <x v="2"/>
          </reference>
        </references>
      </pivotArea>
    </format>
    <format dxfId="451">
      <pivotArea field="17" type="button" dataOnly="0" labelOnly="1" outline="0" axis="axisRow" fieldPosition="0"/>
    </format>
    <format dxfId="450">
      <pivotArea dataOnly="0" labelOnly="1" outline="0" fieldPosition="0">
        <references count="1">
          <reference field="4294967294" count="2">
            <x v="0"/>
            <x v="2"/>
          </reference>
        </references>
      </pivotArea>
    </format>
    <format dxfId="449">
      <pivotArea outline="0" fieldPosition="0">
        <references count="2">
          <reference field="4294967294" count="2" selected="0">
            <x v="0"/>
            <x v="1"/>
          </reference>
          <reference field="17" count="1" selected="0">
            <x v="19"/>
          </reference>
        </references>
      </pivotArea>
    </format>
  </formats>
  <chartFormats count="3">
    <chartFormat chart="32" format="6" series="1">
      <pivotArea type="data" outline="0" fieldPosition="0">
        <references count="1">
          <reference field="4294967294" count="1" selected="0">
            <x v="0"/>
          </reference>
        </references>
      </pivotArea>
    </chartFormat>
    <chartFormat chart="32" format="7" series="1">
      <pivotArea type="data" outline="0" fieldPosition="0">
        <references count="1">
          <reference field="4294967294" count="1" selected="0">
            <x v="1"/>
          </reference>
        </references>
      </pivotArea>
    </chartFormat>
    <chartFormat chart="3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filters count="1">
    <filter fld="1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2.xml><?xml version="1.0" encoding="utf-8"?>
<pivotTableDefinition xmlns="http://schemas.openxmlformats.org/spreadsheetml/2006/main" name="PivotTable5" cacheId="113" dataOnRows="1"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chartFormat="3">
  <location ref="A3:B6" firstHeaderRow="1" firstDataRow="1" firstDataCol="1"/>
  <pivotFields count="32">
    <pivotField compact="0" numFmtId="1" outline="0" showAll="0"/>
    <pivotField compact="0" outline="0" showAll="0"/>
    <pivotField compact="0" outline="0" showAll="0"/>
    <pivotField compact="0" outline="0" showAll="0"/>
    <pivotField compact="0" numFmtId="1" outline="0" showAll="0"/>
    <pivotField compact="0" outline="0" showAll="0"/>
    <pivotField compact="0" outline="0" showAll="0"/>
    <pivotField compact="0" outline="0" showAll="0"/>
    <pivotField compact="0" outline="0" showAll="0"/>
    <pivotField compact="0" outline="0" showAll="0"/>
    <pivotField compact="0" numFmtId="1"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3">
    <i>
      <x/>
    </i>
    <i i="1">
      <x v="1"/>
    </i>
    <i i="2">
      <x v="2"/>
    </i>
  </rowItems>
  <colItems count="1">
    <i/>
  </colItems>
  <dataFields count="3">
    <dataField name="Sum of DT KHÁC" fld="20" baseField="0" baseItem="410840304" numFmtId="164"/>
    <dataField name="Sum of DT CA XE" fld="19" baseField="0" baseItem="415935216" numFmtId="164"/>
    <dataField name="Sum of DT CƯỚC" fld="18" baseField="0" baseItem="415936448" numFmtId="164"/>
  </dataFields>
  <formats count="8">
    <format dxfId="385">
      <pivotArea type="all" dataOnly="0" outline="0" fieldPosition="0"/>
    </format>
    <format dxfId="384">
      <pivotArea outline="0" collapsedLevelsAreSubtotals="1" fieldPosition="0"/>
    </format>
    <format dxfId="383">
      <pivotArea field="-2" type="button" dataOnly="0" labelOnly="1" outline="0" axis="axisRow" fieldPosition="0"/>
    </format>
    <format dxfId="382">
      <pivotArea dataOnly="0" labelOnly="1" grandCol="1" outline="0" axis="axisCol" fieldPosition="0"/>
    </format>
    <format dxfId="381">
      <pivotArea type="all" dataOnly="0" outline="0" fieldPosition="0"/>
    </format>
    <format dxfId="380">
      <pivotArea outline="0" collapsedLevelsAreSubtotals="1" fieldPosition="0"/>
    </format>
    <format dxfId="379">
      <pivotArea field="-2" type="button" dataOnly="0" labelOnly="1" outline="0" axis="axisRow" fieldPosition="0"/>
    </format>
    <format dxfId="378">
      <pivotArea dataOnly="0" labelOnly="1" grandCol="1" outline="0" axis="axisCol" fieldPosition="0"/>
    </format>
  </formats>
  <chartFormats count="5">
    <chartFormat chart="2" format="15"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 chart="0" format="6">
      <pivotArea type="data" outline="0" fieldPosition="0">
        <references count="1">
          <reference field="4294967294" count="1" selected="0">
            <x v="2"/>
          </reference>
        </references>
      </pivotArea>
    </chartFormat>
    <chartFormat chart="0" format="7">
      <pivotArea type="data" outline="0" fieldPosition="0">
        <references count="1">
          <reference field="4294967294" count="1" selected="0">
            <x v="0"/>
          </reference>
        </references>
      </pivotArea>
    </chartFormat>
    <chartFormat chart="0" format="8">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3.xml><?xml version="1.0" encoding="utf-8"?>
<pivotTableDefinition xmlns="http://schemas.openxmlformats.org/spreadsheetml/2006/main" name="PivotTable6" cacheId="113"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8:A9" firstHeaderRow="1" firstDataRow="1" firstDataCol="0"/>
  <pivotFields count="32">
    <pivotField numFmtId="1" showAll="0"/>
    <pivotField showAll="0"/>
    <pivotField showAll="0"/>
    <pivotField showAll="0"/>
    <pivotField numFmtId="1" showAll="0"/>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TỔNG DOANH THU" fld="21" baseField="0" baseItem="416827832" numFmtId="164"/>
  </dataFields>
  <formats count="8">
    <format dxfId="393">
      <pivotArea type="all" dataOnly="0" outline="0" fieldPosition="0"/>
    </format>
    <format dxfId="392">
      <pivotArea outline="0" collapsedLevelsAreSubtotals="1" fieldPosition="0"/>
    </format>
    <format dxfId="391">
      <pivotArea field="-2" type="button" dataOnly="0" labelOnly="1" outline="0" axis="axisValues" fieldPosition="0"/>
    </format>
    <format dxfId="390">
      <pivotArea dataOnly="0" labelOnly="1" grandCol="1" outline="0" axis="axisCol" fieldPosition="0"/>
    </format>
    <format dxfId="389">
      <pivotArea type="all" dataOnly="0" outline="0" fieldPosition="0"/>
    </format>
    <format dxfId="388">
      <pivotArea outline="0" collapsedLevelsAreSubtotals="1" fieldPosition="0"/>
    </format>
    <format dxfId="387">
      <pivotArea field="-2" type="button" dataOnly="0" labelOnly="1" outline="0" axis="axisValues" fieldPosition="0"/>
    </format>
    <format dxfId="386">
      <pivotArea dataOnly="0" labelOnly="1" grandCol="1" outline="0" axis="axisCol"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XE" displayName="XE" ref="B3:E357" totalsRowShown="0" headerRowDxfId="666" dataDxfId="664" headerRowBorderDxfId="665" tableBorderDxfId="663" totalsRowBorderDxfId="662">
  <autoFilter ref="B3:E357"/>
  <tableColumns count="4">
    <tableColumn id="1" name="LÁI XE" dataDxfId="661"/>
    <tableColumn id="2" name="SỐ XE" dataDxfId="660"/>
    <tableColumn id="9" name="TẢI TRỌNG XE" dataDxfId="659"/>
    <tableColumn id="4" name="NHÀ CUNG CẤP" dataDxfId="658"/>
  </tableColumns>
  <tableStyleInfo name="TableStyleLight9" showFirstColumn="0" showLastColumn="0" showRowStripes="1" showColumnStripes="0"/>
</table>
</file>

<file path=xl/tables/table2.xml><?xml version="1.0" encoding="utf-8"?>
<table xmlns="http://schemas.openxmlformats.org/spreadsheetml/2006/main" id="2" name="KH" displayName="KH" ref="I3:I357" totalsRowShown="0" headerRowDxfId="657" dataDxfId="655" headerRowBorderDxfId="656" tableBorderDxfId="654" totalsRowBorderDxfId="653">
  <autoFilter ref="I3:I357"/>
  <tableColumns count="1">
    <tableColumn id="1" name="CHỦ HÀNG" dataDxfId="652"/>
  </tableColumns>
  <tableStyleInfo name="TableStyleLight9" showFirstColumn="0" showLastColumn="0" showRowStripes="1" showColumnStripes="0"/>
</table>
</file>

<file path=xl/tables/table3.xml><?xml version="1.0" encoding="utf-8"?>
<table xmlns="http://schemas.openxmlformats.org/spreadsheetml/2006/main" id="3" name="KH_4" displayName="KH_4" ref="K3:M368" totalsRowShown="0" headerRowDxfId="651" dataDxfId="649" headerRowBorderDxfId="650" tableBorderDxfId="648" totalsRowBorderDxfId="647">
  <autoFilter ref="K3:M368"/>
  <tableColumns count="3">
    <tableColumn id="1" name="ĐIỂM ĐI" dataDxfId="646"/>
    <tableColumn id="4" name="ĐIỂM ĐẾN" dataDxfId="645"/>
    <tableColumn id="2" name="Số KM" dataDxfId="644"/>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20.xml"/><Relationship Id="rId3" Type="http://schemas.openxmlformats.org/officeDocument/2006/relationships/pivotTable" Target="../pivotTables/pivotTable15.xml"/><Relationship Id="rId7" Type="http://schemas.openxmlformats.org/officeDocument/2006/relationships/pivotTable" Target="../pivotTables/pivotTable19.xml"/><Relationship Id="rId2" Type="http://schemas.openxmlformats.org/officeDocument/2006/relationships/pivotTable" Target="../pivotTables/pivotTable14.xml"/><Relationship Id="rId1" Type="http://schemas.openxmlformats.org/officeDocument/2006/relationships/pivotTable" Target="../pivotTables/pivotTable13.xml"/><Relationship Id="rId6" Type="http://schemas.openxmlformats.org/officeDocument/2006/relationships/pivotTable" Target="../pivotTables/pivotTable18.xml"/><Relationship Id="rId5" Type="http://schemas.openxmlformats.org/officeDocument/2006/relationships/pivotTable" Target="../pivotTables/pivotTable17.xml"/><Relationship Id="rId4" Type="http://schemas.openxmlformats.org/officeDocument/2006/relationships/pivotTable" Target="../pivotTables/pivotTable16.xml"/><Relationship Id="rId9" Type="http://schemas.openxmlformats.org/officeDocument/2006/relationships/pivotTable" Target="../pivotTables/pivotTable21.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3.xml"/><Relationship Id="rId1" Type="http://schemas.openxmlformats.org/officeDocument/2006/relationships/pivotTable" Target="../pivotTables/pivotTable2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opLeftCell="A7" workbookViewId="0">
      <selection activeCell="C29" sqref="C29"/>
    </sheetView>
  </sheetViews>
  <sheetFormatPr defaultColWidth="8.7109375" defaultRowHeight="12.75" x14ac:dyDescent="0.2"/>
  <cols>
    <col min="1" max="1" width="8.7109375" style="63"/>
    <col min="2" max="2" width="14.42578125" style="63" customWidth="1"/>
    <col min="3" max="3" width="74.140625" style="63" customWidth="1"/>
    <col min="4" max="16384" width="8.7109375" style="63"/>
  </cols>
  <sheetData>
    <row r="1" spans="1:3" x14ac:dyDescent="0.2">
      <c r="C1" s="62" t="s">
        <v>229</v>
      </c>
    </row>
    <row r="2" spans="1:3" x14ac:dyDescent="0.2">
      <c r="C2" s="62"/>
    </row>
    <row r="3" spans="1:3" x14ac:dyDescent="0.2">
      <c r="A3" s="62" t="s">
        <v>223</v>
      </c>
      <c r="B3" s="62" t="s">
        <v>204</v>
      </c>
      <c r="C3" s="62" t="s">
        <v>212</v>
      </c>
    </row>
    <row r="4" spans="1:3" x14ac:dyDescent="0.2">
      <c r="C4" s="63" t="s">
        <v>211</v>
      </c>
    </row>
    <row r="5" spans="1:3" x14ac:dyDescent="0.2">
      <c r="C5" s="63" t="s">
        <v>205</v>
      </c>
    </row>
    <row r="6" spans="1:3" ht="25.5" x14ac:dyDescent="0.2">
      <c r="C6" s="64" t="s">
        <v>206</v>
      </c>
    </row>
    <row r="8" spans="1:3" x14ac:dyDescent="0.2">
      <c r="A8" s="62" t="s">
        <v>224</v>
      </c>
      <c r="B8" s="62" t="s">
        <v>207</v>
      </c>
    </row>
    <row r="9" spans="1:3" x14ac:dyDescent="0.2">
      <c r="B9" s="62" t="s">
        <v>213</v>
      </c>
      <c r="C9" s="63" t="s">
        <v>208</v>
      </c>
    </row>
    <row r="10" spans="1:3" x14ac:dyDescent="0.2">
      <c r="C10" s="65" t="s">
        <v>210</v>
      </c>
    </row>
    <row r="11" spans="1:3" ht="38.25" x14ac:dyDescent="0.2">
      <c r="C11" s="66" t="s">
        <v>209</v>
      </c>
    </row>
    <row r="12" spans="1:3" x14ac:dyDescent="0.2">
      <c r="B12" s="62" t="s">
        <v>214</v>
      </c>
    </row>
    <row r="13" spans="1:3" ht="25.5" x14ac:dyDescent="0.2">
      <c r="C13" s="66" t="s">
        <v>215</v>
      </c>
    </row>
    <row r="14" spans="1:3" ht="38.25" x14ac:dyDescent="0.2">
      <c r="C14" s="66" t="s">
        <v>216</v>
      </c>
    </row>
    <row r="15" spans="1:3" x14ac:dyDescent="0.2">
      <c r="C15" s="63" t="s">
        <v>218</v>
      </c>
    </row>
    <row r="16" spans="1:3" x14ac:dyDescent="0.2">
      <c r="C16" s="63" t="s">
        <v>219</v>
      </c>
    </row>
    <row r="17" spans="2:3" x14ac:dyDescent="0.2">
      <c r="C17" s="63" t="s">
        <v>221</v>
      </c>
    </row>
    <row r="18" spans="2:3" x14ac:dyDescent="0.2">
      <c r="C18" s="63" t="s">
        <v>222</v>
      </c>
    </row>
    <row r="19" spans="2:3" x14ac:dyDescent="0.2">
      <c r="C19" s="63" t="s">
        <v>262</v>
      </c>
    </row>
    <row r="20" spans="2:3" x14ac:dyDescent="0.2">
      <c r="C20" s="63" t="s">
        <v>263</v>
      </c>
    </row>
    <row r="21" spans="2:3" x14ac:dyDescent="0.2">
      <c r="C21" s="63" t="s">
        <v>264</v>
      </c>
    </row>
    <row r="22" spans="2:3" x14ac:dyDescent="0.2">
      <c r="C22" s="63" t="s">
        <v>265</v>
      </c>
    </row>
    <row r="23" spans="2:3" x14ac:dyDescent="0.2">
      <c r="C23" s="63" t="s">
        <v>266</v>
      </c>
    </row>
    <row r="25" spans="2:3" x14ac:dyDescent="0.2">
      <c r="C25" s="65" t="s">
        <v>220</v>
      </c>
    </row>
    <row r="27" spans="2:3" x14ac:dyDescent="0.2">
      <c r="B27" s="62" t="s">
        <v>225</v>
      </c>
      <c r="C27" s="63" t="s">
        <v>226</v>
      </c>
    </row>
    <row r="28" spans="2:3" x14ac:dyDescent="0.2">
      <c r="B28" s="62" t="s">
        <v>227</v>
      </c>
      <c r="C28" s="63" t="s">
        <v>228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AF768"/>
  <sheetViews>
    <sheetView workbookViewId="0">
      <pane xSplit="2" ySplit="3" topLeftCell="R4" activePane="bottomRight" state="frozen"/>
      <selection pane="topRight" activeCell="C1" sqref="C1"/>
      <selection pane="bottomLeft" activeCell="A4" sqref="A4"/>
      <selection pane="bottomRight" activeCell="AB5" sqref="AB5"/>
    </sheetView>
  </sheetViews>
  <sheetFormatPr defaultColWidth="8.7109375" defaultRowHeight="11.25" x14ac:dyDescent="0.2"/>
  <cols>
    <col min="1" max="1" width="3.28515625" style="58" bestFit="1" customWidth="1"/>
    <col min="2" max="2" width="9.85546875" style="58" customWidth="1"/>
    <col min="3" max="3" width="17.5703125" style="58" customWidth="1"/>
    <col min="4" max="4" width="13.28515625" style="58" customWidth="1"/>
    <col min="5" max="5" width="6.5703125" style="58" customWidth="1"/>
    <col min="6" max="6" width="14.85546875" style="59" customWidth="1"/>
    <col min="7" max="7" width="9.5703125" style="70" customWidth="1"/>
    <col min="8" max="8" width="19.28515625" style="58" bestFit="1" customWidth="1"/>
    <col min="9" max="9" width="18.5703125" style="58" customWidth="1"/>
    <col min="10" max="10" width="7.140625" style="58" bestFit="1" customWidth="1"/>
    <col min="11" max="11" width="7" style="58" bestFit="1" customWidth="1"/>
    <col min="12" max="12" width="8.7109375" style="58" customWidth="1"/>
    <col min="13" max="13" width="10" style="58" customWidth="1"/>
    <col min="14" max="14" width="11.28515625" style="58" customWidth="1"/>
    <col min="15" max="15" width="16.28515625" style="58" customWidth="1"/>
    <col min="16" max="16" width="10.85546875" style="67" customWidth="1"/>
    <col min="17" max="17" width="12.140625" style="58" customWidth="1"/>
    <col min="18" max="18" width="13.85546875" style="58" customWidth="1"/>
    <col min="19" max="19" width="13.42578125" style="58" customWidth="1"/>
    <col min="20" max="20" width="12.42578125" style="58" customWidth="1"/>
    <col min="21" max="21" width="11.5703125" style="58" customWidth="1"/>
    <col min="22" max="22" width="17.28515625" style="58" customWidth="1"/>
    <col min="23" max="23" width="17.140625" style="58" customWidth="1"/>
    <col min="24" max="24" width="16.7109375" style="58" customWidth="1"/>
    <col min="25" max="25" width="10.42578125" style="58" customWidth="1"/>
    <col min="26" max="26" width="11.85546875" style="58" customWidth="1"/>
    <col min="27" max="27" width="12.5703125" style="58" customWidth="1"/>
    <col min="28" max="28" width="11.28515625" style="58" customWidth="1"/>
    <col min="29" max="29" width="7" style="58" customWidth="1"/>
    <col min="30" max="30" width="15.140625" style="58" customWidth="1"/>
    <col min="31" max="31" width="6.85546875" style="58" bestFit="1" customWidth="1"/>
    <col min="32" max="32" width="12.42578125" style="58" customWidth="1"/>
    <col min="33" max="16384" width="8.7109375" style="58"/>
  </cols>
  <sheetData>
    <row r="1" spans="1:32" ht="27.75" customHeight="1" x14ac:dyDescent="0.3">
      <c r="E1" s="163" t="s">
        <v>480</v>
      </c>
      <c r="F1" s="163"/>
      <c r="G1" s="163"/>
      <c r="H1" s="163"/>
      <c r="I1" s="163"/>
      <c r="S1" s="164" t="s">
        <v>353</v>
      </c>
      <c r="T1" s="165"/>
      <c r="U1" s="165"/>
      <c r="V1" s="165"/>
      <c r="W1" s="161" t="s">
        <v>354</v>
      </c>
      <c r="X1" s="58" t="s">
        <v>356</v>
      </c>
      <c r="AB1" s="58" t="s">
        <v>259</v>
      </c>
    </row>
    <row r="2" spans="1:32" x14ac:dyDescent="0.2">
      <c r="S2" s="162">
        <f>SUBTOTAL(9,S4:S768)</f>
        <v>243087407.4074074</v>
      </c>
      <c r="T2" s="162">
        <f t="shared" ref="T2:AD2" si="0">SUBTOTAL(9,T4:T768)</f>
        <v>2000000</v>
      </c>
      <c r="U2" s="162">
        <f t="shared" si="0"/>
        <v>3800000</v>
      </c>
      <c r="V2" s="162">
        <f t="shared" si="0"/>
        <v>248887407.4074074</v>
      </c>
      <c r="W2" s="162">
        <f t="shared" si="0"/>
        <v>0</v>
      </c>
      <c r="X2" s="162">
        <f t="shared" si="0"/>
        <v>0</v>
      </c>
      <c r="Y2" s="162">
        <f t="shared" si="0"/>
        <v>0</v>
      </c>
      <c r="Z2" s="162">
        <f t="shared" si="0"/>
        <v>0</v>
      </c>
      <c r="AA2" s="162">
        <f t="shared" si="0"/>
        <v>26990000</v>
      </c>
      <c r="AB2" s="162">
        <f t="shared" si="0"/>
        <v>0</v>
      </c>
      <c r="AC2" s="162">
        <f t="shared" si="0"/>
        <v>0</v>
      </c>
      <c r="AD2" s="162">
        <f t="shared" si="0"/>
        <v>26990000</v>
      </c>
    </row>
    <row r="3" spans="1:32" s="73" customFormat="1" ht="31.5" x14ac:dyDescent="0.25">
      <c r="A3" s="72" t="s">
        <v>1</v>
      </c>
      <c r="B3" s="36" t="s">
        <v>2</v>
      </c>
      <c r="C3" s="36" t="s">
        <v>0</v>
      </c>
      <c r="D3" s="38" t="s">
        <v>3</v>
      </c>
      <c r="E3" s="37" t="s">
        <v>195</v>
      </c>
      <c r="F3" s="37" t="s">
        <v>230</v>
      </c>
      <c r="G3" s="68" t="s">
        <v>357</v>
      </c>
      <c r="H3" s="38" t="s">
        <v>188</v>
      </c>
      <c r="I3" s="38" t="s">
        <v>189</v>
      </c>
      <c r="J3" s="38" t="s">
        <v>194</v>
      </c>
      <c r="K3" s="39" t="s">
        <v>193</v>
      </c>
      <c r="L3" s="38" t="s">
        <v>261</v>
      </c>
      <c r="M3" s="38" t="s">
        <v>192</v>
      </c>
      <c r="N3" s="38" t="s">
        <v>190</v>
      </c>
      <c r="O3" s="38" t="s">
        <v>358</v>
      </c>
      <c r="P3" s="68" t="s">
        <v>191</v>
      </c>
      <c r="Q3" s="38" t="s">
        <v>13</v>
      </c>
      <c r="R3" s="38" t="s">
        <v>14</v>
      </c>
      <c r="S3" s="40" t="s">
        <v>255</v>
      </c>
      <c r="T3" s="40" t="s">
        <v>256</v>
      </c>
      <c r="U3" s="40" t="s">
        <v>257</v>
      </c>
      <c r="V3" s="40" t="s">
        <v>15</v>
      </c>
      <c r="W3" s="40" t="s">
        <v>258</v>
      </c>
      <c r="X3" s="39" t="s">
        <v>355</v>
      </c>
      <c r="Y3" s="40" t="s">
        <v>16</v>
      </c>
      <c r="Z3" s="39" t="s">
        <v>17</v>
      </c>
      <c r="AA3" s="39" t="s">
        <v>352</v>
      </c>
      <c r="AB3" s="39" t="s">
        <v>185</v>
      </c>
      <c r="AC3" s="39" t="s">
        <v>186</v>
      </c>
      <c r="AD3" s="39" t="s">
        <v>217</v>
      </c>
      <c r="AE3" s="39" t="s">
        <v>187</v>
      </c>
      <c r="AF3" s="39" t="s">
        <v>231</v>
      </c>
    </row>
    <row r="4" spans="1:32" ht="12.75" x14ac:dyDescent="0.2">
      <c r="A4" s="41">
        <v>1</v>
      </c>
      <c r="B4" s="46" t="s">
        <v>396</v>
      </c>
      <c r="C4" s="57" t="str">
        <f>IF(D4&lt;&gt;0,VLOOKUP(D4,'[1]Danh mục'!$A$3:$B$17,2,0),"")</f>
        <v>Lương Văn Dũng</v>
      </c>
      <c r="D4" s="47">
        <v>15897</v>
      </c>
      <c r="E4" s="54">
        <f>IFERROR(INDEX(#REF!,MATCH('[1]Tháng 5.2022'!D4,[1]!XE[SỐ XE],0),0),0)</f>
        <v>0</v>
      </c>
      <c r="F4" s="55" t="s">
        <v>397</v>
      </c>
      <c r="G4" s="71">
        <v>40</v>
      </c>
      <c r="H4" s="48" t="s">
        <v>309</v>
      </c>
      <c r="I4" s="48" t="s">
        <v>362</v>
      </c>
      <c r="J4" s="48" t="s">
        <v>398</v>
      </c>
      <c r="K4" s="54">
        <f t="shared" ref="K4:K65" si="1">IF(P4&gt;30,40,IF(AND(P4&gt;27,P4&lt;30),36,IF(AND(P4&lt;=27,P4&gt;0),35,28)))</f>
        <v>28</v>
      </c>
      <c r="L4" s="56"/>
      <c r="M4" s="48"/>
      <c r="N4" s="48" t="s">
        <v>399</v>
      </c>
      <c r="O4" s="48"/>
      <c r="P4" s="69"/>
      <c r="Q4" s="48" t="s">
        <v>283</v>
      </c>
      <c r="R4" s="50" t="s">
        <v>23</v>
      </c>
      <c r="S4" s="114">
        <v>5250000</v>
      </c>
      <c r="T4" s="114"/>
      <c r="U4" s="114"/>
      <c r="V4" s="43">
        <f>SUM(S4:U4)</f>
        <v>5250000</v>
      </c>
      <c r="W4" s="44"/>
      <c r="X4" s="42"/>
      <c r="Y4" s="42"/>
      <c r="Z4" s="42"/>
      <c r="AA4" s="42">
        <v>400000</v>
      </c>
      <c r="AB4" s="42"/>
      <c r="AC4" s="42">
        <f>K4*M4*15000</f>
        <v>0</v>
      </c>
      <c r="AD4" s="42">
        <f>SUM(W4:AB4)</f>
        <v>400000</v>
      </c>
      <c r="AE4" s="60"/>
      <c r="AF4" s="39"/>
    </row>
    <row r="5" spans="1:32" ht="12.75" x14ac:dyDescent="0.2">
      <c r="A5" s="41">
        <f>1+A4</f>
        <v>2</v>
      </c>
      <c r="B5" s="46" t="s">
        <v>396</v>
      </c>
      <c r="C5" s="57" t="str">
        <f>IF(D5&lt;&gt;0,VLOOKUP(D5,'[1]Danh mục'!$A$3:$B$17,2,0),"")</f>
        <v>Lương Văn Dũng</v>
      </c>
      <c r="D5" s="47">
        <v>15897</v>
      </c>
      <c r="E5" s="54">
        <f>IFERROR(INDEX(#REF!,MATCH('[1]Tháng 5.2022'!D5,[1]!XE[SỐ XE],0),0),0)</f>
        <v>0</v>
      </c>
      <c r="F5" s="55" t="s">
        <v>397</v>
      </c>
      <c r="G5" s="71">
        <v>40</v>
      </c>
      <c r="H5" s="48" t="s">
        <v>372</v>
      </c>
      <c r="I5" s="48" t="s">
        <v>371</v>
      </c>
      <c r="J5" s="48" t="s">
        <v>400</v>
      </c>
      <c r="K5" s="54">
        <f t="shared" si="1"/>
        <v>28</v>
      </c>
      <c r="L5" s="56"/>
      <c r="M5" s="48"/>
      <c r="N5" s="48" t="s">
        <v>401</v>
      </c>
      <c r="O5" s="48"/>
      <c r="P5" s="69"/>
      <c r="Q5" s="48" t="s">
        <v>246</v>
      </c>
      <c r="R5" s="50" t="s">
        <v>23</v>
      </c>
      <c r="S5" s="114">
        <v>4700000</v>
      </c>
      <c r="T5" s="114"/>
      <c r="U5" s="114"/>
      <c r="V5" s="43">
        <f t="shared" ref="V5:V68" si="2">SUM(S5:U5)</f>
        <v>4700000</v>
      </c>
      <c r="W5" s="44"/>
      <c r="X5" s="42"/>
      <c r="Y5" s="42"/>
      <c r="Z5" s="42"/>
      <c r="AA5" s="42">
        <v>400000</v>
      </c>
      <c r="AB5" s="42"/>
      <c r="AC5" s="42">
        <f t="shared" ref="AC5:AC68" si="3">K5*M5*15000</f>
        <v>0</v>
      </c>
      <c r="AD5" s="42">
        <f t="shared" ref="AD5:AD68" si="4">SUM(W5:AB5)</f>
        <v>400000</v>
      </c>
      <c r="AE5" s="60"/>
      <c r="AF5" s="39"/>
    </row>
    <row r="6" spans="1:32" ht="12.75" x14ac:dyDescent="0.2">
      <c r="A6" s="41">
        <f t="shared" ref="A6:A69" si="5">1+A5</f>
        <v>3</v>
      </c>
      <c r="B6" s="46" t="s">
        <v>396</v>
      </c>
      <c r="C6" s="57" t="str">
        <f>IF(D6&lt;&gt;0,VLOOKUP(D6,'[1]Danh mục'!$A$3:$B$17,2,0),"")</f>
        <v>Vũ Văn Cường</v>
      </c>
      <c r="D6" s="47">
        <v>67432</v>
      </c>
      <c r="E6" s="54">
        <f>IFERROR(INDEX(#REF!,MATCH('[1]Tháng 5.2022'!D6,[1]!XE[SỐ XE],0),0),0)</f>
        <v>0</v>
      </c>
      <c r="F6" s="55" t="s">
        <v>402</v>
      </c>
      <c r="G6" s="71">
        <v>40</v>
      </c>
      <c r="H6" s="48" t="s">
        <v>309</v>
      </c>
      <c r="I6" s="48" t="s">
        <v>346</v>
      </c>
      <c r="J6" s="48" t="s">
        <v>398</v>
      </c>
      <c r="K6" s="54">
        <f t="shared" si="1"/>
        <v>28</v>
      </c>
      <c r="L6" s="56"/>
      <c r="M6" s="48"/>
      <c r="N6" s="48" t="s">
        <v>403</v>
      </c>
      <c r="O6" s="48"/>
      <c r="P6" s="69"/>
      <c r="Q6" s="48" t="s">
        <v>361</v>
      </c>
      <c r="R6" s="50" t="s">
        <v>23</v>
      </c>
      <c r="S6" s="115">
        <v>6200000</v>
      </c>
      <c r="T6" s="115"/>
      <c r="U6" s="115"/>
      <c r="V6" s="43">
        <f t="shared" si="2"/>
        <v>6200000</v>
      </c>
      <c r="W6" s="44"/>
      <c r="X6" s="42"/>
      <c r="Y6" s="42"/>
      <c r="Z6" s="42"/>
      <c r="AA6" s="42">
        <v>450000</v>
      </c>
      <c r="AB6" s="42"/>
      <c r="AC6" s="42">
        <f t="shared" si="3"/>
        <v>0</v>
      </c>
      <c r="AD6" s="42">
        <f t="shared" si="4"/>
        <v>450000</v>
      </c>
      <c r="AE6" s="60"/>
      <c r="AF6" s="39"/>
    </row>
    <row r="7" spans="1:32" ht="12.75" x14ac:dyDescent="0.2">
      <c r="A7" s="41">
        <f t="shared" si="5"/>
        <v>4</v>
      </c>
      <c r="B7" s="46" t="s">
        <v>396</v>
      </c>
      <c r="C7" s="57" t="str">
        <f>IF(D7&lt;&gt;0,VLOOKUP(D7,'[1]Danh mục'!$A$3:$B$17,2,0),"")</f>
        <v>Phạm Văn Trọng</v>
      </c>
      <c r="D7" s="47">
        <v>80737</v>
      </c>
      <c r="E7" s="54">
        <f>IFERROR(INDEX(#REF!,MATCH('[1]Tháng 5.2022'!D7,[1]!XE[SỐ XE],0),0),0)</f>
        <v>0</v>
      </c>
      <c r="F7" s="55" t="s">
        <v>404</v>
      </c>
      <c r="G7" s="71">
        <v>40</v>
      </c>
      <c r="H7" s="48" t="s">
        <v>309</v>
      </c>
      <c r="I7" s="48" t="s">
        <v>346</v>
      </c>
      <c r="J7" s="48" t="s">
        <v>398</v>
      </c>
      <c r="K7" s="54">
        <f t="shared" si="1"/>
        <v>28</v>
      </c>
      <c r="L7" s="56"/>
      <c r="M7" s="48"/>
      <c r="N7" s="48" t="s">
        <v>403</v>
      </c>
      <c r="O7" s="48"/>
      <c r="P7" s="69"/>
      <c r="Q7" s="48" t="s">
        <v>361</v>
      </c>
      <c r="R7" s="50" t="s">
        <v>23</v>
      </c>
      <c r="S7" s="115">
        <v>6200000</v>
      </c>
      <c r="T7" s="115"/>
      <c r="U7" s="115"/>
      <c r="V7" s="43">
        <f t="shared" si="2"/>
        <v>6200000</v>
      </c>
      <c r="W7" s="44"/>
      <c r="X7" s="42"/>
      <c r="Y7" s="42"/>
      <c r="Z7" s="42"/>
      <c r="AA7" s="42">
        <v>450000</v>
      </c>
      <c r="AB7" s="42"/>
      <c r="AC7" s="42">
        <f t="shared" si="3"/>
        <v>0</v>
      </c>
      <c r="AD7" s="42">
        <f t="shared" si="4"/>
        <v>450000</v>
      </c>
      <c r="AE7" s="60"/>
      <c r="AF7" s="39"/>
    </row>
    <row r="8" spans="1:32" ht="12.75" x14ac:dyDescent="0.2">
      <c r="A8" s="41">
        <f t="shared" si="5"/>
        <v>5</v>
      </c>
      <c r="B8" s="46" t="s">
        <v>396</v>
      </c>
      <c r="C8" s="57" t="str">
        <f>IF(D8&lt;&gt;0,VLOOKUP(D8,'[1]Danh mục'!$A$3:$B$17,2,0),"")</f>
        <v>Nguyễn Văn Bẩy</v>
      </c>
      <c r="D8" s="47">
        <v>15861</v>
      </c>
      <c r="E8" s="54">
        <f>IFERROR(INDEX(#REF!,MATCH('[1]Tháng 5.2022'!D8,[1]!XE[SỐ XE],0),0),0)</f>
        <v>0</v>
      </c>
      <c r="F8" s="55" t="s">
        <v>405</v>
      </c>
      <c r="G8" s="71">
        <v>20</v>
      </c>
      <c r="H8" s="48" t="s">
        <v>406</v>
      </c>
      <c r="I8" s="48" t="s">
        <v>307</v>
      </c>
      <c r="J8" s="48" t="s">
        <v>398</v>
      </c>
      <c r="K8" s="54">
        <f t="shared" si="1"/>
        <v>28</v>
      </c>
      <c r="L8" s="56"/>
      <c r="M8" s="48"/>
      <c r="N8" s="48" t="s">
        <v>403</v>
      </c>
      <c r="O8" s="48" t="s">
        <v>407</v>
      </c>
      <c r="P8" s="69"/>
      <c r="Q8" s="48" t="s">
        <v>296</v>
      </c>
      <c r="R8" s="50" t="s">
        <v>23</v>
      </c>
      <c r="S8" s="115">
        <f>1200000/108%</f>
        <v>1111111.111111111</v>
      </c>
      <c r="T8" s="115"/>
      <c r="U8" s="115"/>
      <c r="V8" s="43">
        <f t="shared" si="2"/>
        <v>1111111.111111111</v>
      </c>
      <c r="W8" s="44"/>
      <c r="X8" s="42"/>
      <c r="Y8" s="42"/>
      <c r="Z8" s="42"/>
      <c r="AA8" s="42">
        <v>300000</v>
      </c>
      <c r="AB8" s="42"/>
      <c r="AC8" s="42">
        <f t="shared" si="3"/>
        <v>0</v>
      </c>
      <c r="AD8" s="42">
        <f t="shared" si="4"/>
        <v>300000</v>
      </c>
      <c r="AE8" s="60"/>
      <c r="AF8" s="39"/>
    </row>
    <row r="9" spans="1:32" ht="12.75" x14ac:dyDescent="0.2">
      <c r="A9" s="41">
        <f t="shared" si="5"/>
        <v>6</v>
      </c>
      <c r="B9" s="46" t="s">
        <v>396</v>
      </c>
      <c r="C9" s="57" t="str">
        <f>IF(D9&lt;&gt;0,VLOOKUP(D9,'[1]Danh mục'!$A$3:$B$17,2,0),"")</f>
        <v>Đỗ Văn Vịnh</v>
      </c>
      <c r="D9" s="47">
        <v>15668</v>
      </c>
      <c r="E9" s="54">
        <f>IFERROR(INDEX(#REF!,MATCH('[1]Tháng 5.2022'!D9,[1]!XE[SỐ XE],0),0),0)</f>
        <v>0</v>
      </c>
      <c r="F9" s="55" t="s">
        <v>408</v>
      </c>
      <c r="G9" s="71">
        <v>20</v>
      </c>
      <c r="H9" s="48" t="s">
        <v>406</v>
      </c>
      <c r="I9" s="48" t="s">
        <v>307</v>
      </c>
      <c r="J9" s="48" t="s">
        <v>398</v>
      </c>
      <c r="K9" s="54">
        <f t="shared" si="1"/>
        <v>28</v>
      </c>
      <c r="L9" s="56"/>
      <c r="M9" s="48"/>
      <c r="N9" s="48" t="s">
        <v>403</v>
      </c>
      <c r="O9" s="48" t="s">
        <v>407</v>
      </c>
      <c r="P9" s="69"/>
      <c r="Q9" s="48" t="s">
        <v>296</v>
      </c>
      <c r="R9" s="50" t="s">
        <v>236</v>
      </c>
      <c r="S9" s="115">
        <f>1200000/108%</f>
        <v>1111111.111111111</v>
      </c>
      <c r="T9" s="115"/>
      <c r="U9" s="115"/>
      <c r="V9" s="43">
        <f t="shared" si="2"/>
        <v>1111111.111111111</v>
      </c>
      <c r="W9" s="44"/>
      <c r="X9" s="42"/>
      <c r="Y9" s="42"/>
      <c r="Z9" s="42"/>
      <c r="AA9" s="42"/>
      <c r="AB9" s="42"/>
      <c r="AC9" s="42">
        <f t="shared" si="3"/>
        <v>0</v>
      </c>
      <c r="AD9" s="42">
        <f t="shared" si="4"/>
        <v>0</v>
      </c>
      <c r="AE9" s="60"/>
      <c r="AF9" s="39"/>
    </row>
    <row r="10" spans="1:32" ht="12.75" x14ac:dyDescent="0.2">
      <c r="A10" s="41">
        <f t="shared" si="5"/>
        <v>7</v>
      </c>
      <c r="B10" s="46" t="s">
        <v>396</v>
      </c>
      <c r="C10" s="57" t="str">
        <f>IF(D10&lt;&gt;0,VLOOKUP(D10,'[1]Danh mục'!$A$3:$B$17,2,0),"")</f>
        <v/>
      </c>
      <c r="D10" s="47"/>
      <c r="E10" s="54">
        <f>IFERROR(INDEX(#REF!,MATCH('[1]Tháng 5.2022'!D10,[1]!XE[SỐ XE],0),0),0)</f>
        <v>0</v>
      </c>
      <c r="F10" s="55" t="s">
        <v>409</v>
      </c>
      <c r="G10" s="71">
        <v>40</v>
      </c>
      <c r="H10" s="48" t="s">
        <v>305</v>
      </c>
      <c r="I10" s="48" t="s">
        <v>125</v>
      </c>
      <c r="J10" s="48" t="s">
        <v>398</v>
      </c>
      <c r="K10" s="54">
        <f t="shared" si="1"/>
        <v>28</v>
      </c>
      <c r="L10" s="56"/>
      <c r="M10" s="48"/>
      <c r="N10" s="48" t="s">
        <v>399</v>
      </c>
      <c r="O10" s="48"/>
      <c r="P10" s="69"/>
      <c r="Q10" s="48" t="s">
        <v>125</v>
      </c>
      <c r="R10" s="50" t="s">
        <v>236</v>
      </c>
      <c r="S10" s="115">
        <v>1790000</v>
      </c>
      <c r="T10" s="115"/>
      <c r="U10" s="115"/>
      <c r="V10" s="43">
        <f t="shared" si="2"/>
        <v>1790000</v>
      </c>
      <c r="W10" s="44"/>
      <c r="X10" s="42"/>
      <c r="Y10" s="42"/>
      <c r="Z10" s="42"/>
      <c r="AA10" s="42"/>
      <c r="AB10" s="42"/>
      <c r="AC10" s="42">
        <f t="shared" si="3"/>
        <v>0</v>
      </c>
      <c r="AD10" s="42">
        <f t="shared" si="4"/>
        <v>0</v>
      </c>
      <c r="AE10" s="60"/>
      <c r="AF10" s="39"/>
    </row>
    <row r="11" spans="1:32" ht="12.75" x14ac:dyDescent="0.2">
      <c r="A11" s="41">
        <f t="shared" si="5"/>
        <v>8</v>
      </c>
      <c r="B11" s="46" t="s">
        <v>396</v>
      </c>
      <c r="C11" s="57" t="str">
        <f>IF(D11&lt;&gt;0,VLOOKUP(D11,'[1]Danh mục'!$A$3:$B$17,2,0),"")</f>
        <v/>
      </c>
      <c r="D11" s="47"/>
      <c r="E11" s="54">
        <f>IFERROR(INDEX(#REF!,MATCH('[1]Tháng 5.2022'!D11,[1]!XE[SỐ XE],0),0),0)</f>
        <v>0</v>
      </c>
      <c r="F11" s="55" t="s">
        <v>410</v>
      </c>
      <c r="G11" s="71">
        <v>40</v>
      </c>
      <c r="H11" s="48" t="s">
        <v>309</v>
      </c>
      <c r="I11" s="48" t="s">
        <v>125</v>
      </c>
      <c r="J11" s="48" t="s">
        <v>398</v>
      </c>
      <c r="K11" s="54">
        <f t="shared" si="1"/>
        <v>28</v>
      </c>
      <c r="L11" s="56"/>
      <c r="M11" s="48"/>
      <c r="N11" s="48" t="s">
        <v>403</v>
      </c>
      <c r="O11" s="48" t="s">
        <v>411</v>
      </c>
      <c r="P11" s="69"/>
      <c r="Q11" s="48" t="s">
        <v>125</v>
      </c>
      <c r="R11" s="50" t="s">
        <v>23</v>
      </c>
      <c r="S11" s="115">
        <v>2190000</v>
      </c>
      <c r="T11" s="115"/>
      <c r="U11" s="115"/>
      <c r="V11" s="43">
        <f t="shared" si="2"/>
        <v>2190000</v>
      </c>
      <c r="W11" s="44"/>
      <c r="X11" s="42"/>
      <c r="Y11" s="42"/>
      <c r="Z11" s="42"/>
      <c r="AA11" s="42">
        <v>300000</v>
      </c>
      <c r="AB11" s="42"/>
      <c r="AC11" s="42">
        <f t="shared" si="3"/>
        <v>0</v>
      </c>
      <c r="AD11" s="42">
        <f t="shared" si="4"/>
        <v>300000</v>
      </c>
      <c r="AE11" s="60"/>
      <c r="AF11" s="39"/>
    </row>
    <row r="12" spans="1:32" ht="12.75" x14ac:dyDescent="0.2">
      <c r="A12" s="41">
        <f t="shared" si="5"/>
        <v>9</v>
      </c>
      <c r="B12" s="46" t="s">
        <v>396</v>
      </c>
      <c r="C12" s="57" t="str">
        <f>IF(D12&lt;&gt;0,VLOOKUP(D12,'[1]Danh mục'!$A$3:$B$17,2,0),"")</f>
        <v>Đào Văn Tố</v>
      </c>
      <c r="D12" s="47">
        <v>15692</v>
      </c>
      <c r="E12" s="54">
        <f>IFERROR(INDEX(#REF!,MATCH('[1]Tháng 5.2022'!D12,[1]!XE[SỐ XE],0),0),0)</f>
        <v>0</v>
      </c>
      <c r="F12" s="55" t="s">
        <v>412</v>
      </c>
      <c r="G12" s="71">
        <v>40</v>
      </c>
      <c r="H12" s="48" t="s">
        <v>309</v>
      </c>
      <c r="I12" s="48" t="s">
        <v>125</v>
      </c>
      <c r="J12" s="48" t="s">
        <v>398</v>
      </c>
      <c r="K12" s="54">
        <f t="shared" si="1"/>
        <v>28</v>
      </c>
      <c r="L12" s="56"/>
      <c r="M12" s="48"/>
      <c r="N12" s="48" t="s">
        <v>403</v>
      </c>
      <c r="O12" s="48" t="s">
        <v>413</v>
      </c>
      <c r="P12" s="69"/>
      <c r="Q12" s="48" t="s">
        <v>125</v>
      </c>
      <c r="R12" s="50" t="s">
        <v>23</v>
      </c>
      <c r="S12" s="115">
        <v>2190000</v>
      </c>
      <c r="T12" s="115"/>
      <c r="U12" s="115"/>
      <c r="V12" s="43">
        <f t="shared" si="2"/>
        <v>2190000</v>
      </c>
      <c r="W12" s="44"/>
      <c r="X12" s="42"/>
      <c r="Y12" s="42"/>
      <c r="Z12" s="42"/>
      <c r="AA12" s="42">
        <v>300000</v>
      </c>
      <c r="AB12" s="42"/>
      <c r="AC12" s="42">
        <f t="shared" si="3"/>
        <v>0</v>
      </c>
      <c r="AD12" s="42">
        <f t="shared" si="4"/>
        <v>300000</v>
      </c>
      <c r="AE12" s="60"/>
      <c r="AF12" s="39"/>
    </row>
    <row r="13" spans="1:32" ht="12.75" x14ac:dyDescent="0.2">
      <c r="A13" s="41">
        <f t="shared" si="5"/>
        <v>10</v>
      </c>
      <c r="B13" s="46" t="s">
        <v>396</v>
      </c>
      <c r="C13" s="57" t="str">
        <f>IF(D13&lt;&gt;0,VLOOKUP(D13,'[1]Danh mục'!$A$3:$B$17,2,0),"")</f>
        <v>Trịnh Tiến Trung</v>
      </c>
      <c r="D13" s="47">
        <v>80763</v>
      </c>
      <c r="E13" s="54">
        <f>IFERROR(INDEX(#REF!,MATCH('[1]Tháng 5.2022'!D13,[1]!XE[SỐ XE],0),0),0)</f>
        <v>0</v>
      </c>
      <c r="F13" s="55" t="s">
        <v>414</v>
      </c>
      <c r="G13" s="71">
        <v>40</v>
      </c>
      <c r="H13" s="48" t="s">
        <v>309</v>
      </c>
      <c r="I13" s="48" t="s">
        <v>125</v>
      </c>
      <c r="J13" s="48" t="s">
        <v>398</v>
      </c>
      <c r="K13" s="54">
        <f t="shared" si="1"/>
        <v>28</v>
      </c>
      <c r="L13" s="56"/>
      <c r="M13" s="48"/>
      <c r="N13" s="48" t="s">
        <v>403</v>
      </c>
      <c r="O13" s="48" t="s">
        <v>415</v>
      </c>
      <c r="P13" s="69"/>
      <c r="Q13" s="48" t="s">
        <v>125</v>
      </c>
      <c r="R13" s="50" t="s">
        <v>23</v>
      </c>
      <c r="S13" s="115">
        <v>2190000</v>
      </c>
      <c r="T13" s="115"/>
      <c r="U13" s="115"/>
      <c r="V13" s="43">
        <f t="shared" si="2"/>
        <v>2190000</v>
      </c>
      <c r="W13" s="44"/>
      <c r="X13" s="42"/>
      <c r="Y13" s="42"/>
      <c r="Z13" s="42"/>
      <c r="AA13" s="42">
        <v>300000</v>
      </c>
      <c r="AB13" s="42"/>
      <c r="AC13" s="42">
        <f t="shared" si="3"/>
        <v>0</v>
      </c>
      <c r="AD13" s="42">
        <f t="shared" si="4"/>
        <v>300000</v>
      </c>
      <c r="AE13" s="60"/>
      <c r="AF13" s="39"/>
    </row>
    <row r="14" spans="1:32" ht="12.75" x14ac:dyDescent="0.2">
      <c r="A14" s="41">
        <f t="shared" si="5"/>
        <v>11</v>
      </c>
      <c r="B14" s="46" t="s">
        <v>396</v>
      </c>
      <c r="C14" s="57" t="str">
        <f>IF(D14&lt;&gt;0,VLOOKUP(D14,'[1]Danh mục'!$A$3:$B$17,2,0),"")</f>
        <v>Nguyễn Trí Tuệ</v>
      </c>
      <c r="D14" s="47">
        <v>15646</v>
      </c>
      <c r="E14" s="54">
        <f>IFERROR(INDEX(#REF!,MATCH('[1]Tháng 5.2022'!D14,[1]!XE[SỐ XE],0),0),0)</f>
        <v>0</v>
      </c>
      <c r="F14" s="55" t="s">
        <v>416</v>
      </c>
      <c r="G14" s="71">
        <v>40</v>
      </c>
      <c r="H14" s="48" t="s">
        <v>309</v>
      </c>
      <c r="I14" s="48" t="s">
        <v>125</v>
      </c>
      <c r="J14" s="48" t="s">
        <v>398</v>
      </c>
      <c r="K14" s="54">
        <f t="shared" si="1"/>
        <v>28</v>
      </c>
      <c r="L14" s="56"/>
      <c r="M14" s="48"/>
      <c r="N14" s="48" t="s">
        <v>403</v>
      </c>
      <c r="O14" s="48" t="s">
        <v>417</v>
      </c>
      <c r="P14" s="69"/>
      <c r="Q14" s="48" t="s">
        <v>125</v>
      </c>
      <c r="R14" s="50" t="s">
        <v>23</v>
      </c>
      <c r="S14" s="115">
        <v>2190000</v>
      </c>
      <c r="T14" s="115"/>
      <c r="U14" s="115"/>
      <c r="V14" s="43">
        <f t="shared" si="2"/>
        <v>2190000</v>
      </c>
      <c r="W14" s="53"/>
      <c r="X14" s="49"/>
      <c r="Y14" s="49"/>
      <c r="Z14" s="49"/>
      <c r="AA14" s="49">
        <v>300000</v>
      </c>
      <c r="AB14" s="49"/>
      <c r="AC14" s="42">
        <f t="shared" si="3"/>
        <v>0</v>
      </c>
      <c r="AD14" s="42">
        <f t="shared" si="4"/>
        <v>300000</v>
      </c>
      <c r="AE14" s="61"/>
      <c r="AF14" s="39"/>
    </row>
    <row r="15" spans="1:32" ht="12.75" x14ac:dyDescent="0.2">
      <c r="A15" s="41">
        <f t="shared" si="5"/>
        <v>12</v>
      </c>
      <c r="B15" s="46" t="s">
        <v>396</v>
      </c>
      <c r="C15" s="57" t="str">
        <f>IF(D15&lt;&gt;0,VLOOKUP(D15,'[1]Danh mục'!$A$3:$B$17,2,0),"")</f>
        <v/>
      </c>
      <c r="D15" s="47"/>
      <c r="E15" s="54">
        <f>IFERROR(INDEX(#REF!,MATCH('[1]Tháng 5.2022'!D15,[1]!XE[SỐ XE],0),0),0)</f>
        <v>0</v>
      </c>
      <c r="F15" s="55" t="s">
        <v>418</v>
      </c>
      <c r="G15" s="71">
        <v>40</v>
      </c>
      <c r="H15" s="48" t="s">
        <v>309</v>
      </c>
      <c r="I15" s="48" t="s">
        <v>125</v>
      </c>
      <c r="J15" s="48" t="s">
        <v>398</v>
      </c>
      <c r="K15" s="54">
        <f t="shared" si="1"/>
        <v>28</v>
      </c>
      <c r="L15" s="56"/>
      <c r="M15" s="48"/>
      <c r="N15" s="48" t="s">
        <v>403</v>
      </c>
      <c r="O15" s="48" t="s">
        <v>419</v>
      </c>
      <c r="P15" s="69"/>
      <c r="Q15" s="48" t="s">
        <v>125</v>
      </c>
      <c r="R15" s="50" t="s">
        <v>236</v>
      </c>
      <c r="S15" s="115">
        <v>2190000</v>
      </c>
      <c r="T15" s="115"/>
      <c r="U15" s="115"/>
      <c r="V15" s="43">
        <f t="shared" si="2"/>
        <v>2190000</v>
      </c>
      <c r="W15" s="53"/>
      <c r="X15" s="49"/>
      <c r="Y15" s="49"/>
      <c r="Z15" s="49"/>
      <c r="AA15" s="49"/>
      <c r="AB15" s="49"/>
      <c r="AC15" s="42">
        <f t="shared" si="3"/>
        <v>0</v>
      </c>
      <c r="AD15" s="42">
        <f t="shared" si="4"/>
        <v>0</v>
      </c>
      <c r="AE15" s="61"/>
      <c r="AF15" s="39"/>
    </row>
    <row r="16" spans="1:32" ht="12.75" x14ac:dyDescent="0.2">
      <c r="A16" s="41">
        <f t="shared" si="5"/>
        <v>13</v>
      </c>
      <c r="B16" s="46" t="s">
        <v>396</v>
      </c>
      <c r="C16" s="57" t="str">
        <f>IF(D16&lt;&gt;0,VLOOKUP(D16,'[1]Danh mục'!$A$3:$B$17,2,0),"")</f>
        <v>Nguyễn Trí Tuệ</v>
      </c>
      <c r="D16" s="47">
        <v>15646</v>
      </c>
      <c r="E16" s="54">
        <f>IFERROR(INDEX(#REF!,MATCH('[1]Tháng 5.2022'!D16,[1]!XE[SỐ XE],0),0),0)</f>
        <v>0</v>
      </c>
      <c r="F16" s="55" t="s">
        <v>420</v>
      </c>
      <c r="G16" s="71">
        <v>40</v>
      </c>
      <c r="H16" s="48" t="s">
        <v>309</v>
      </c>
      <c r="I16" s="48" t="s">
        <v>125</v>
      </c>
      <c r="J16" s="48" t="s">
        <v>398</v>
      </c>
      <c r="K16" s="54">
        <f t="shared" si="1"/>
        <v>28</v>
      </c>
      <c r="L16" s="56"/>
      <c r="M16" s="48"/>
      <c r="N16" s="48" t="s">
        <v>403</v>
      </c>
      <c r="O16" s="48" t="s">
        <v>419</v>
      </c>
      <c r="P16" s="69"/>
      <c r="Q16" s="48" t="s">
        <v>125</v>
      </c>
      <c r="R16" s="50" t="s">
        <v>23</v>
      </c>
      <c r="S16" s="115">
        <v>2190000</v>
      </c>
      <c r="T16" s="115"/>
      <c r="U16" s="115"/>
      <c r="V16" s="43">
        <f t="shared" si="2"/>
        <v>2190000</v>
      </c>
      <c r="W16" s="53"/>
      <c r="X16" s="49"/>
      <c r="Y16" s="49"/>
      <c r="Z16" s="49"/>
      <c r="AA16" s="49">
        <v>300000</v>
      </c>
      <c r="AB16" s="49"/>
      <c r="AC16" s="42">
        <f t="shared" si="3"/>
        <v>0</v>
      </c>
      <c r="AD16" s="42">
        <f t="shared" si="4"/>
        <v>300000</v>
      </c>
      <c r="AE16" s="61"/>
      <c r="AF16" s="39"/>
    </row>
    <row r="17" spans="1:32" ht="12.75" x14ac:dyDescent="0.2">
      <c r="A17" s="41">
        <f t="shared" si="5"/>
        <v>14</v>
      </c>
      <c r="B17" s="46" t="s">
        <v>396</v>
      </c>
      <c r="C17" s="57" t="str">
        <f>IF(D17&lt;&gt;0,VLOOKUP(D17,'[1]Danh mục'!$A$3:$B$17,2,0),"")</f>
        <v>Phạm Văn Tuấn</v>
      </c>
      <c r="D17" s="47">
        <v>67399</v>
      </c>
      <c r="E17" s="54">
        <f>IFERROR(INDEX(#REF!,MATCH('[1]Tháng 5.2022'!D17,[1]!XE[SỐ XE],0),0),0)</f>
        <v>0</v>
      </c>
      <c r="F17" s="55" t="s">
        <v>421</v>
      </c>
      <c r="G17" s="71">
        <v>20</v>
      </c>
      <c r="H17" s="48" t="s">
        <v>309</v>
      </c>
      <c r="I17" s="48" t="s">
        <v>92</v>
      </c>
      <c r="J17" s="48" t="s">
        <v>398</v>
      </c>
      <c r="K17" s="54">
        <f t="shared" si="1"/>
        <v>28</v>
      </c>
      <c r="L17" s="56"/>
      <c r="M17" s="48"/>
      <c r="N17" s="48" t="s">
        <v>399</v>
      </c>
      <c r="O17" s="48"/>
      <c r="P17" s="69"/>
      <c r="Q17" s="48" t="s">
        <v>290</v>
      </c>
      <c r="R17" s="50" t="s">
        <v>23</v>
      </c>
      <c r="S17" s="115">
        <v>3800000</v>
      </c>
      <c r="T17" s="115"/>
      <c r="U17" s="115">
        <v>360000</v>
      </c>
      <c r="V17" s="43">
        <f t="shared" si="2"/>
        <v>4160000</v>
      </c>
      <c r="W17" s="53"/>
      <c r="X17" s="49"/>
      <c r="Y17" s="49"/>
      <c r="Z17" s="49"/>
      <c r="AA17" s="49">
        <v>350000</v>
      </c>
      <c r="AB17" s="49"/>
      <c r="AC17" s="42">
        <f t="shared" si="3"/>
        <v>0</v>
      </c>
      <c r="AD17" s="42">
        <f t="shared" si="4"/>
        <v>350000</v>
      </c>
      <c r="AE17" s="61"/>
      <c r="AF17" s="39"/>
    </row>
    <row r="18" spans="1:32" ht="12.75" x14ac:dyDescent="0.2">
      <c r="A18" s="41">
        <f t="shared" si="5"/>
        <v>15</v>
      </c>
      <c r="B18" s="46" t="s">
        <v>396</v>
      </c>
      <c r="C18" s="57" t="str">
        <f>IF(D18&lt;&gt;0,VLOOKUP(D18,'[1]Danh mục'!$A$3:$B$17,2,0),"")</f>
        <v>Nguyễn Đức Lợi</v>
      </c>
      <c r="D18" s="47">
        <v>80539</v>
      </c>
      <c r="E18" s="54">
        <f>IFERROR(INDEX(#REF!,MATCH('[1]Tháng 5.2022'!D18,[1]!XE[SỐ XE],0),0),0)</f>
        <v>0</v>
      </c>
      <c r="F18" s="55" t="s">
        <v>422</v>
      </c>
      <c r="G18" s="71">
        <v>20</v>
      </c>
      <c r="H18" s="48" t="s">
        <v>309</v>
      </c>
      <c r="I18" s="48" t="s">
        <v>92</v>
      </c>
      <c r="J18" s="48" t="s">
        <v>398</v>
      </c>
      <c r="K18" s="54">
        <f t="shared" si="1"/>
        <v>28</v>
      </c>
      <c r="L18" s="56"/>
      <c r="M18" s="48"/>
      <c r="N18" s="48" t="s">
        <v>399</v>
      </c>
      <c r="O18" s="48"/>
      <c r="P18" s="69"/>
      <c r="Q18" s="48" t="s">
        <v>290</v>
      </c>
      <c r="R18" s="50" t="s">
        <v>23</v>
      </c>
      <c r="S18" s="115">
        <v>3800000</v>
      </c>
      <c r="T18" s="115"/>
      <c r="U18" s="115">
        <v>360000</v>
      </c>
      <c r="V18" s="43">
        <f t="shared" si="2"/>
        <v>4160000</v>
      </c>
      <c r="W18" s="53"/>
      <c r="X18" s="49"/>
      <c r="Y18" s="49"/>
      <c r="Z18" s="49"/>
      <c r="AA18" s="49">
        <v>350000</v>
      </c>
      <c r="AB18" s="49"/>
      <c r="AC18" s="42">
        <f t="shared" si="3"/>
        <v>0</v>
      </c>
      <c r="AD18" s="42">
        <f t="shared" si="4"/>
        <v>350000</v>
      </c>
      <c r="AE18" s="61"/>
      <c r="AF18" s="39"/>
    </row>
    <row r="19" spans="1:32" ht="12.75" x14ac:dyDescent="0.2">
      <c r="A19" s="41">
        <f t="shared" si="5"/>
        <v>16</v>
      </c>
      <c r="B19" s="46" t="s">
        <v>396</v>
      </c>
      <c r="C19" s="57" t="str">
        <f>IF(D19&lt;&gt;0,VLOOKUP(D19,'[1]Danh mục'!$A$3:$B$17,2,0),"")</f>
        <v>Đỗ Đức Thịnh</v>
      </c>
      <c r="D19" s="47">
        <v>15547</v>
      </c>
      <c r="E19" s="54">
        <f>IFERROR(INDEX(#REF!,MATCH('[1]Tháng 5.2022'!D19,[1]!XE[SỐ XE],0),0),0)</f>
        <v>0</v>
      </c>
      <c r="F19" s="55" t="s">
        <v>423</v>
      </c>
      <c r="G19" s="71">
        <v>20</v>
      </c>
      <c r="H19" s="48" t="s">
        <v>309</v>
      </c>
      <c r="I19" s="48" t="s">
        <v>92</v>
      </c>
      <c r="J19" s="48" t="s">
        <v>398</v>
      </c>
      <c r="K19" s="54">
        <f t="shared" si="1"/>
        <v>28</v>
      </c>
      <c r="L19" s="56"/>
      <c r="M19" s="48"/>
      <c r="N19" s="48" t="s">
        <v>399</v>
      </c>
      <c r="O19" s="48"/>
      <c r="P19" s="69"/>
      <c r="Q19" s="48" t="s">
        <v>290</v>
      </c>
      <c r="R19" s="50" t="s">
        <v>23</v>
      </c>
      <c r="S19" s="115">
        <v>3800000</v>
      </c>
      <c r="T19" s="115"/>
      <c r="U19" s="115">
        <v>360000</v>
      </c>
      <c r="V19" s="43">
        <f t="shared" si="2"/>
        <v>4160000</v>
      </c>
      <c r="W19" s="53"/>
      <c r="X19" s="49"/>
      <c r="Y19" s="49"/>
      <c r="Z19" s="49"/>
      <c r="AA19" s="49">
        <v>350000</v>
      </c>
      <c r="AB19" s="49"/>
      <c r="AC19" s="42">
        <f t="shared" si="3"/>
        <v>0</v>
      </c>
      <c r="AD19" s="42">
        <f t="shared" si="4"/>
        <v>350000</v>
      </c>
      <c r="AE19" s="61"/>
      <c r="AF19" s="39"/>
    </row>
    <row r="20" spans="1:32" ht="12.75" x14ac:dyDescent="0.2">
      <c r="A20" s="41">
        <f t="shared" si="5"/>
        <v>17</v>
      </c>
      <c r="B20" s="46" t="s">
        <v>396</v>
      </c>
      <c r="C20" s="57" t="str">
        <f>IF(D20&lt;&gt;0,VLOOKUP(D20,'[1]Danh mục'!$A$3:$B$17,2,0),"")</f>
        <v>Bùi Văn Mạnh</v>
      </c>
      <c r="D20" s="47">
        <v>67308</v>
      </c>
      <c r="E20" s="54">
        <f>IFERROR(INDEX(#REF!,MATCH('[1]Tháng 5.2022'!D20,[1]!XE[SỐ XE],0),0),0)</f>
        <v>0</v>
      </c>
      <c r="F20" s="55" t="s">
        <v>424</v>
      </c>
      <c r="G20" s="71">
        <v>20</v>
      </c>
      <c r="H20" s="48" t="s">
        <v>309</v>
      </c>
      <c r="I20" s="48" t="s">
        <v>92</v>
      </c>
      <c r="J20" s="48" t="s">
        <v>398</v>
      </c>
      <c r="K20" s="54">
        <f t="shared" si="1"/>
        <v>28</v>
      </c>
      <c r="L20" s="56"/>
      <c r="M20" s="48"/>
      <c r="N20" s="48" t="s">
        <v>399</v>
      </c>
      <c r="O20" s="48"/>
      <c r="P20" s="69"/>
      <c r="Q20" s="48" t="s">
        <v>290</v>
      </c>
      <c r="R20" s="50" t="s">
        <v>23</v>
      </c>
      <c r="S20" s="115">
        <v>3800000</v>
      </c>
      <c r="T20" s="115"/>
      <c r="U20" s="115">
        <v>360000</v>
      </c>
      <c r="V20" s="43">
        <f t="shared" si="2"/>
        <v>4160000</v>
      </c>
      <c r="W20" s="53"/>
      <c r="X20" s="49"/>
      <c r="Y20" s="49"/>
      <c r="Z20" s="49"/>
      <c r="AA20" s="49">
        <v>350000</v>
      </c>
      <c r="AB20" s="49"/>
      <c r="AC20" s="42">
        <f t="shared" si="3"/>
        <v>0</v>
      </c>
      <c r="AD20" s="42">
        <f t="shared" si="4"/>
        <v>350000</v>
      </c>
      <c r="AE20" s="61"/>
      <c r="AF20" s="39"/>
    </row>
    <row r="21" spans="1:32" ht="12.75" x14ac:dyDescent="0.2">
      <c r="A21" s="41">
        <f t="shared" si="5"/>
        <v>18</v>
      </c>
      <c r="B21" s="46" t="s">
        <v>396</v>
      </c>
      <c r="C21" s="57" t="str">
        <f>IF(D21&lt;&gt;0,VLOOKUP(D21,'[1]Danh mục'!$A$3:$B$17,2,0),"")</f>
        <v/>
      </c>
      <c r="D21" s="47"/>
      <c r="E21" s="54">
        <f>IFERROR(INDEX(#REF!,MATCH('[1]Tháng 5.2022'!D21,[1]!XE[SỐ XE],0),0),0)</f>
        <v>0</v>
      </c>
      <c r="F21" s="55" t="s">
        <v>425</v>
      </c>
      <c r="G21" s="71">
        <v>20</v>
      </c>
      <c r="H21" s="48" t="s">
        <v>309</v>
      </c>
      <c r="I21" s="48" t="s">
        <v>92</v>
      </c>
      <c r="J21" s="48" t="s">
        <v>398</v>
      </c>
      <c r="K21" s="54">
        <f t="shared" si="1"/>
        <v>28</v>
      </c>
      <c r="L21" s="56"/>
      <c r="M21" s="48"/>
      <c r="N21" s="48" t="s">
        <v>399</v>
      </c>
      <c r="O21" s="48"/>
      <c r="P21" s="69"/>
      <c r="Q21" s="48" t="s">
        <v>290</v>
      </c>
      <c r="R21" s="50" t="s">
        <v>373</v>
      </c>
      <c r="S21" s="115">
        <v>3800000</v>
      </c>
      <c r="T21" s="115"/>
      <c r="U21" s="115">
        <v>360000</v>
      </c>
      <c r="V21" s="43">
        <f t="shared" si="2"/>
        <v>4160000</v>
      </c>
      <c r="W21" s="53"/>
      <c r="X21" s="49"/>
      <c r="Y21" s="49"/>
      <c r="Z21" s="49"/>
      <c r="AA21" s="49"/>
      <c r="AB21" s="49"/>
      <c r="AC21" s="42">
        <f t="shared" si="3"/>
        <v>0</v>
      </c>
      <c r="AD21" s="42">
        <f t="shared" si="4"/>
        <v>0</v>
      </c>
      <c r="AE21" s="61"/>
      <c r="AF21" s="39"/>
    </row>
    <row r="22" spans="1:32" ht="12.75" x14ac:dyDescent="0.2">
      <c r="A22" s="41">
        <f t="shared" si="5"/>
        <v>19</v>
      </c>
      <c r="B22" s="46" t="s">
        <v>426</v>
      </c>
      <c r="C22" s="57" t="str">
        <f>IF(D22&lt;&gt;0,VLOOKUP(D22,'[1]Danh mục'!$A$3:$B$17,2,0),"")</f>
        <v>Nguyễn Đức Lợi</v>
      </c>
      <c r="D22" s="47">
        <v>80539</v>
      </c>
      <c r="E22" s="54">
        <f>IFERROR(INDEX(#REF!,MATCH('[1]Tháng 5.2022'!D22,[1]!XE[SỐ XE],0),0),0)</f>
        <v>0</v>
      </c>
      <c r="F22" s="55" t="s">
        <v>427</v>
      </c>
      <c r="G22" s="71">
        <v>40</v>
      </c>
      <c r="H22" s="48" t="s">
        <v>309</v>
      </c>
      <c r="I22" s="48" t="s">
        <v>362</v>
      </c>
      <c r="J22" s="48" t="s">
        <v>398</v>
      </c>
      <c r="K22" s="54">
        <f t="shared" si="1"/>
        <v>28</v>
      </c>
      <c r="L22" s="56"/>
      <c r="M22" s="48"/>
      <c r="N22" s="48" t="s">
        <v>399</v>
      </c>
      <c r="O22" s="48" t="s">
        <v>428</v>
      </c>
      <c r="P22" s="69"/>
      <c r="Q22" s="48" t="s">
        <v>283</v>
      </c>
      <c r="R22" s="50" t="s">
        <v>23</v>
      </c>
      <c r="S22" s="115">
        <v>5250000</v>
      </c>
      <c r="T22" s="115"/>
      <c r="U22" s="115"/>
      <c r="V22" s="43">
        <f t="shared" si="2"/>
        <v>5250000</v>
      </c>
      <c r="W22" s="53"/>
      <c r="X22" s="49"/>
      <c r="Y22" s="49"/>
      <c r="Z22" s="49"/>
      <c r="AA22" s="49">
        <v>400000</v>
      </c>
      <c r="AB22" s="49"/>
      <c r="AC22" s="42">
        <f t="shared" si="3"/>
        <v>0</v>
      </c>
      <c r="AD22" s="42">
        <f t="shared" si="4"/>
        <v>400000</v>
      </c>
      <c r="AE22" s="61"/>
      <c r="AF22" s="39"/>
    </row>
    <row r="23" spans="1:32" ht="12.75" x14ac:dyDescent="0.2">
      <c r="A23" s="41">
        <f t="shared" si="5"/>
        <v>20</v>
      </c>
      <c r="B23" s="46" t="s">
        <v>426</v>
      </c>
      <c r="C23" s="57" t="str">
        <f>IF(D23&lt;&gt;0,VLOOKUP(D23,'[1]Danh mục'!$A$3:$B$17,2,0),"")</f>
        <v>Bùi Văn Mạnh</v>
      </c>
      <c r="D23" s="45">
        <v>67308</v>
      </c>
      <c r="E23" s="54">
        <f>IFERROR(INDEX(#REF!,MATCH('[1]Tháng 5.2022'!D23,[1]!XE[SỐ XE],0),0),0)</f>
        <v>0</v>
      </c>
      <c r="F23" s="55" t="s">
        <v>429</v>
      </c>
      <c r="G23" s="71">
        <v>20</v>
      </c>
      <c r="H23" s="48" t="s">
        <v>305</v>
      </c>
      <c r="I23" s="48" t="s">
        <v>346</v>
      </c>
      <c r="J23" s="48" t="s">
        <v>398</v>
      </c>
      <c r="K23" s="54">
        <f t="shared" si="1"/>
        <v>28</v>
      </c>
      <c r="L23" s="56"/>
      <c r="M23" s="48"/>
      <c r="N23" s="48" t="s">
        <v>403</v>
      </c>
      <c r="O23" s="48" t="s">
        <v>430</v>
      </c>
      <c r="P23" s="69"/>
      <c r="Q23" s="48" t="s">
        <v>361</v>
      </c>
      <c r="R23" s="50" t="s">
        <v>23</v>
      </c>
      <c r="S23" s="115">
        <v>5800000</v>
      </c>
      <c r="T23" s="115"/>
      <c r="U23" s="115"/>
      <c r="V23" s="43">
        <f t="shared" si="2"/>
        <v>5800000</v>
      </c>
      <c r="W23" s="53"/>
      <c r="X23" s="49"/>
      <c r="Y23" s="49"/>
      <c r="Z23" s="49"/>
      <c r="AA23" s="49">
        <v>450000</v>
      </c>
      <c r="AB23" s="49"/>
      <c r="AC23" s="42">
        <f t="shared" si="3"/>
        <v>0</v>
      </c>
      <c r="AD23" s="42">
        <f t="shared" si="4"/>
        <v>450000</v>
      </c>
      <c r="AE23" s="61"/>
      <c r="AF23" s="39"/>
    </row>
    <row r="24" spans="1:32" ht="12.75" x14ac:dyDescent="0.2">
      <c r="A24" s="41">
        <f t="shared" si="5"/>
        <v>21</v>
      </c>
      <c r="B24" s="46" t="s">
        <v>426</v>
      </c>
      <c r="C24" s="57" t="str">
        <f>IF(D24&lt;&gt;0,VLOOKUP(D24,'[1]Danh mục'!$A$3:$B$17,2,0),"")</f>
        <v>Bùi Văn Mạnh</v>
      </c>
      <c r="D24" s="45">
        <v>67308</v>
      </c>
      <c r="E24" s="54">
        <f>IFERROR(INDEX(#REF!,MATCH('[1]Tháng 5.2022'!D24,[1]!XE[SỐ XE],0),0),0)</f>
        <v>0</v>
      </c>
      <c r="F24" s="55" t="s">
        <v>429</v>
      </c>
      <c r="G24" s="71">
        <v>20</v>
      </c>
      <c r="H24" s="48" t="s">
        <v>305</v>
      </c>
      <c r="I24" s="48" t="s">
        <v>431</v>
      </c>
      <c r="J24" s="48" t="s">
        <v>400</v>
      </c>
      <c r="K24" s="54">
        <f t="shared" si="1"/>
        <v>28</v>
      </c>
      <c r="L24" s="56"/>
      <c r="M24" s="48"/>
      <c r="N24" s="48" t="s">
        <v>401</v>
      </c>
      <c r="O24" s="48"/>
      <c r="P24" s="69"/>
      <c r="Q24" s="48" t="s">
        <v>374</v>
      </c>
      <c r="R24" s="50" t="s">
        <v>23</v>
      </c>
      <c r="S24" s="115"/>
      <c r="T24" s="115"/>
      <c r="U24" s="115"/>
      <c r="V24" s="43">
        <f t="shared" si="2"/>
        <v>0</v>
      </c>
      <c r="W24" s="53"/>
      <c r="X24" s="49"/>
      <c r="Y24" s="49"/>
      <c r="Z24" s="49"/>
      <c r="AA24" s="49">
        <v>400000</v>
      </c>
      <c r="AB24" s="49"/>
      <c r="AC24" s="42">
        <f t="shared" si="3"/>
        <v>0</v>
      </c>
      <c r="AD24" s="42">
        <f t="shared" si="4"/>
        <v>400000</v>
      </c>
      <c r="AE24" s="61"/>
      <c r="AF24" s="39"/>
    </row>
    <row r="25" spans="1:32" ht="12.75" x14ac:dyDescent="0.2">
      <c r="A25" s="41">
        <f t="shared" si="5"/>
        <v>22</v>
      </c>
      <c r="B25" s="46" t="s">
        <v>426</v>
      </c>
      <c r="C25" s="57" t="str">
        <f>IF(D25&lt;&gt;0,VLOOKUP(D25,'[1]Danh mục'!$A$3:$B$17,2,0),"")</f>
        <v>Nguyễn Văn Bẩy</v>
      </c>
      <c r="D25" s="47">
        <v>15861</v>
      </c>
      <c r="E25" s="54">
        <f>IFERROR(INDEX(#REF!,MATCH('[1]Tháng 5.2022'!D25,[1]!XE[SỐ XE],0),0),0)</f>
        <v>0</v>
      </c>
      <c r="F25" s="55" t="s">
        <v>432</v>
      </c>
      <c r="G25" s="71">
        <v>20</v>
      </c>
      <c r="H25" s="48" t="s">
        <v>305</v>
      </c>
      <c r="I25" s="48" t="s">
        <v>92</v>
      </c>
      <c r="J25" s="48" t="s">
        <v>398</v>
      </c>
      <c r="K25" s="54">
        <f t="shared" si="1"/>
        <v>28</v>
      </c>
      <c r="L25" s="56"/>
      <c r="M25" s="48"/>
      <c r="N25" s="48" t="s">
        <v>399</v>
      </c>
      <c r="O25" s="48" t="s">
        <v>433</v>
      </c>
      <c r="P25" s="69"/>
      <c r="Q25" s="48" t="s">
        <v>286</v>
      </c>
      <c r="R25" s="50" t="s">
        <v>23</v>
      </c>
      <c r="S25" s="115">
        <v>3400000</v>
      </c>
      <c r="T25" s="115"/>
      <c r="U25" s="115"/>
      <c r="V25" s="43">
        <f t="shared" si="2"/>
        <v>3400000</v>
      </c>
      <c r="W25" s="53"/>
      <c r="X25" s="49"/>
      <c r="Y25" s="49"/>
      <c r="Z25" s="49"/>
      <c r="AA25" s="49">
        <v>350000</v>
      </c>
      <c r="AB25" s="49"/>
      <c r="AC25" s="42">
        <f t="shared" si="3"/>
        <v>0</v>
      </c>
      <c r="AD25" s="42">
        <f t="shared" si="4"/>
        <v>350000</v>
      </c>
      <c r="AE25" s="61"/>
      <c r="AF25" s="39"/>
    </row>
    <row r="26" spans="1:32" ht="12.75" x14ac:dyDescent="0.2">
      <c r="A26" s="41">
        <f t="shared" si="5"/>
        <v>23</v>
      </c>
      <c r="B26" s="46" t="s">
        <v>426</v>
      </c>
      <c r="C26" s="57" t="str">
        <f>IF(D26&lt;&gt;0,VLOOKUP(D26,'[1]Danh mục'!$A$3:$B$17,2,0),"")</f>
        <v>Đỗ Đức Thịnh</v>
      </c>
      <c r="D26" s="47">
        <v>15547</v>
      </c>
      <c r="E26" s="54">
        <f>IFERROR(INDEX(#REF!,MATCH('[1]Tháng 5.2022'!D26,[1]!XE[SỐ XE],0),0),0)</f>
        <v>0</v>
      </c>
      <c r="F26" s="55" t="s">
        <v>434</v>
      </c>
      <c r="G26" s="71">
        <v>40</v>
      </c>
      <c r="H26" s="48" t="s">
        <v>305</v>
      </c>
      <c r="I26" s="48" t="s">
        <v>92</v>
      </c>
      <c r="J26" s="48" t="s">
        <v>398</v>
      </c>
      <c r="K26" s="54">
        <f t="shared" si="1"/>
        <v>28</v>
      </c>
      <c r="L26" s="56"/>
      <c r="M26" s="48"/>
      <c r="N26" s="48" t="s">
        <v>403</v>
      </c>
      <c r="O26" s="48"/>
      <c r="P26" s="69"/>
      <c r="Q26" s="48" t="s">
        <v>232</v>
      </c>
      <c r="R26" s="50" t="s">
        <v>23</v>
      </c>
      <c r="S26" s="115">
        <v>3300000</v>
      </c>
      <c r="T26" s="115"/>
      <c r="U26" s="115"/>
      <c r="V26" s="43">
        <f t="shared" si="2"/>
        <v>3300000</v>
      </c>
      <c r="W26" s="53"/>
      <c r="X26" s="49"/>
      <c r="Y26" s="49"/>
      <c r="Z26" s="49"/>
      <c r="AA26" s="49">
        <v>350000</v>
      </c>
      <c r="AB26" s="49"/>
      <c r="AC26" s="42">
        <f t="shared" si="3"/>
        <v>0</v>
      </c>
      <c r="AD26" s="42">
        <f t="shared" si="4"/>
        <v>350000</v>
      </c>
      <c r="AE26" s="61"/>
      <c r="AF26" s="39"/>
    </row>
    <row r="27" spans="1:32" x14ac:dyDescent="0.2">
      <c r="A27" s="41">
        <f t="shared" si="5"/>
        <v>24</v>
      </c>
      <c r="B27" s="46" t="s">
        <v>426</v>
      </c>
      <c r="C27" s="57" t="str">
        <f>IF(D27&lt;&gt;0,VLOOKUP(D27,'[1]Danh mục'!$A$3:$B$17,2,0),"")</f>
        <v>Phạm Văn Tuấn</v>
      </c>
      <c r="D27" s="47">
        <v>67399</v>
      </c>
      <c r="E27" s="54">
        <f>IFERROR(INDEX(#REF!,MATCH('[1]Tháng 5.2022'!D27,[1]!XE[SỐ XE],0),0),0)</f>
        <v>0</v>
      </c>
      <c r="F27" s="55" t="s">
        <v>435</v>
      </c>
      <c r="G27" s="71">
        <v>40</v>
      </c>
      <c r="H27" s="48" t="s">
        <v>305</v>
      </c>
      <c r="I27" s="48" t="s">
        <v>125</v>
      </c>
      <c r="J27" s="48" t="s">
        <v>398</v>
      </c>
      <c r="K27" s="54">
        <f t="shared" si="1"/>
        <v>28</v>
      </c>
      <c r="L27" s="56"/>
      <c r="M27" s="48"/>
      <c r="N27" s="48" t="s">
        <v>399</v>
      </c>
      <c r="O27" s="48"/>
      <c r="P27" s="69"/>
      <c r="Q27" s="48" t="s">
        <v>125</v>
      </c>
      <c r="R27" s="50" t="s">
        <v>23</v>
      </c>
      <c r="S27" s="51">
        <v>1790000</v>
      </c>
      <c r="T27" s="52"/>
      <c r="U27" s="52"/>
      <c r="V27" s="43">
        <f t="shared" si="2"/>
        <v>1790000</v>
      </c>
      <c r="W27" s="53"/>
      <c r="X27" s="49"/>
      <c r="Y27" s="49"/>
      <c r="Z27" s="49"/>
      <c r="AA27" s="49">
        <v>300000</v>
      </c>
      <c r="AB27" s="49"/>
      <c r="AC27" s="42">
        <f t="shared" si="3"/>
        <v>0</v>
      </c>
      <c r="AD27" s="42">
        <f t="shared" si="4"/>
        <v>300000</v>
      </c>
      <c r="AE27" s="61"/>
      <c r="AF27" s="39"/>
    </row>
    <row r="28" spans="1:32" x14ac:dyDescent="0.2">
      <c r="A28" s="41">
        <f t="shared" si="5"/>
        <v>25</v>
      </c>
      <c r="B28" s="46" t="s">
        <v>426</v>
      </c>
      <c r="C28" s="57" t="str">
        <f>IF(D28&lt;&gt;0,VLOOKUP(D28,'[1]Danh mục'!$A$3:$B$17,2,0),"")</f>
        <v>Phạm Văn Tuấn</v>
      </c>
      <c r="D28" s="47">
        <v>67399</v>
      </c>
      <c r="E28" s="54">
        <f>IFERROR(INDEX(#REF!,MATCH('[1]Tháng 5.2022'!D28,[1]!XE[SỐ XE],0),0),0)</f>
        <v>0</v>
      </c>
      <c r="F28" s="55" t="s">
        <v>435</v>
      </c>
      <c r="G28" s="71">
        <v>40</v>
      </c>
      <c r="H28" s="48" t="s">
        <v>125</v>
      </c>
      <c r="I28" s="48" t="s">
        <v>375</v>
      </c>
      <c r="J28" s="48" t="s">
        <v>400</v>
      </c>
      <c r="K28" s="54">
        <f t="shared" si="1"/>
        <v>28</v>
      </c>
      <c r="L28" s="56"/>
      <c r="M28" s="48"/>
      <c r="N28" s="48" t="s">
        <v>401</v>
      </c>
      <c r="O28" s="48"/>
      <c r="P28" s="69"/>
      <c r="Q28" s="48" t="s">
        <v>125</v>
      </c>
      <c r="R28" s="50" t="s">
        <v>23</v>
      </c>
      <c r="S28" s="51">
        <v>1790000</v>
      </c>
      <c r="T28" s="52"/>
      <c r="U28" s="52">
        <v>400000</v>
      </c>
      <c r="V28" s="43">
        <f t="shared" si="2"/>
        <v>2190000</v>
      </c>
      <c r="W28" s="53"/>
      <c r="X28" s="49"/>
      <c r="Y28" s="49"/>
      <c r="Z28" s="49"/>
      <c r="AA28" s="49">
        <v>300000</v>
      </c>
      <c r="AB28" s="49"/>
      <c r="AC28" s="42">
        <f t="shared" si="3"/>
        <v>0</v>
      </c>
      <c r="AD28" s="42">
        <f t="shared" si="4"/>
        <v>300000</v>
      </c>
      <c r="AE28" s="61"/>
      <c r="AF28" s="39"/>
    </row>
    <row r="29" spans="1:32" x14ac:dyDescent="0.2">
      <c r="A29" s="41">
        <f t="shared" si="5"/>
        <v>26</v>
      </c>
      <c r="B29" s="46" t="s">
        <v>426</v>
      </c>
      <c r="C29" s="57" t="str">
        <f>IF(D29&lt;&gt;0,VLOOKUP(D29,'[1]Danh mục'!$A$3:$B$17,2,0),"")</f>
        <v>Vũ Văn Cường</v>
      </c>
      <c r="D29" s="47">
        <v>67432</v>
      </c>
      <c r="E29" s="54">
        <f>IFERROR(INDEX(#REF!,MATCH('[1]Tháng 5.2022'!D29,[1]!XE[SỐ XE],0),0),0)</f>
        <v>0</v>
      </c>
      <c r="F29" s="55" t="s">
        <v>436</v>
      </c>
      <c r="G29" s="71">
        <v>40</v>
      </c>
      <c r="H29" s="48" t="s">
        <v>305</v>
      </c>
      <c r="I29" s="48" t="s">
        <v>125</v>
      </c>
      <c r="J29" s="48" t="s">
        <v>398</v>
      </c>
      <c r="K29" s="54">
        <f t="shared" si="1"/>
        <v>28</v>
      </c>
      <c r="L29" s="56"/>
      <c r="M29" s="48"/>
      <c r="N29" s="48" t="s">
        <v>403</v>
      </c>
      <c r="O29" s="48" t="s">
        <v>437</v>
      </c>
      <c r="P29" s="69"/>
      <c r="Q29" s="48" t="s">
        <v>125</v>
      </c>
      <c r="R29" s="50" t="s">
        <v>23</v>
      </c>
      <c r="S29" s="51">
        <v>1790000</v>
      </c>
      <c r="T29" s="52"/>
      <c r="U29" s="52"/>
      <c r="V29" s="43">
        <f t="shared" si="2"/>
        <v>1790000</v>
      </c>
      <c r="W29" s="53"/>
      <c r="X29" s="49"/>
      <c r="Y29" s="49"/>
      <c r="Z29" s="49"/>
      <c r="AA29" s="49">
        <v>300000</v>
      </c>
      <c r="AB29" s="49"/>
      <c r="AC29" s="42">
        <f t="shared" si="3"/>
        <v>0</v>
      </c>
      <c r="AD29" s="42">
        <f t="shared" si="4"/>
        <v>300000</v>
      </c>
      <c r="AE29" s="61"/>
      <c r="AF29" s="39"/>
    </row>
    <row r="30" spans="1:32" x14ac:dyDescent="0.2">
      <c r="A30" s="41">
        <f t="shared" si="5"/>
        <v>27</v>
      </c>
      <c r="B30" s="46" t="s">
        <v>426</v>
      </c>
      <c r="C30" s="57" t="str">
        <f>IF(D30&lt;&gt;0,VLOOKUP(D30,'[1]Danh mục'!$A$3:$B$17,2,0),"")</f>
        <v>Trịnh Tiến Trung</v>
      </c>
      <c r="D30" s="47">
        <v>80763</v>
      </c>
      <c r="E30" s="54">
        <f>IFERROR(INDEX(#REF!,MATCH('[1]Tháng 5.2022'!D30,[1]!XE[SỐ XE],0),0),0)</f>
        <v>0</v>
      </c>
      <c r="F30" s="55" t="s">
        <v>438</v>
      </c>
      <c r="G30" s="71">
        <v>40</v>
      </c>
      <c r="H30" s="48" t="s">
        <v>305</v>
      </c>
      <c r="I30" s="48" t="s">
        <v>125</v>
      </c>
      <c r="J30" s="48" t="s">
        <v>398</v>
      </c>
      <c r="K30" s="54">
        <f t="shared" si="1"/>
        <v>28</v>
      </c>
      <c r="L30" s="56"/>
      <c r="M30" s="48"/>
      <c r="N30" s="48" t="s">
        <v>403</v>
      </c>
      <c r="O30" s="48" t="s">
        <v>437</v>
      </c>
      <c r="P30" s="69"/>
      <c r="Q30" s="48" t="s">
        <v>125</v>
      </c>
      <c r="R30" s="50" t="s">
        <v>23</v>
      </c>
      <c r="S30" s="51">
        <v>1790000</v>
      </c>
      <c r="T30" s="52"/>
      <c r="U30" s="52"/>
      <c r="V30" s="43">
        <f t="shared" si="2"/>
        <v>1790000</v>
      </c>
      <c r="W30" s="53"/>
      <c r="X30" s="49"/>
      <c r="Y30" s="49"/>
      <c r="Z30" s="49"/>
      <c r="AA30" s="49">
        <v>300000</v>
      </c>
      <c r="AB30" s="49"/>
      <c r="AC30" s="42">
        <f t="shared" si="3"/>
        <v>0</v>
      </c>
      <c r="AD30" s="42">
        <f t="shared" si="4"/>
        <v>300000</v>
      </c>
      <c r="AE30" s="61"/>
      <c r="AF30" s="39"/>
    </row>
    <row r="31" spans="1:32" x14ac:dyDescent="0.2">
      <c r="A31" s="41">
        <f t="shared" si="5"/>
        <v>28</v>
      </c>
      <c r="B31" s="46" t="s">
        <v>426</v>
      </c>
      <c r="C31" s="57" t="str">
        <f>IF(D31&lt;&gt;0,VLOOKUP(D31,'[1]Danh mục'!$A$3:$B$17,2,0),"")</f>
        <v/>
      </c>
      <c r="D31" s="47"/>
      <c r="E31" s="54">
        <f>IFERROR(INDEX(#REF!,MATCH('[1]Tháng 5.2022'!D31,[1]!XE[SỐ XE],0),0),0)</f>
        <v>0</v>
      </c>
      <c r="F31" s="55" t="s">
        <v>439</v>
      </c>
      <c r="G31" s="71">
        <v>40</v>
      </c>
      <c r="H31" s="48" t="s">
        <v>305</v>
      </c>
      <c r="I31" s="48" t="s">
        <v>125</v>
      </c>
      <c r="J31" s="48" t="s">
        <v>398</v>
      </c>
      <c r="K31" s="54">
        <f t="shared" si="1"/>
        <v>28</v>
      </c>
      <c r="L31" s="56"/>
      <c r="M31" s="48"/>
      <c r="N31" s="48" t="s">
        <v>403</v>
      </c>
      <c r="O31" s="48" t="s">
        <v>437</v>
      </c>
      <c r="P31" s="69"/>
      <c r="Q31" s="48" t="s">
        <v>125</v>
      </c>
      <c r="R31" s="50" t="s">
        <v>236</v>
      </c>
      <c r="S31" s="51">
        <v>1790000</v>
      </c>
      <c r="T31" s="52"/>
      <c r="U31" s="52"/>
      <c r="V31" s="43">
        <f t="shared" si="2"/>
        <v>1790000</v>
      </c>
      <c r="W31" s="53"/>
      <c r="X31" s="49"/>
      <c r="Y31" s="49"/>
      <c r="Z31" s="49"/>
      <c r="AA31" s="49"/>
      <c r="AB31" s="49"/>
      <c r="AC31" s="42">
        <f t="shared" si="3"/>
        <v>0</v>
      </c>
      <c r="AD31" s="42">
        <f t="shared" si="4"/>
        <v>0</v>
      </c>
      <c r="AE31" s="61"/>
      <c r="AF31" s="39"/>
    </row>
    <row r="32" spans="1:32" x14ac:dyDescent="0.2">
      <c r="A32" s="41">
        <f t="shared" si="5"/>
        <v>29</v>
      </c>
      <c r="B32" s="46" t="s">
        <v>426</v>
      </c>
      <c r="C32" s="57" t="str">
        <f>IF(D32&lt;&gt;0,VLOOKUP(D32,'[1]Danh mục'!$A$3:$B$17,2,0),"")</f>
        <v/>
      </c>
      <c r="D32" s="47"/>
      <c r="E32" s="54">
        <f>IFERROR(INDEX(#REF!,MATCH('[1]Tháng 5.2022'!D32,[1]!XE[SỐ XE],0),0),0)</f>
        <v>0</v>
      </c>
      <c r="F32" s="55" t="s">
        <v>440</v>
      </c>
      <c r="G32" s="71">
        <v>40</v>
      </c>
      <c r="H32" s="48" t="s">
        <v>305</v>
      </c>
      <c r="I32" s="48" t="s">
        <v>125</v>
      </c>
      <c r="J32" s="48" t="s">
        <v>398</v>
      </c>
      <c r="K32" s="54">
        <f t="shared" si="1"/>
        <v>28</v>
      </c>
      <c r="L32" s="56"/>
      <c r="M32" s="48"/>
      <c r="N32" s="48" t="s">
        <v>403</v>
      </c>
      <c r="O32" s="48" t="s">
        <v>437</v>
      </c>
      <c r="P32" s="69"/>
      <c r="Q32" s="48" t="s">
        <v>125</v>
      </c>
      <c r="R32" s="50" t="s">
        <v>236</v>
      </c>
      <c r="S32" s="51">
        <v>1790000</v>
      </c>
      <c r="T32" s="52"/>
      <c r="U32" s="52"/>
      <c r="V32" s="43">
        <f t="shared" si="2"/>
        <v>1790000</v>
      </c>
      <c r="W32" s="53"/>
      <c r="X32" s="49"/>
      <c r="Y32" s="49"/>
      <c r="Z32" s="49"/>
      <c r="AA32" s="49"/>
      <c r="AB32" s="49"/>
      <c r="AC32" s="42">
        <f t="shared" si="3"/>
        <v>0</v>
      </c>
      <c r="AD32" s="42">
        <f t="shared" si="4"/>
        <v>0</v>
      </c>
      <c r="AE32" s="61"/>
      <c r="AF32" s="39"/>
    </row>
    <row r="33" spans="1:32" x14ac:dyDescent="0.2">
      <c r="A33" s="41">
        <f t="shared" si="5"/>
        <v>30</v>
      </c>
      <c r="B33" s="46" t="s">
        <v>426</v>
      </c>
      <c r="C33" s="57" t="str">
        <f>IF(D33&lt;&gt;0,VLOOKUP(D33,'[1]Danh mục'!$A$3:$B$17,2,0),"")</f>
        <v/>
      </c>
      <c r="D33" s="47"/>
      <c r="E33" s="54">
        <f>IFERROR(INDEX(#REF!,MATCH('[1]Tháng 5.2022'!D33,[1]!XE[SỐ XE],0),0),0)</f>
        <v>0</v>
      </c>
      <c r="F33" s="55" t="s">
        <v>441</v>
      </c>
      <c r="G33" s="71">
        <v>40</v>
      </c>
      <c r="H33" s="48" t="s">
        <v>305</v>
      </c>
      <c r="I33" s="48" t="s">
        <v>125</v>
      </c>
      <c r="J33" s="48" t="s">
        <v>398</v>
      </c>
      <c r="K33" s="54">
        <f t="shared" si="1"/>
        <v>28</v>
      </c>
      <c r="L33" s="56"/>
      <c r="M33" s="48"/>
      <c r="N33" s="48" t="s">
        <v>403</v>
      </c>
      <c r="O33" s="48" t="s">
        <v>437</v>
      </c>
      <c r="P33" s="69"/>
      <c r="Q33" s="48" t="s">
        <v>125</v>
      </c>
      <c r="R33" s="50" t="s">
        <v>236</v>
      </c>
      <c r="S33" s="51">
        <v>1790000</v>
      </c>
      <c r="T33" s="52"/>
      <c r="U33" s="52"/>
      <c r="V33" s="43">
        <f t="shared" si="2"/>
        <v>1790000</v>
      </c>
      <c r="W33" s="53"/>
      <c r="X33" s="49"/>
      <c r="Y33" s="49"/>
      <c r="Z33" s="49"/>
      <c r="AA33" s="49"/>
      <c r="AB33" s="49"/>
      <c r="AC33" s="42">
        <f t="shared" si="3"/>
        <v>0</v>
      </c>
      <c r="AD33" s="42">
        <f t="shared" si="4"/>
        <v>0</v>
      </c>
      <c r="AE33" s="61"/>
      <c r="AF33" s="39"/>
    </row>
    <row r="34" spans="1:32" x14ac:dyDescent="0.2">
      <c r="A34" s="41">
        <f t="shared" si="5"/>
        <v>31</v>
      </c>
      <c r="B34" s="46" t="s">
        <v>426</v>
      </c>
      <c r="C34" s="57" t="str">
        <f>IF(D34&lt;&gt;0,VLOOKUP(D34,'[1]Danh mục'!$A$3:$B$17,2,0),"")</f>
        <v/>
      </c>
      <c r="D34" s="47"/>
      <c r="E34" s="54">
        <f>IFERROR(INDEX(#REF!,MATCH('[1]Tháng 5.2022'!D34,[1]!XE[SỐ XE],0),0),0)</f>
        <v>0</v>
      </c>
      <c r="F34" s="55" t="s">
        <v>442</v>
      </c>
      <c r="G34" s="71">
        <v>40</v>
      </c>
      <c r="H34" s="48" t="s">
        <v>305</v>
      </c>
      <c r="I34" s="48" t="s">
        <v>125</v>
      </c>
      <c r="J34" s="48" t="s">
        <v>398</v>
      </c>
      <c r="K34" s="54">
        <f t="shared" si="1"/>
        <v>28</v>
      </c>
      <c r="L34" s="56"/>
      <c r="M34" s="48"/>
      <c r="N34" s="48" t="s">
        <v>403</v>
      </c>
      <c r="O34" s="48" t="s">
        <v>437</v>
      </c>
      <c r="P34" s="69"/>
      <c r="Q34" s="48" t="s">
        <v>125</v>
      </c>
      <c r="R34" s="50" t="s">
        <v>236</v>
      </c>
      <c r="S34" s="51">
        <v>1790000</v>
      </c>
      <c r="T34" s="52"/>
      <c r="U34" s="52"/>
      <c r="V34" s="43">
        <f t="shared" si="2"/>
        <v>1790000</v>
      </c>
      <c r="W34" s="53"/>
      <c r="X34" s="49"/>
      <c r="Y34" s="49"/>
      <c r="Z34" s="49"/>
      <c r="AA34" s="49"/>
      <c r="AB34" s="49"/>
      <c r="AC34" s="42">
        <f t="shared" si="3"/>
        <v>0</v>
      </c>
      <c r="AD34" s="42">
        <f t="shared" si="4"/>
        <v>0</v>
      </c>
      <c r="AE34" s="61"/>
      <c r="AF34" s="39"/>
    </row>
    <row r="35" spans="1:32" x14ac:dyDescent="0.2">
      <c r="A35" s="41">
        <f t="shared" si="5"/>
        <v>32</v>
      </c>
      <c r="B35" s="46" t="s">
        <v>426</v>
      </c>
      <c r="C35" s="57" t="str">
        <f>IF(D35&lt;&gt;0,VLOOKUP(D35,'[1]Danh mục'!$A$3:$B$17,2,0),"")</f>
        <v>Trịnh Tiến Trung</v>
      </c>
      <c r="D35" s="47">
        <v>80763</v>
      </c>
      <c r="E35" s="54">
        <f>IFERROR(INDEX(#REF!,MATCH('[1]Tháng 5.2022'!D35,[1]!XE[SỐ XE],0),0),0)</f>
        <v>0</v>
      </c>
      <c r="F35" s="55" t="s">
        <v>443</v>
      </c>
      <c r="G35" s="71">
        <v>40</v>
      </c>
      <c r="H35" s="48" t="s">
        <v>305</v>
      </c>
      <c r="I35" s="48" t="s">
        <v>125</v>
      </c>
      <c r="J35" s="48" t="s">
        <v>398</v>
      </c>
      <c r="K35" s="54">
        <f t="shared" si="1"/>
        <v>28</v>
      </c>
      <c r="L35" s="56"/>
      <c r="M35" s="48"/>
      <c r="N35" s="48" t="s">
        <v>403</v>
      </c>
      <c r="O35" s="48" t="s">
        <v>437</v>
      </c>
      <c r="P35" s="69"/>
      <c r="Q35" s="48" t="s">
        <v>125</v>
      </c>
      <c r="R35" s="50" t="s">
        <v>23</v>
      </c>
      <c r="S35" s="51">
        <v>1790000</v>
      </c>
      <c r="T35" s="52"/>
      <c r="U35" s="52"/>
      <c r="V35" s="43">
        <f t="shared" si="2"/>
        <v>1790000</v>
      </c>
      <c r="W35" s="53"/>
      <c r="X35" s="49"/>
      <c r="Y35" s="49"/>
      <c r="Z35" s="49"/>
      <c r="AA35" s="49">
        <v>300000</v>
      </c>
      <c r="AB35" s="49"/>
      <c r="AC35" s="42">
        <f t="shared" si="3"/>
        <v>0</v>
      </c>
      <c r="AD35" s="42">
        <f t="shared" si="4"/>
        <v>300000</v>
      </c>
      <c r="AE35" s="61"/>
      <c r="AF35" s="39"/>
    </row>
    <row r="36" spans="1:32" x14ac:dyDescent="0.2">
      <c r="A36" s="41">
        <f t="shared" si="5"/>
        <v>33</v>
      </c>
      <c r="B36" s="46" t="s">
        <v>426</v>
      </c>
      <c r="C36" s="57" t="str">
        <f>IF(D36&lt;&gt;0,VLOOKUP(D36,'[1]Danh mục'!$A$3:$B$17,2,0),"")</f>
        <v>Đỗ Văn Vịnh</v>
      </c>
      <c r="D36" s="47">
        <v>15668</v>
      </c>
      <c r="E36" s="54">
        <f>IFERROR(INDEX(#REF!,MATCH('[1]Tháng 5.2022'!D36,[1]!XE[SỐ XE],0),0),0)</f>
        <v>0</v>
      </c>
      <c r="F36" s="55" t="s">
        <v>444</v>
      </c>
      <c r="G36" s="71">
        <v>40</v>
      </c>
      <c r="H36" s="48" t="s">
        <v>305</v>
      </c>
      <c r="I36" s="48" t="s">
        <v>314</v>
      </c>
      <c r="J36" s="48" t="s">
        <v>398</v>
      </c>
      <c r="K36" s="54">
        <f t="shared" si="1"/>
        <v>28</v>
      </c>
      <c r="L36" s="56"/>
      <c r="M36" s="48"/>
      <c r="N36" s="48" t="s">
        <v>399</v>
      </c>
      <c r="O36" s="48" t="s">
        <v>445</v>
      </c>
      <c r="P36" s="69"/>
      <c r="Q36" s="48" t="s">
        <v>90</v>
      </c>
      <c r="R36" s="50" t="s">
        <v>23</v>
      </c>
      <c r="S36" s="51">
        <v>1200000</v>
      </c>
      <c r="T36" s="52"/>
      <c r="U36" s="52"/>
      <c r="V36" s="43">
        <f t="shared" si="2"/>
        <v>1200000</v>
      </c>
      <c r="W36" s="53"/>
      <c r="X36" s="49"/>
      <c r="Y36" s="49"/>
      <c r="Z36" s="49"/>
      <c r="AA36" s="49">
        <v>300000</v>
      </c>
      <c r="AB36" s="49"/>
      <c r="AC36" s="42">
        <f t="shared" si="3"/>
        <v>0</v>
      </c>
      <c r="AD36" s="42">
        <f t="shared" si="4"/>
        <v>300000</v>
      </c>
      <c r="AE36" s="61"/>
      <c r="AF36" s="39"/>
    </row>
    <row r="37" spans="1:32" x14ac:dyDescent="0.2">
      <c r="A37" s="41">
        <f t="shared" si="5"/>
        <v>34</v>
      </c>
      <c r="B37" s="46" t="s">
        <v>426</v>
      </c>
      <c r="C37" s="57" t="str">
        <f>IF(D37&lt;&gt;0,VLOOKUP(D37,'[1]Danh mục'!$A$3:$B$17,2,0),"")</f>
        <v>Nguyễn Trí Tuệ</v>
      </c>
      <c r="D37" s="47">
        <v>15646</v>
      </c>
      <c r="E37" s="54">
        <f>IFERROR(INDEX(#REF!,MATCH('[1]Tháng 5.2022'!D37,[1]!XE[SỐ XE],0),0),0)</f>
        <v>0</v>
      </c>
      <c r="F37" s="55" t="s">
        <v>446</v>
      </c>
      <c r="G37" s="71">
        <v>40</v>
      </c>
      <c r="H37" s="48" t="s">
        <v>305</v>
      </c>
      <c r="I37" s="48" t="s">
        <v>314</v>
      </c>
      <c r="J37" s="48" t="s">
        <v>398</v>
      </c>
      <c r="K37" s="54">
        <f t="shared" si="1"/>
        <v>28</v>
      </c>
      <c r="L37" s="56"/>
      <c r="M37" s="48"/>
      <c r="N37" s="48" t="s">
        <v>399</v>
      </c>
      <c r="O37" s="48" t="s">
        <v>445</v>
      </c>
      <c r="P37" s="69"/>
      <c r="Q37" s="48" t="s">
        <v>90</v>
      </c>
      <c r="R37" s="50" t="s">
        <v>23</v>
      </c>
      <c r="S37" s="51">
        <v>1200000</v>
      </c>
      <c r="T37" s="52"/>
      <c r="U37" s="52"/>
      <c r="V37" s="43">
        <f t="shared" si="2"/>
        <v>1200000</v>
      </c>
      <c r="W37" s="53"/>
      <c r="X37" s="49"/>
      <c r="Y37" s="49"/>
      <c r="Z37" s="49"/>
      <c r="AA37" s="49">
        <v>300000</v>
      </c>
      <c r="AB37" s="49"/>
      <c r="AC37" s="42">
        <f t="shared" si="3"/>
        <v>0</v>
      </c>
      <c r="AD37" s="42">
        <f t="shared" si="4"/>
        <v>300000</v>
      </c>
      <c r="AE37" s="61"/>
      <c r="AF37" s="39"/>
    </row>
    <row r="38" spans="1:32" x14ac:dyDescent="0.2">
      <c r="A38" s="41">
        <f t="shared" si="5"/>
        <v>35</v>
      </c>
      <c r="B38" s="46" t="s">
        <v>426</v>
      </c>
      <c r="C38" s="57" t="str">
        <f>IF(D38&lt;&gt;0,VLOOKUP(D38,'[1]Danh mục'!$A$3:$B$17,2,0),"")</f>
        <v>Phạm Văn Trọng</v>
      </c>
      <c r="D38" s="47">
        <v>80737</v>
      </c>
      <c r="E38" s="54">
        <f>IFERROR(INDEX(#REF!,MATCH('[1]Tháng 5.2022'!D38,[1]!XE[SỐ XE],0),0),0)</f>
        <v>0</v>
      </c>
      <c r="F38" s="55" t="s">
        <v>447</v>
      </c>
      <c r="G38" s="71">
        <v>40</v>
      </c>
      <c r="H38" s="48" t="s">
        <v>305</v>
      </c>
      <c r="I38" s="48" t="s">
        <v>314</v>
      </c>
      <c r="J38" s="48" t="s">
        <v>398</v>
      </c>
      <c r="K38" s="54">
        <f t="shared" si="1"/>
        <v>28</v>
      </c>
      <c r="L38" s="56"/>
      <c r="M38" s="48"/>
      <c r="N38" s="48" t="s">
        <v>399</v>
      </c>
      <c r="O38" s="48" t="s">
        <v>445</v>
      </c>
      <c r="P38" s="69"/>
      <c r="Q38" s="48" t="s">
        <v>90</v>
      </c>
      <c r="R38" s="50" t="s">
        <v>23</v>
      </c>
      <c r="S38" s="51">
        <v>1200000</v>
      </c>
      <c r="T38" s="52"/>
      <c r="U38" s="52"/>
      <c r="V38" s="43">
        <f t="shared" si="2"/>
        <v>1200000</v>
      </c>
      <c r="W38" s="53"/>
      <c r="X38" s="49"/>
      <c r="Y38" s="49"/>
      <c r="Z38" s="49"/>
      <c r="AA38" s="49">
        <v>300000</v>
      </c>
      <c r="AB38" s="49"/>
      <c r="AC38" s="42">
        <f t="shared" si="3"/>
        <v>0</v>
      </c>
      <c r="AD38" s="42">
        <f t="shared" si="4"/>
        <v>300000</v>
      </c>
      <c r="AE38" s="61"/>
      <c r="AF38" s="39"/>
    </row>
    <row r="39" spans="1:32" x14ac:dyDescent="0.2">
      <c r="A39" s="41">
        <f t="shared" si="5"/>
        <v>36</v>
      </c>
      <c r="B39" s="46" t="s">
        <v>426</v>
      </c>
      <c r="C39" s="57" t="str">
        <f>IF(D39&lt;&gt;0,VLOOKUP(D39,'[1]Danh mục'!$A$3:$B$17,2,0),"")</f>
        <v>Đỗ Văn Vịnh</v>
      </c>
      <c r="D39" s="47">
        <v>15668</v>
      </c>
      <c r="E39" s="54">
        <f>IFERROR(INDEX(#REF!,MATCH('[1]Tháng 5.2022'!D39,[1]!XE[SỐ XE],0),0),0)</f>
        <v>0</v>
      </c>
      <c r="F39" s="55" t="s">
        <v>448</v>
      </c>
      <c r="G39" s="71">
        <v>40</v>
      </c>
      <c r="H39" s="48" t="s">
        <v>305</v>
      </c>
      <c r="I39" s="48" t="s">
        <v>314</v>
      </c>
      <c r="J39" s="48" t="s">
        <v>398</v>
      </c>
      <c r="K39" s="54">
        <f t="shared" si="1"/>
        <v>28</v>
      </c>
      <c r="L39" s="56"/>
      <c r="M39" s="48"/>
      <c r="N39" s="48" t="s">
        <v>399</v>
      </c>
      <c r="O39" s="48" t="s">
        <v>445</v>
      </c>
      <c r="P39" s="69"/>
      <c r="Q39" s="48" t="s">
        <v>90</v>
      </c>
      <c r="R39" s="50" t="s">
        <v>23</v>
      </c>
      <c r="S39" s="51">
        <v>1200000</v>
      </c>
      <c r="T39" s="52"/>
      <c r="U39" s="52"/>
      <c r="V39" s="43">
        <f t="shared" si="2"/>
        <v>1200000</v>
      </c>
      <c r="W39" s="53"/>
      <c r="X39" s="49"/>
      <c r="Y39" s="49"/>
      <c r="Z39" s="49"/>
      <c r="AA39" s="49">
        <v>30000</v>
      </c>
      <c r="AB39" s="49"/>
      <c r="AC39" s="42">
        <f t="shared" si="3"/>
        <v>0</v>
      </c>
      <c r="AD39" s="42">
        <f t="shared" si="4"/>
        <v>30000</v>
      </c>
      <c r="AE39" s="61"/>
      <c r="AF39" s="39"/>
    </row>
    <row r="40" spans="1:32" x14ac:dyDescent="0.2">
      <c r="A40" s="41">
        <f t="shared" si="5"/>
        <v>37</v>
      </c>
      <c r="B40" s="46" t="s">
        <v>426</v>
      </c>
      <c r="C40" s="57" t="str">
        <f>IF(D40&lt;&gt;0,VLOOKUP(D40,'[1]Danh mục'!$A$3:$B$17,2,0),"")</f>
        <v>Đào Văn Tố</v>
      </c>
      <c r="D40" s="47">
        <v>15692</v>
      </c>
      <c r="E40" s="54">
        <f>IFERROR(INDEX(#REF!,MATCH('[1]Tháng 5.2022'!D40,[1]!XE[SỐ XE],0),0),0)</f>
        <v>0</v>
      </c>
      <c r="F40" s="55" t="s">
        <v>449</v>
      </c>
      <c r="G40" s="71">
        <v>40</v>
      </c>
      <c r="H40" s="48" t="s">
        <v>305</v>
      </c>
      <c r="I40" s="48" t="s">
        <v>314</v>
      </c>
      <c r="J40" s="48" t="s">
        <v>398</v>
      </c>
      <c r="K40" s="54">
        <f t="shared" si="1"/>
        <v>28</v>
      </c>
      <c r="L40" s="56"/>
      <c r="M40" s="48"/>
      <c r="N40" s="48" t="s">
        <v>399</v>
      </c>
      <c r="O40" s="48" t="s">
        <v>445</v>
      </c>
      <c r="P40" s="69"/>
      <c r="Q40" s="48" t="s">
        <v>90</v>
      </c>
      <c r="R40" s="50" t="s">
        <v>23</v>
      </c>
      <c r="S40" s="51">
        <v>1200000</v>
      </c>
      <c r="T40" s="52"/>
      <c r="U40" s="52"/>
      <c r="V40" s="43">
        <f t="shared" si="2"/>
        <v>1200000</v>
      </c>
      <c r="W40" s="53"/>
      <c r="X40" s="49"/>
      <c r="Y40" s="49"/>
      <c r="Z40" s="49"/>
      <c r="AA40" s="49">
        <v>300000</v>
      </c>
      <c r="AB40" s="49"/>
      <c r="AC40" s="42">
        <f t="shared" si="3"/>
        <v>0</v>
      </c>
      <c r="AD40" s="42">
        <f t="shared" si="4"/>
        <v>300000</v>
      </c>
      <c r="AE40" s="61"/>
      <c r="AF40" s="39"/>
    </row>
    <row r="41" spans="1:32" x14ac:dyDescent="0.2">
      <c r="A41" s="41">
        <f t="shared" si="5"/>
        <v>38</v>
      </c>
      <c r="B41" s="46" t="s">
        <v>426</v>
      </c>
      <c r="C41" s="57" t="str">
        <f>IF(D41&lt;&gt;0,VLOOKUP(D41,'[1]Danh mục'!$A$3:$B$17,2,0),"")</f>
        <v>Nguyễn Trí Tuệ</v>
      </c>
      <c r="D41" s="47">
        <v>15646</v>
      </c>
      <c r="E41" s="54">
        <f>IFERROR(INDEX(#REF!,MATCH('[1]Tháng 5.2022'!D41,[1]!XE[SỐ XE],0),0),0)</f>
        <v>0</v>
      </c>
      <c r="F41" s="55" t="s">
        <v>450</v>
      </c>
      <c r="G41" s="71">
        <v>40</v>
      </c>
      <c r="H41" s="48" t="s">
        <v>305</v>
      </c>
      <c r="I41" s="48" t="s">
        <v>314</v>
      </c>
      <c r="J41" s="48" t="s">
        <v>398</v>
      </c>
      <c r="K41" s="54">
        <f t="shared" si="1"/>
        <v>28</v>
      </c>
      <c r="L41" s="56"/>
      <c r="M41" s="48"/>
      <c r="N41" s="48" t="s">
        <v>399</v>
      </c>
      <c r="O41" s="48" t="s">
        <v>445</v>
      </c>
      <c r="P41" s="69"/>
      <c r="Q41" s="48" t="s">
        <v>90</v>
      </c>
      <c r="R41" s="50" t="s">
        <v>23</v>
      </c>
      <c r="S41" s="51">
        <v>1200000</v>
      </c>
      <c r="T41" s="52"/>
      <c r="U41" s="52"/>
      <c r="V41" s="43">
        <f t="shared" si="2"/>
        <v>1200000</v>
      </c>
      <c r="W41" s="53"/>
      <c r="X41" s="49"/>
      <c r="Y41" s="49"/>
      <c r="Z41" s="49"/>
      <c r="AA41" s="49">
        <v>300000</v>
      </c>
      <c r="AB41" s="49"/>
      <c r="AC41" s="42">
        <f t="shared" si="3"/>
        <v>0</v>
      </c>
      <c r="AD41" s="42">
        <f t="shared" si="4"/>
        <v>300000</v>
      </c>
      <c r="AE41" s="61"/>
      <c r="AF41" s="39"/>
    </row>
    <row r="42" spans="1:32" x14ac:dyDescent="0.2">
      <c r="A42" s="41">
        <f t="shared" si="5"/>
        <v>39</v>
      </c>
      <c r="B42" s="46" t="s">
        <v>426</v>
      </c>
      <c r="C42" s="57" t="str">
        <f>IF(D42&lt;&gt;0,VLOOKUP(D42,'[1]Danh mục'!$A$3:$B$17,2,0),"")</f>
        <v>Phạm Văn Trọng</v>
      </c>
      <c r="D42" s="47">
        <v>80737</v>
      </c>
      <c r="E42" s="54">
        <f>IFERROR(INDEX(#REF!,MATCH('[1]Tháng 5.2022'!D42,[1]!XE[SỐ XE],0),0),0)</f>
        <v>0</v>
      </c>
      <c r="F42" s="55" t="s">
        <v>451</v>
      </c>
      <c r="G42" s="71">
        <v>40</v>
      </c>
      <c r="H42" s="48" t="s">
        <v>305</v>
      </c>
      <c r="I42" s="48" t="s">
        <v>314</v>
      </c>
      <c r="J42" s="48" t="s">
        <v>398</v>
      </c>
      <c r="K42" s="54">
        <f t="shared" si="1"/>
        <v>28</v>
      </c>
      <c r="L42" s="56"/>
      <c r="M42" s="48"/>
      <c r="N42" s="48" t="s">
        <v>399</v>
      </c>
      <c r="O42" s="48" t="s">
        <v>445</v>
      </c>
      <c r="P42" s="69"/>
      <c r="Q42" s="48" t="s">
        <v>90</v>
      </c>
      <c r="R42" s="50" t="s">
        <v>23</v>
      </c>
      <c r="S42" s="51">
        <v>1200000</v>
      </c>
      <c r="T42" s="52"/>
      <c r="U42" s="52"/>
      <c r="V42" s="43">
        <f t="shared" si="2"/>
        <v>1200000</v>
      </c>
      <c r="W42" s="53"/>
      <c r="X42" s="49"/>
      <c r="Y42" s="49"/>
      <c r="Z42" s="49"/>
      <c r="AA42" s="49">
        <v>300000</v>
      </c>
      <c r="AB42" s="49"/>
      <c r="AC42" s="42">
        <f t="shared" si="3"/>
        <v>0</v>
      </c>
      <c r="AD42" s="42">
        <f t="shared" si="4"/>
        <v>300000</v>
      </c>
      <c r="AE42" s="61"/>
      <c r="AF42" s="39"/>
    </row>
    <row r="43" spans="1:32" x14ac:dyDescent="0.2">
      <c r="A43" s="41">
        <f t="shared" si="5"/>
        <v>40</v>
      </c>
      <c r="B43" s="46" t="s">
        <v>426</v>
      </c>
      <c r="C43" s="57" t="str">
        <f>IF(D43&lt;&gt;0,VLOOKUP(D43,'[1]Danh mục'!$A$3:$B$17,2,0),"")</f>
        <v>Đào Văn Tố</v>
      </c>
      <c r="D43" s="47">
        <v>15692</v>
      </c>
      <c r="E43" s="54">
        <f>IFERROR(INDEX(#REF!,MATCH('[1]Tháng 5.2022'!D43,[1]!XE[SỐ XE],0),0),0)</f>
        <v>0</v>
      </c>
      <c r="F43" s="55" t="s">
        <v>452</v>
      </c>
      <c r="G43" s="71">
        <v>40</v>
      </c>
      <c r="H43" s="48" t="s">
        <v>305</v>
      </c>
      <c r="I43" s="48" t="s">
        <v>314</v>
      </c>
      <c r="J43" s="48" t="s">
        <v>398</v>
      </c>
      <c r="K43" s="54">
        <f t="shared" si="1"/>
        <v>28</v>
      </c>
      <c r="L43" s="56"/>
      <c r="M43" s="48"/>
      <c r="N43" s="48" t="s">
        <v>399</v>
      </c>
      <c r="O43" s="48" t="s">
        <v>445</v>
      </c>
      <c r="P43" s="69"/>
      <c r="Q43" s="48" t="s">
        <v>90</v>
      </c>
      <c r="R43" s="50" t="s">
        <v>23</v>
      </c>
      <c r="S43" s="51">
        <v>1200000</v>
      </c>
      <c r="T43" s="52"/>
      <c r="U43" s="52"/>
      <c r="V43" s="43">
        <f t="shared" si="2"/>
        <v>1200000</v>
      </c>
      <c r="W43" s="53"/>
      <c r="X43" s="49"/>
      <c r="Y43" s="49"/>
      <c r="Z43" s="49"/>
      <c r="AA43" s="49">
        <v>300000</v>
      </c>
      <c r="AB43" s="49"/>
      <c r="AC43" s="42">
        <f t="shared" si="3"/>
        <v>0</v>
      </c>
      <c r="AD43" s="42">
        <f t="shared" si="4"/>
        <v>300000</v>
      </c>
      <c r="AE43" s="61"/>
      <c r="AF43" s="39"/>
    </row>
    <row r="44" spans="1:32" x14ac:dyDescent="0.2">
      <c r="A44" s="41">
        <f t="shared" si="5"/>
        <v>41</v>
      </c>
      <c r="B44" s="46" t="s">
        <v>426</v>
      </c>
      <c r="C44" s="57" t="str">
        <f>IF(D44&lt;&gt;0,VLOOKUP(D44,'[1]Danh mục'!$A$3:$B$17,2,0),"")</f>
        <v>Lương Văn Dũng</v>
      </c>
      <c r="D44" s="47">
        <v>15897</v>
      </c>
      <c r="E44" s="54">
        <f>IFERROR(INDEX(#REF!,MATCH('[1]Tháng 5.2022'!D44,[1]!XE[SỐ XE],0),0),0)</f>
        <v>0</v>
      </c>
      <c r="F44" s="55" t="s">
        <v>453</v>
      </c>
      <c r="G44" s="71">
        <v>40</v>
      </c>
      <c r="H44" s="48" t="s">
        <v>305</v>
      </c>
      <c r="I44" s="48" t="s">
        <v>314</v>
      </c>
      <c r="J44" s="48" t="s">
        <v>398</v>
      </c>
      <c r="K44" s="54">
        <f t="shared" si="1"/>
        <v>28</v>
      </c>
      <c r="L44" s="56"/>
      <c r="M44" s="48"/>
      <c r="N44" s="48" t="s">
        <v>399</v>
      </c>
      <c r="O44" s="48" t="s">
        <v>445</v>
      </c>
      <c r="P44" s="69"/>
      <c r="Q44" s="48" t="s">
        <v>90</v>
      </c>
      <c r="R44" s="50" t="s">
        <v>23</v>
      </c>
      <c r="S44" s="51">
        <v>1200000</v>
      </c>
      <c r="T44" s="52"/>
      <c r="U44" s="52"/>
      <c r="V44" s="43">
        <f t="shared" si="2"/>
        <v>1200000</v>
      </c>
      <c r="W44" s="53"/>
      <c r="X44" s="49"/>
      <c r="Y44" s="49"/>
      <c r="Z44" s="49"/>
      <c r="AA44" s="49">
        <v>300000</v>
      </c>
      <c r="AB44" s="49"/>
      <c r="AC44" s="42">
        <f t="shared" si="3"/>
        <v>0</v>
      </c>
      <c r="AD44" s="42">
        <f t="shared" si="4"/>
        <v>300000</v>
      </c>
      <c r="AE44" s="61"/>
      <c r="AF44" s="39"/>
    </row>
    <row r="45" spans="1:32" x14ac:dyDescent="0.2">
      <c r="A45" s="41">
        <f t="shared" si="5"/>
        <v>42</v>
      </c>
      <c r="B45" s="46" t="s">
        <v>426</v>
      </c>
      <c r="C45" s="57" t="str">
        <f>IF(D45&lt;&gt;0,VLOOKUP(D45,'[1]Danh mục'!$A$3:$B$17,2,0),"")</f>
        <v>Đào Văn Tố</v>
      </c>
      <c r="D45" s="47">
        <v>15692</v>
      </c>
      <c r="E45" s="54">
        <f>IFERROR(INDEX(#REF!,MATCH('[1]Tháng 5.2022'!D45,[1]!XE[SỐ XE],0),0),0)</f>
        <v>0</v>
      </c>
      <c r="F45" s="55" t="s">
        <v>454</v>
      </c>
      <c r="G45" s="71">
        <v>40</v>
      </c>
      <c r="H45" s="48" t="s">
        <v>305</v>
      </c>
      <c r="I45" s="48" t="s">
        <v>314</v>
      </c>
      <c r="J45" s="48" t="s">
        <v>398</v>
      </c>
      <c r="K45" s="54">
        <f t="shared" si="1"/>
        <v>28</v>
      </c>
      <c r="L45" s="56"/>
      <c r="M45" s="48"/>
      <c r="N45" s="48" t="s">
        <v>399</v>
      </c>
      <c r="O45" s="48" t="s">
        <v>445</v>
      </c>
      <c r="P45" s="69"/>
      <c r="Q45" s="48" t="s">
        <v>90</v>
      </c>
      <c r="R45" s="50" t="s">
        <v>23</v>
      </c>
      <c r="S45" s="51">
        <v>1200000</v>
      </c>
      <c r="T45" s="52"/>
      <c r="U45" s="52"/>
      <c r="V45" s="43">
        <f t="shared" si="2"/>
        <v>1200000</v>
      </c>
      <c r="W45" s="53"/>
      <c r="X45" s="49"/>
      <c r="Y45" s="49"/>
      <c r="Z45" s="49"/>
      <c r="AA45" s="49">
        <v>300000</v>
      </c>
      <c r="AB45" s="49"/>
      <c r="AC45" s="42">
        <f t="shared" si="3"/>
        <v>0</v>
      </c>
      <c r="AD45" s="42">
        <f t="shared" si="4"/>
        <v>300000</v>
      </c>
      <c r="AE45" s="61"/>
      <c r="AF45" s="39"/>
    </row>
    <row r="46" spans="1:32" ht="12.75" x14ac:dyDescent="0.2">
      <c r="A46" s="41">
        <f t="shared" si="5"/>
        <v>43</v>
      </c>
      <c r="B46" s="46" t="s">
        <v>426</v>
      </c>
      <c r="C46" s="57" t="str">
        <f>IF(D46&lt;&gt;0,VLOOKUP(D46,'[1]Danh mục'!$A$3:$B$17,2,0),"")</f>
        <v>Vũ Văn Cường</v>
      </c>
      <c r="D46" s="47">
        <v>67432</v>
      </c>
      <c r="E46" s="54">
        <f>IFERROR(INDEX(#REF!,MATCH('[1]Tháng 5.2022'!D46,[1]!XE[SỐ XE],0),0),0)</f>
        <v>0</v>
      </c>
      <c r="F46" s="55" t="s">
        <v>455</v>
      </c>
      <c r="G46" s="71">
        <v>20</v>
      </c>
      <c r="H46" s="48" t="s">
        <v>406</v>
      </c>
      <c r="I46" s="48" t="s">
        <v>307</v>
      </c>
      <c r="J46" s="48" t="s">
        <v>398</v>
      </c>
      <c r="K46" s="54">
        <f t="shared" si="1"/>
        <v>28</v>
      </c>
      <c r="L46" s="56"/>
      <c r="M46" s="48"/>
      <c r="N46" s="48" t="s">
        <v>403</v>
      </c>
      <c r="O46" s="48" t="s">
        <v>456</v>
      </c>
      <c r="P46" s="69"/>
      <c r="Q46" s="48" t="s">
        <v>296</v>
      </c>
      <c r="R46" s="50" t="s">
        <v>23</v>
      </c>
      <c r="S46" s="115">
        <f>1200000/108%</f>
        <v>1111111.111111111</v>
      </c>
      <c r="T46" s="52"/>
      <c r="U46" s="52"/>
      <c r="V46" s="43">
        <f t="shared" si="2"/>
        <v>1111111.111111111</v>
      </c>
      <c r="W46" s="53"/>
      <c r="X46" s="49"/>
      <c r="Y46" s="49"/>
      <c r="Z46" s="49"/>
      <c r="AA46" s="49">
        <v>300000</v>
      </c>
      <c r="AB46" s="49"/>
      <c r="AC46" s="42">
        <f t="shared" si="3"/>
        <v>0</v>
      </c>
      <c r="AD46" s="42">
        <f t="shared" si="4"/>
        <v>300000</v>
      </c>
      <c r="AE46" s="61"/>
      <c r="AF46" s="39"/>
    </row>
    <row r="47" spans="1:32" x14ac:dyDescent="0.2">
      <c r="A47" s="41">
        <f t="shared" si="5"/>
        <v>44</v>
      </c>
      <c r="B47" s="46" t="s">
        <v>426</v>
      </c>
      <c r="C47" s="57" t="str">
        <f>IF(D47&lt;&gt;0,VLOOKUP(D47,'[1]Danh mục'!$A$3:$B$17,2,0),"")</f>
        <v>Đỗ Văn Vịnh</v>
      </c>
      <c r="D47" s="47">
        <v>15668</v>
      </c>
      <c r="E47" s="54">
        <f>IFERROR(INDEX(#REF!,MATCH('[1]Tháng 5.2022'!D47,[1]!XE[SỐ XE],0),0),0)</f>
        <v>0</v>
      </c>
      <c r="F47" s="55" t="s">
        <v>457</v>
      </c>
      <c r="G47" s="71">
        <v>40</v>
      </c>
      <c r="H47" s="48" t="s">
        <v>309</v>
      </c>
      <c r="I47" s="48" t="s">
        <v>307</v>
      </c>
      <c r="J47" s="48" t="s">
        <v>398</v>
      </c>
      <c r="K47" s="54">
        <f t="shared" si="1"/>
        <v>28</v>
      </c>
      <c r="L47" s="56"/>
      <c r="M47" s="48"/>
      <c r="N47" s="48" t="s">
        <v>399</v>
      </c>
      <c r="O47" s="48" t="s">
        <v>458</v>
      </c>
      <c r="P47" s="69"/>
      <c r="Q47" s="48" t="s">
        <v>296</v>
      </c>
      <c r="R47" s="50" t="s">
        <v>23</v>
      </c>
      <c r="S47" s="51">
        <f>2000000/108%</f>
        <v>1851851.8518518517</v>
      </c>
      <c r="T47" s="52"/>
      <c r="U47" s="52"/>
      <c r="V47" s="43">
        <f t="shared" si="2"/>
        <v>1851851.8518518517</v>
      </c>
      <c r="W47" s="53"/>
      <c r="X47" s="49"/>
      <c r="Y47" s="49"/>
      <c r="Z47" s="49"/>
      <c r="AA47" s="49">
        <v>300000</v>
      </c>
      <c r="AB47" s="49"/>
      <c r="AC47" s="42">
        <f t="shared" si="3"/>
        <v>0</v>
      </c>
      <c r="AD47" s="42">
        <f t="shared" si="4"/>
        <v>300000</v>
      </c>
      <c r="AE47" s="61"/>
      <c r="AF47" s="39"/>
    </row>
    <row r="48" spans="1:32" x14ac:dyDescent="0.2">
      <c r="A48" s="41">
        <f t="shared" si="5"/>
        <v>45</v>
      </c>
      <c r="B48" s="46" t="s">
        <v>426</v>
      </c>
      <c r="C48" s="57" t="str">
        <f>IF(D48&lt;&gt;0,VLOOKUP(D48,'[1]Danh mục'!$A$3:$B$17,2,0),"")</f>
        <v>Đỗ Đức Thịnh</v>
      </c>
      <c r="D48" s="47">
        <v>15547</v>
      </c>
      <c r="E48" s="54">
        <f>IFERROR(INDEX(#REF!,MATCH('[1]Tháng 5.2022'!D48,[1]!XE[SỐ XE],0),0),0)</f>
        <v>0</v>
      </c>
      <c r="F48" s="55" t="s">
        <v>459</v>
      </c>
      <c r="G48" s="71">
        <v>40</v>
      </c>
      <c r="H48" s="48" t="s">
        <v>309</v>
      </c>
      <c r="I48" s="48" t="s">
        <v>307</v>
      </c>
      <c r="J48" s="48" t="s">
        <v>398</v>
      </c>
      <c r="K48" s="54">
        <f t="shared" si="1"/>
        <v>28</v>
      </c>
      <c r="L48" s="56"/>
      <c r="M48" s="48"/>
      <c r="N48" s="48" t="s">
        <v>399</v>
      </c>
      <c r="O48" s="48" t="s">
        <v>458</v>
      </c>
      <c r="P48" s="69"/>
      <c r="Q48" s="48" t="s">
        <v>296</v>
      </c>
      <c r="R48" s="50" t="s">
        <v>23</v>
      </c>
      <c r="S48" s="51">
        <f>2000000/108%</f>
        <v>1851851.8518518517</v>
      </c>
      <c r="T48" s="52"/>
      <c r="U48" s="52"/>
      <c r="V48" s="43">
        <f t="shared" si="2"/>
        <v>1851851.8518518517</v>
      </c>
      <c r="W48" s="53"/>
      <c r="X48" s="49"/>
      <c r="Y48" s="49"/>
      <c r="Z48" s="49"/>
      <c r="AA48" s="49">
        <v>300000</v>
      </c>
      <c r="AB48" s="49"/>
      <c r="AC48" s="42">
        <f t="shared" si="3"/>
        <v>0</v>
      </c>
      <c r="AD48" s="42">
        <f t="shared" si="4"/>
        <v>300000</v>
      </c>
      <c r="AE48" s="61"/>
      <c r="AF48" s="39"/>
    </row>
    <row r="49" spans="1:32" x14ac:dyDescent="0.2">
      <c r="A49" s="41">
        <f t="shared" si="5"/>
        <v>46</v>
      </c>
      <c r="B49" s="46" t="s">
        <v>460</v>
      </c>
      <c r="C49" s="57" t="str">
        <f>IF(D49&lt;&gt;0,VLOOKUP(D49,'[1]Danh mục'!$A$3:$B$17,2,0),"")</f>
        <v>Phạm Văn Tuấn</v>
      </c>
      <c r="D49" s="47">
        <v>67399</v>
      </c>
      <c r="E49" s="54">
        <f>IFERROR(INDEX(#REF!,MATCH('[1]Tháng 5.2022'!D49,[1]!XE[SỐ XE],0),0),0)</f>
        <v>0</v>
      </c>
      <c r="F49" s="55" t="s">
        <v>461</v>
      </c>
      <c r="G49" s="71">
        <v>40</v>
      </c>
      <c r="H49" s="48" t="s">
        <v>376</v>
      </c>
      <c r="I49" s="48" t="s">
        <v>307</v>
      </c>
      <c r="J49" s="48" t="s">
        <v>398</v>
      </c>
      <c r="K49" s="54">
        <f t="shared" si="1"/>
        <v>28</v>
      </c>
      <c r="L49" s="56"/>
      <c r="M49" s="48"/>
      <c r="N49" s="48" t="s">
        <v>399</v>
      </c>
      <c r="O49" s="121" t="s">
        <v>458</v>
      </c>
      <c r="P49" s="69"/>
      <c r="Q49" s="48" t="s">
        <v>296</v>
      </c>
      <c r="R49" s="50" t="s">
        <v>23</v>
      </c>
      <c r="S49" s="51">
        <f>1650000/108%</f>
        <v>1527777.7777777778</v>
      </c>
      <c r="T49" s="52"/>
      <c r="U49" s="52"/>
      <c r="V49" s="43">
        <f t="shared" si="2"/>
        <v>1527777.7777777778</v>
      </c>
      <c r="W49" s="53"/>
      <c r="X49" s="49"/>
      <c r="Y49" s="49"/>
      <c r="Z49" s="49"/>
      <c r="AA49" s="49">
        <v>300000</v>
      </c>
      <c r="AB49" s="49"/>
      <c r="AC49" s="42">
        <f t="shared" si="3"/>
        <v>0</v>
      </c>
      <c r="AD49" s="42">
        <f t="shared" si="4"/>
        <v>300000</v>
      </c>
      <c r="AE49" s="61"/>
      <c r="AF49" s="39"/>
    </row>
    <row r="50" spans="1:32" x14ac:dyDescent="0.2">
      <c r="A50" s="41">
        <f t="shared" si="5"/>
        <v>47</v>
      </c>
      <c r="B50" s="46" t="s">
        <v>460</v>
      </c>
      <c r="C50" s="57"/>
      <c r="D50" s="47">
        <v>67308</v>
      </c>
      <c r="E50" s="54">
        <f>IFERROR(INDEX(#REF!,MATCH('[1]Tháng 5.2022'!D50,[1]!XE[SỐ XE],0),0),0)</f>
        <v>0</v>
      </c>
      <c r="F50" s="55" t="s">
        <v>462</v>
      </c>
      <c r="G50" s="71">
        <v>40</v>
      </c>
      <c r="H50" s="48" t="s">
        <v>376</v>
      </c>
      <c r="I50" s="48" t="s">
        <v>307</v>
      </c>
      <c r="J50" s="48" t="s">
        <v>398</v>
      </c>
      <c r="K50" s="54">
        <f t="shared" si="1"/>
        <v>28</v>
      </c>
      <c r="L50" s="56"/>
      <c r="M50" s="48"/>
      <c r="N50" s="48" t="s">
        <v>399</v>
      </c>
      <c r="O50" s="121" t="s">
        <v>458</v>
      </c>
      <c r="P50" s="69"/>
      <c r="Q50" s="48" t="s">
        <v>296</v>
      </c>
      <c r="R50" s="50" t="s">
        <v>23</v>
      </c>
      <c r="S50" s="51">
        <f>1650000/108%</f>
        <v>1527777.7777777778</v>
      </c>
      <c r="T50" s="52"/>
      <c r="U50" s="52"/>
      <c r="V50" s="43">
        <f t="shared" si="2"/>
        <v>1527777.7777777778</v>
      </c>
      <c r="W50" s="53"/>
      <c r="X50" s="49"/>
      <c r="Y50" s="49"/>
      <c r="Z50" s="49"/>
      <c r="AA50" s="49">
        <v>300000</v>
      </c>
      <c r="AB50" s="49"/>
      <c r="AC50" s="42">
        <f t="shared" si="3"/>
        <v>0</v>
      </c>
      <c r="AD50" s="42">
        <f t="shared" si="4"/>
        <v>300000</v>
      </c>
      <c r="AE50" s="61"/>
      <c r="AF50" s="39"/>
    </row>
    <row r="51" spans="1:32" ht="12.75" x14ac:dyDescent="0.2">
      <c r="A51" s="41">
        <f t="shared" si="5"/>
        <v>48</v>
      </c>
      <c r="B51" s="46" t="s">
        <v>460</v>
      </c>
      <c r="C51" s="57"/>
      <c r="D51" s="47">
        <v>15897</v>
      </c>
      <c r="E51" s="54">
        <f>IFERROR(INDEX(#REF!,MATCH('[1]Tháng 5.2022'!D51,[1]!XE[SỐ XE],0),0),0)</f>
        <v>0</v>
      </c>
      <c r="F51" s="55" t="s">
        <v>463</v>
      </c>
      <c r="G51" s="71">
        <v>40</v>
      </c>
      <c r="H51" s="48" t="s">
        <v>366</v>
      </c>
      <c r="I51" s="48" t="s">
        <v>377</v>
      </c>
      <c r="J51" s="48" t="s">
        <v>398</v>
      </c>
      <c r="K51" s="54">
        <f t="shared" si="1"/>
        <v>28</v>
      </c>
      <c r="L51" s="56"/>
      <c r="M51" s="48"/>
      <c r="N51" s="48" t="s">
        <v>399</v>
      </c>
      <c r="O51" s="121" t="s">
        <v>464</v>
      </c>
      <c r="P51" s="69"/>
      <c r="Q51" s="48" t="s">
        <v>296</v>
      </c>
      <c r="R51" s="50" t="s">
        <v>23</v>
      </c>
      <c r="S51" s="115">
        <f>1200000/108%</f>
        <v>1111111.111111111</v>
      </c>
      <c r="T51" s="52">
        <v>1000000</v>
      </c>
      <c r="U51" s="52">
        <v>600000</v>
      </c>
      <c r="V51" s="43">
        <f t="shared" si="2"/>
        <v>2711111.111111111</v>
      </c>
      <c r="W51" s="53"/>
      <c r="X51" s="49"/>
      <c r="Y51" s="49"/>
      <c r="Z51" s="49"/>
      <c r="AA51" s="49">
        <v>300000</v>
      </c>
      <c r="AB51" s="49"/>
      <c r="AC51" s="42">
        <f t="shared" si="3"/>
        <v>0</v>
      </c>
      <c r="AD51" s="42">
        <f t="shared" si="4"/>
        <v>300000</v>
      </c>
      <c r="AE51" s="61"/>
      <c r="AF51" s="39"/>
    </row>
    <row r="52" spans="1:32" x14ac:dyDescent="0.2">
      <c r="A52" s="41">
        <f t="shared" si="5"/>
        <v>49</v>
      </c>
      <c r="B52" s="46" t="s">
        <v>460</v>
      </c>
      <c r="C52" s="57"/>
      <c r="D52" s="47">
        <v>15646</v>
      </c>
      <c r="E52" s="54">
        <f>IFERROR(INDEX(#REF!,MATCH('[1]Tháng 5.2022'!D52,[1]!XE[SỐ XE],0),0),0)</f>
        <v>0</v>
      </c>
      <c r="F52" s="55" t="s">
        <v>465</v>
      </c>
      <c r="G52" s="71">
        <v>40</v>
      </c>
      <c r="H52" s="48" t="s">
        <v>305</v>
      </c>
      <c r="I52" s="48" t="s">
        <v>125</v>
      </c>
      <c r="J52" s="48" t="s">
        <v>398</v>
      </c>
      <c r="K52" s="54">
        <f t="shared" si="1"/>
        <v>28</v>
      </c>
      <c r="L52" s="56"/>
      <c r="M52" s="48"/>
      <c r="N52" s="48" t="s">
        <v>403</v>
      </c>
      <c r="O52" s="121">
        <v>6335385680</v>
      </c>
      <c r="P52" s="69"/>
      <c r="Q52" s="48" t="s">
        <v>125</v>
      </c>
      <c r="R52" s="50" t="s">
        <v>23</v>
      </c>
      <c r="S52" s="51">
        <v>1790000</v>
      </c>
      <c r="T52" s="52"/>
      <c r="U52" s="52"/>
      <c r="V52" s="43">
        <f t="shared" si="2"/>
        <v>1790000</v>
      </c>
      <c r="W52" s="53"/>
      <c r="X52" s="49"/>
      <c r="Y52" s="49"/>
      <c r="Z52" s="49"/>
      <c r="AA52" s="49">
        <v>300000</v>
      </c>
      <c r="AB52" s="49"/>
      <c r="AC52" s="42">
        <f t="shared" si="3"/>
        <v>0</v>
      </c>
      <c r="AD52" s="42">
        <f t="shared" si="4"/>
        <v>300000</v>
      </c>
      <c r="AE52" s="61"/>
      <c r="AF52" s="39"/>
    </row>
    <row r="53" spans="1:32" x14ac:dyDescent="0.2">
      <c r="A53" s="41">
        <f t="shared" si="5"/>
        <v>50</v>
      </c>
      <c r="B53" s="46" t="s">
        <v>460</v>
      </c>
      <c r="C53" s="57"/>
      <c r="D53" s="47">
        <v>80737</v>
      </c>
      <c r="E53" s="54">
        <f>IFERROR(INDEX(#REF!,MATCH('[1]Tháng 5.2022'!D53,[1]!XE[SỐ XE],0),0),0)</f>
        <v>0</v>
      </c>
      <c r="F53" s="55" t="s">
        <v>466</v>
      </c>
      <c r="G53" s="71">
        <v>40</v>
      </c>
      <c r="H53" s="48" t="s">
        <v>305</v>
      </c>
      <c r="I53" s="48" t="s">
        <v>125</v>
      </c>
      <c r="J53" s="48" t="s">
        <v>398</v>
      </c>
      <c r="K53" s="54">
        <f t="shared" si="1"/>
        <v>28</v>
      </c>
      <c r="L53" s="56"/>
      <c r="M53" s="48"/>
      <c r="N53" s="48" t="s">
        <v>403</v>
      </c>
      <c r="O53" s="121">
        <v>6335385680</v>
      </c>
      <c r="P53" s="69"/>
      <c r="Q53" s="48" t="s">
        <v>125</v>
      </c>
      <c r="R53" s="50" t="s">
        <v>23</v>
      </c>
      <c r="S53" s="51">
        <v>1790000</v>
      </c>
      <c r="T53" s="52"/>
      <c r="U53" s="52"/>
      <c r="V53" s="43">
        <f t="shared" si="2"/>
        <v>1790000</v>
      </c>
      <c r="W53" s="53"/>
      <c r="X53" s="49"/>
      <c r="Y53" s="49"/>
      <c r="Z53" s="49"/>
      <c r="AA53" s="49">
        <v>300000</v>
      </c>
      <c r="AB53" s="49"/>
      <c r="AC53" s="42">
        <f t="shared" si="3"/>
        <v>0</v>
      </c>
      <c r="AD53" s="42">
        <f t="shared" si="4"/>
        <v>300000</v>
      </c>
      <c r="AE53" s="61"/>
      <c r="AF53" s="39"/>
    </row>
    <row r="54" spans="1:32" x14ac:dyDescent="0.2">
      <c r="A54" s="41">
        <f t="shared" si="5"/>
        <v>51</v>
      </c>
      <c r="B54" s="46" t="s">
        <v>460</v>
      </c>
      <c r="C54" s="57"/>
      <c r="D54" s="47">
        <v>15668</v>
      </c>
      <c r="E54" s="54">
        <f>IFERROR(INDEX(#REF!,MATCH('[1]Tháng 5.2022'!D54,[1]!XE[SỐ XE],0),0),0)</f>
        <v>0</v>
      </c>
      <c r="F54" s="55" t="s">
        <v>467</v>
      </c>
      <c r="G54" s="71">
        <v>40</v>
      </c>
      <c r="H54" s="48" t="s">
        <v>305</v>
      </c>
      <c r="I54" s="48" t="s">
        <v>125</v>
      </c>
      <c r="J54" s="48" t="s">
        <v>398</v>
      </c>
      <c r="K54" s="54">
        <f t="shared" si="1"/>
        <v>28</v>
      </c>
      <c r="L54" s="56"/>
      <c r="M54" s="48"/>
      <c r="N54" s="48" t="s">
        <v>403</v>
      </c>
      <c r="O54" s="121">
        <v>6335385680</v>
      </c>
      <c r="P54" s="69"/>
      <c r="Q54" s="48" t="s">
        <v>125</v>
      </c>
      <c r="R54" s="50" t="s">
        <v>23</v>
      </c>
      <c r="S54" s="51">
        <v>1790000</v>
      </c>
      <c r="T54" s="52"/>
      <c r="U54" s="52"/>
      <c r="V54" s="43">
        <f t="shared" si="2"/>
        <v>1790000</v>
      </c>
      <c r="W54" s="53"/>
      <c r="X54" s="49"/>
      <c r="Y54" s="49"/>
      <c r="Z54" s="49"/>
      <c r="AA54" s="49">
        <v>300000</v>
      </c>
      <c r="AB54" s="49"/>
      <c r="AC54" s="42">
        <f t="shared" si="3"/>
        <v>0</v>
      </c>
      <c r="AD54" s="42">
        <f t="shared" si="4"/>
        <v>300000</v>
      </c>
      <c r="AE54" s="61"/>
      <c r="AF54" s="39"/>
    </row>
    <row r="55" spans="1:32" x14ac:dyDescent="0.2">
      <c r="A55" s="41">
        <f t="shared" si="5"/>
        <v>52</v>
      </c>
      <c r="B55" s="46" t="s">
        <v>460</v>
      </c>
      <c r="C55" s="57"/>
      <c r="D55" s="47">
        <v>15692</v>
      </c>
      <c r="E55" s="54">
        <f>IFERROR(INDEX(#REF!,MATCH('[1]Tháng 5.2022'!D55,[1]!XE[SỐ XE],0),0),0)</f>
        <v>0</v>
      </c>
      <c r="F55" s="55" t="s">
        <v>468</v>
      </c>
      <c r="G55" s="71">
        <v>40</v>
      </c>
      <c r="H55" s="48" t="s">
        <v>305</v>
      </c>
      <c r="I55" s="48" t="s">
        <v>125</v>
      </c>
      <c r="J55" s="48" t="s">
        <v>398</v>
      </c>
      <c r="K55" s="54">
        <f t="shared" si="1"/>
        <v>28</v>
      </c>
      <c r="L55" s="56"/>
      <c r="M55" s="48"/>
      <c r="N55" s="48" t="s">
        <v>403</v>
      </c>
      <c r="O55" s="121">
        <v>6335385680</v>
      </c>
      <c r="P55" s="69"/>
      <c r="Q55" s="48" t="s">
        <v>125</v>
      </c>
      <c r="R55" s="50" t="s">
        <v>23</v>
      </c>
      <c r="S55" s="51">
        <v>1790000</v>
      </c>
      <c r="T55" s="52"/>
      <c r="U55" s="52"/>
      <c r="V55" s="43">
        <f t="shared" si="2"/>
        <v>1790000</v>
      </c>
      <c r="W55" s="53"/>
      <c r="X55" s="49"/>
      <c r="Y55" s="49"/>
      <c r="Z55" s="49"/>
      <c r="AA55" s="49">
        <v>300000</v>
      </c>
      <c r="AB55" s="49"/>
      <c r="AC55" s="42">
        <f t="shared" si="3"/>
        <v>0</v>
      </c>
      <c r="AD55" s="42">
        <f t="shared" si="4"/>
        <v>300000</v>
      </c>
      <c r="AE55" s="61"/>
      <c r="AF55" s="39"/>
    </row>
    <row r="56" spans="1:32" x14ac:dyDescent="0.2">
      <c r="A56" s="41">
        <f t="shared" si="5"/>
        <v>53</v>
      </c>
      <c r="B56" s="46" t="s">
        <v>460</v>
      </c>
      <c r="C56" s="57"/>
      <c r="D56" s="47">
        <v>80763</v>
      </c>
      <c r="E56" s="54">
        <f>IFERROR(INDEX(#REF!,MATCH('[1]Tháng 5.2022'!D56,[1]!XE[SỐ XE],0),0),0)</f>
        <v>0</v>
      </c>
      <c r="F56" s="55" t="s">
        <v>469</v>
      </c>
      <c r="G56" s="71">
        <v>40</v>
      </c>
      <c r="H56" s="48" t="s">
        <v>305</v>
      </c>
      <c r="I56" s="48" t="s">
        <v>125</v>
      </c>
      <c r="J56" s="48" t="s">
        <v>398</v>
      </c>
      <c r="K56" s="54">
        <f t="shared" si="1"/>
        <v>28</v>
      </c>
      <c r="L56" s="56"/>
      <c r="M56" s="48"/>
      <c r="N56" s="48" t="s">
        <v>403</v>
      </c>
      <c r="O56" s="121">
        <v>6335385680</v>
      </c>
      <c r="P56" s="69"/>
      <c r="Q56" s="48" t="s">
        <v>125</v>
      </c>
      <c r="R56" s="50" t="s">
        <v>23</v>
      </c>
      <c r="S56" s="51">
        <v>1790000</v>
      </c>
      <c r="T56" s="52"/>
      <c r="U56" s="52"/>
      <c r="V56" s="43">
        <f t="shared" si="2"/>
        <v>1790000</v>
      </c>
      <c r="W56" s="53"/>
      <c r="X56" s="49"/>
      <c r="Y56" s="49"/>
      <c r="Z56" s="49"/>
      <c r="AA56" s="49">
        <v>300000</v>
      </c>
      <c r="AB56" s="49"/>
      <c r="AC56" s="42">
        <f t="shared" si="3"/>
        <v>0</v>
      </c>
      <c r="AD56" s="42">
        <f t="shared" si="4"/>
        <v>300000</v>
      </c>
      <c r="AE56" s="61"/>
      <c r="AF56" s="39"/>
    </row>
    <row r="57" spans="1:32" x14ac:dyDescent="0.2">
      <c r="A57" s="41">
        <f t="shared" si="5"/>
        <v>54</v>
      </c>
      <c r="B57" s="46" t="s">
        <v>460</v>
      </c>
      <c r="C57" s="57"/>
      <c r="D57" s="47">
        <v>15692</v>
      </c>
      <c r="E57" s="54">
        <f>IFERROR(INDEX(#REF!,MATCH('[1]Tháng 5.2022'!D57,[1]!XE[SỐ XE],0),0),0)</f>
        <v>0</v>
      </c>
      <c r="F57" s="55" t="s">
        <v>444</v>
      </c>
      <c r="G57" s="71">
        <v>40</v>
      </c>
      <c r="H57" s="48" t="s">
        <v>305</v>
      </c>
      <c r="I57" s="48" t="s">
        <v>125</v>
      </c>
      <c r="J57" s="48" t="s">
        <v>398</v>
      </c>
      <c r="K57" s="54">
        <f t="shared" si="1"/>
        <v>28</v>
      </c>
      <c r="L57" s="56"/>
      <c r="M57" s="48"/>
      <c r="N57" s="48" t="s">
        <v>403</v>
      </c>
      <c r="O57" s="121">
        <v>6335385680</v>
      </c>
      <c r="P57" s="69"/>
      <c r="Q57" s="48" t="s">
        <v>125</v>
      </c>
      <c r="R57" s="50" t="s">
        <v>23</v>
      </c>
      <c r="S57" s="51">
        <v>1790000</v>
      </c>
      <c r="T57" s="52"/>
      <c r="U57" s="52"/>
      <c r="V57" s="43">
        <f t="shared" si="2"/>
        <v>1790000</v>
      </c>
      <c r="W57" s="53"/>
      <c r="X57" s="49"/>
      <c r="Y57" s="49"/>
      <c r="Z57" s="49"/>
      <c r="AA57" s="49">
        <v>300000</v>
      </c>
      <c r="AB57" s="49"/>
      <c r="AC57" s="42">
        <f t="shared" si="3"/>
        <v>0</v>
      </c>
      <c r="AD57" s="42">
        <f t="shared" si="4"/>
        <v>300000</v>
      </c>
      <c r="AE57" s="61"/>
      <c r="AF57" s="39"/>
    </row>
    <row r="58" spans="1:32" x14ac:dyDescent="0.2">
      <c r="A58" s="41">
        <f t="shared" si="5"/>
        <v>55</v>
      </c>
      <c r="B58" s="46" t="s">
        <v>470</v>
      </c>
      <c r="C58" s="57" t="str">
        <f>IF(D58&lt;&gt;0,VLOOKUP(D58,'[1]Danh mục'!$A$3:$B$17,2,0),"")</f>
        <v>Phạm Văn Trọng</v>
      </c>
      <c r="D58" s="47">
        <v>80737</v>
      </c>
      <c r="E58" s="54">
        <f>IFERROR(INDEX(#REF!,MATCH('[1]Tháng 5.2022'!D58,[1]!XE[SỐ XE],0),0),0)</f>
        <v>0</v>
      </c>
      <c r="F58" s="55" t="s">
        <v>471</v>
      </c>
      <c r="G58" s="71">
        <v>20</v>
      </c>
      <c r="H58" s="48" t="s">
        <v>305</v>
      </c>
      <c r="I58" s="48" t="s">
        <v>30</v>
      </c>
      <c r="J58" s="48" t="s">
        <v>398</v>
      </c>
      <c r="K58" s="54">
        <f t="shared" si="1"/>
        <v>28</v>
      </c>
      <c r="L58" s="56"/>
      <c r="M58" s="48"/>
      <c r="N58" s="48" t="s">
        <v>399</v>
      </c>
      <c r="O58" s="120" t="s">
        <v>472</v>
      </c>
      <c r="P58" s="69"/>
      <c r="Q58" s="48" t="s">
        <v>282</v>
      </c>
      <c r="R58" s="50" t="s">
        <v>23</v>
      </c>
      <c r="S58" s="51">
        <v>4550000</v>
      </c>
      <c r="T58" s="52"/>
      <c r="U58" s="52"/>
      <c r="V58" s="43">
        <f t="shared" si="2"/>
        <v>4550000</v>
      </c>
      <c r="W58" s="53"/>
      <c r="X58" s="49"/>
      <c r="Y58" s="49"/>
      <c r="Z58" s="49"/>
      <c r="AA58" s="49">
        <v>400000</v>
      </c>
      <c r="AB58" s="49"/>
      <c r="AC58" s="42">
        <f t="shared" si="3"/>
        <v>0</v>
      </c>
      <c r="AD58" s="42">
        <f t="shared" si="4"/>
        <v>400000</v>
      </c>
      <c r="AE58" s="61"/>
      <c r="AF58" s="39"/>
    </row>
    <row r="59" spans="1:32" x14ac:dyDescent="0.2">
      <c r="A59" s="41">
        <f t="shared" si="5"/>
        <v>56</v>
      </c>
      <c r="B59" s="46" t="s">
        <v>470</v>
      </c>
      <c r="C59" s="57" t="str">
        <f>IF(D59&lt;&gt;0,VLOOKUP(D59,'[1]Danh mục'!$A$3:$B$17,2,0),"")</f>
        <v>Phạm Văn Trọng</v>
      </c>
      <c r="D59" s="47">
        <v>80737</v>
      </c>
      <c r="E59" s="54">
        <f>IFERROR(INDEX(#REF!,MATCH('[1]Tháng 5.2022'!D59,[1]!XE[SỐ XE],0),0),0)</f>
        <v>0</v>
      </c>
      <c r="F59" s="55" t="s">
        <v>471</v>
      </c>
      <c r="G59" s="71">
        <v>20</v>
      </c>
      <c r="H59" s="48" t="s">
        <v>305</v>
      </c>
      <c r="I59" s="48" t="s">
        <v>51</v>
      </c>
      <c r="J59" s="48" t="s">
        <v>400</v>
      </c>
      <c r="K59" s="54">
        <f t="shared" si="1"/>
        <v>28</v>
      </c>
      <c r="L59" s="56"/>
      <c r="M59" s="48"/>
      <c r="N59" s="48" t="s">
        <v>403</v>
      </c>
      <c r="O59" s="48"/>
      <c r="P59" s="69"/>
      <c r="Q59" s="48" t="s">
        <v>378</v>
      </c>
      <c r="R59" s="50" t="s">
        <v>23</v>
      </c>
      <c r="S59" s="51"/>
      <c r="T59" s="52"/>
      <c r="U59" s="52"/>
      <c r="V59" s="43">
        <f t="shared" si="2"/>
        <v>0</v>
      </c>
      <c r="W59" s="53"/>
      <c r="X59" s="49"/>
      <c r="Y59" s="49"/>
      <c r="Z59" s="49"/>
      <c r="AA59" s="49">
        <v>400000</v>
      </c>
      <c r="AB59" s="49"/>
      <c r="AC59" s="42">
        <f t="shared" si="3"/>
        <v>0</v>
      </c>
      <c r="AD59" s="42">
        <f t="shared" si="4"/>
        <v>400000</v>
      </c>
      <c r="AE59" s="61"/>
      <c r="AF59" s="39"/>
    </row>
    <row r="60" spans="1:32" x14ac:dyDescent="0.2">
      <c r="A60" s="41">
        <f t="shared" si="5"/>
        <v>57</v>
      </c>
      <c r="B60" s="46" t="s">
        <v>470</v>
      </c>
      <c r="C60" s="57" t="str">
        <f>IF(D60&lt;&gt;0,VLOOKUP(D60,'[1]Danh mục'!$A$3:$B$17,2,0),"")</f>
        <v>Nguyễn Trí Tuệ</v>
      </c>
      <c r="D60" s="47">
        <v>15646</v>
      </c>
      <c r="E60" s="54">
        <f>IFERROR(INDEX(#REF!,MATCH('[1]Tháng 5.2022'!D60,[1]!XE[SỐ XE],0),0),0)</f>
        <v>0</v>
      </c>
      <c r="F60" s="55" t="s">
        <v>473</v>
      </c>
      <c r="G60" s="71">
        <v>40</v>
      </c>
      <c r="H60" s="48" t="s">
        <v>305</v>
      </c>
      <c r="I60" s="48" t="s">
        <v>346</v>
      </c>
      <c r="J60" s="48" t="s">
        <v>398</v>
      </c>
      <c r="K60" s="54">
        <f t="shared" si="1"/>
        <v>28</v>
      </c>
      <c r="L60" s="56"/>
      <c r="M60" s="48"/>
      <c r="N60" s="48" t="s">
        <v>399</v>
      </c>
      <c r="O60" s="48" t="s">
        <v>474</v>
      </c>
      <c r="P60" s="69"/>
      <c r="Q60" s="48" t="s">
        <v>361</v>
      </c>
      <c r="R60" s="50" t="s">
        <v>23</v>
      </c>
      <c r="S60" s="51">
        <v>5800000</v>
      </c>
      <c r="T60" s="52"/>
      <c r="U60" s="52"/>
      <c r="V60" s="43">
        <f t="shared" si="2"/>
        <v>5800000</v>
      </c>
      <c r="W60" s="53"/>
      <c r="X60" s="49"/>
      <c r="Y60" s="49"/>
      <c r="Z60" s="49"/>
      <c r="AA60" s="49">
        <v>450000</v>
      </c>
      <c r="AB60" s="49"/>
      <c r="AC60" s="42">
        <f t="shared" si="3"/>
        <v>0</v>
      </c>
      <c r="AD60" s="42">
        <f t="shared" si="4"/>
        <v>450000</v>
      </c>
      <c r="AE60" s="61"/>
      <c r="AF60" s="39"/>
    </row>
    <row r="61" spans="1:32" x14ac:dyDescent="0.2">
      <c r="A61" s="41">
        <f t="shared" si="5"/>
        <v>58</v>
      </c>
      <c r="B61" s="46" t="s">
        <v>470</v>
      </c>
      <c r="C61" s="57" t="str">
        <f>IF(D61&lt;&gt;0,VLOOKUP(D61,'[1]Danh mục'!$A$3:$B$17,2,0),"")</f>
        <v>Lương Văn Dũng</v>
      </c>
      <c r="D61" s="47">
        <v>15897</v>
      </c>
      <c r="E61" s="54">
        <f>IFERROR(INDEX(#REF!,MATCH('[1]Tháng 5.2022'!D61,[1]!XE[SỐ XE],0),0),0)</f>
        <v>0</v>
      </c>
      <c r="F61" s="55" t="s">
        <v>475</v>
      </c>
      <c r="G61" s="71">
        <v>40</v>
      </c>
      <c r="H61" s="48" t="s">
        <v>305</v>
      </c>
      <c r="I61" s="48" t="s">
        <v>346</v>
      </c>
      <c r="J61" s="48" t="s">
        <v>398</v>
      </c>
      <c r="K61" s="54">
        <f t="shared" si="1"/>
        <v>28</v>
      </c>
      <c r="L61" s="56"/>
      <c r="M61" s="48"/>
      <c r="N61" s="48" t="s">
        <v>399</v>
      </c>
      <c r="O61" s="48" t="s">
        <v>474</v>
      </c>
      <c r="P61" s="69"/>
      <c r="Q61" s="48" t="s">
        <v>361</v>
      </c>
      <c r="R61" s="50" t="s">
        <v>23</v>
      </c>
      <c r="S61" s="51">
        <v>5800000</v>
      </c>
      <c r="T61" s="52"/>
      <c r="U61" s="52"/>
      <c r="V61" s="43">
        <f t="shared" si="2"/>
        <v>5800000</v>
      </c>
      <c r="W61" s="53"/>
      <c r="X61" s="49"/>
      <c r="Y61" s="49"/>
      <c r="Z61" s="49"/>
      <c r="AA61" s="49">
        <v>450000</v>
      </c>
      <c r="AB61" s="49"/>
      <c r="AC61" s="42">
        <f t="shared" si="3"/>
        <v>0</v>
      </c>
      <c r="AD61" s="42">
        <f t="shared" si="4"/>
        <v>450000</v>
      </c>
      <c r="AE61" s="61"/>
      <c r="AF61" s="39"/>
    </row>
    <row r="62" spans="1:32" x14ac:dyDescent="0.2">
      <c r="A62" s="41">
        <f t="shared" si="5"/>
        <v>59</v>
      </c>
      <c r="B62" s="46" t="s">
        <v>470</v>
      </c>
      <c r="C62" s="57" t="str">
        <f>IF(D62&lt;&gt;0,VLOOKUP(D62,'[1]Danh mục'!$A$3:$B$17,2,0),"")</f>
        <v>Đào Văn Tố</v>
      </c>
      <c r="D62" s="47">
        <v>15692</v>
      </c>
      <c r="E62" s="54">
        <f>IFERROR(INDEX(#REF!,MATCH('[1]Tháng 5.2022'!D62,[1]!XE[SỐ XE],0),0),0)</f>
        <v>0</v>
      </c>
      <c r="F62" s="55" t="s">
        <v>476</v>
      </c>
      <c r="G62" s="71">
        <v>40</v>
      </c>
      <c r="H62" s="48" t="s">
        <v>309</v>
      </c>
      <c r="I62" s="48" t="s">
        <v>125</v>
      </c>
      <c r="J62" s="48" t="s">
        <v>398</v>
      </c>
      <c r="K62" s="54">
        <f t="shared" si="1"/>
        <v>28</v>
      </c>
      <c r="L62" s="56"/>
      <c r="M62" s="48"/>
      <c r="N62" s="48" t="s">
        <v>403</v>
      </c>
      <c r="O62" s="48" t="s">
        <v>477</v>
      </c>
      <c r="P62" s="69"/>
      <c r="Q62" s="48" t="s">
        <v>125</v>
      </c>
      <c r="R62" s="50" t="s">
        <v>23</v>
      </c>
      <c r="S62" s="51">
        <v>2190000</v>
      </c>
      <c r="T62" s="52"/>
      <c r="U62" s="52"/>
      <c r="V62" s="43">
        <f t="shared" si="2"/>
        <v>2190000</v>
      </c>
      <c r="W62" s="53"/>
      <c r="X62" s="49"/>
      <c r="Y62" s="49"/>
      <c r="Z62" s="49"/>
      <c r="AA62" s="49">
        <v>300000</v>
      </c>
      <c r="AB62" s="49"/>
      <c r="AC62" s="42">
        <f t="shared" si="3"/>
        <v>0</v>
      </c>
      <c r="AD62" s="42">
        <f t="shared" si="4"/>
        <v>300000</v>
      </c>
      <c r="AE62" s="61"/>
      <c r="AF62" s="39"/>
    </row>
    <row r="63" spans="1:32" x14ac:dyDescent="0.2">
      <c r="A63" s="41">
        <f t="shared" si="5"/>
        <v>60</v>
      </c>
      <c r="B63" s="46" t="s">
        <v>470</v>
      </c>
      <c r="C63" s="57" t="str">
        <f>IF(D63&lt;&gt;0,VLOOKUP(D63,'[1]Danh mục'!$A$3:$B$17,2,0),"")</f>
        <v>Đào Văn Tố</v>
      </c>
      <c r="D63" s="47">
        <v>15692</v>
      </c>
      <c r="E63" s="54">
        <f>IFERROR(INDEX(#REF!,MATCH('[1]Tháng 5.2022'!D63,[1]!XE[SỐ XE],0),0),0)</f>
        <v>0</v>
      </c>
      <c r="F63" s="55" t="s">
        <v>478</v>
      </c>
      <c r="G63" s="71">
        <v>20</v>
      </c>
      <c r="H63" s="48" t="s">
        <v>309</v>
      </c>
      <c r="I63" s="48" t="s">
        <v>125</v>
      </c>
      <c r="J63" s="48" t="s">
        <v>398</v>
      </c>
      <c r="K63" s="54">
        <f t="shared" si="1"/>
        <v>28</v>
      </c>
      <c r="L63" s="56"/>
      <c r="M63" s="48"/>
      <c r="N63" s="48" t="s">
        <v>403</v>
      </c>
      <c r="O63" s="48" t="s">
        <v>477</v>
      </c>
      <c r="P63" s="69"/>
      <c r="Q63" s="48" t="s">
        <v>125</v>
      </c>
      <c r="R63" s="50" t="s">
        <v>23</v>
      </c>
      <c r="S63" s="51">
        <v>2190000</v>
      </c>
      <c r="T63" s="52"/>
      <c r="U63" s="52"/>
      <c r="V63" s="43">
        <f t="shared" si="2"/>
        <v>2190000</v>
      </c>
      <c r="W63" s="53"/>
      <c r="X63" s="49"/>
      <c r="Y63" s="49"/>
      <c r="Z63" s="49"/>
      <c r="AA63" s="49">
        <v>300000</v>
      </c>
      <c r="AB63" s="49"/>
      <c r="AC63" s="42">
        <f t="shared" si="3"/>
        <v>0</v>
      </c>
      <c r="AD63" s="42">
        <f t="shared" si="4"/>
        <v>300000</v>
      </c>
      <c r="AE63" s="61"/>
      <c r="AF63" s="39"/>
    </row>
    <row r="64" spans="1:32" x14ac:dyDescent="0.2">
      <c r="A64" s="41">
        <f t="shared" si="5"/>
        <v>61</v>
      </c>
      <c r="B64" s="46" t="s">
        <v>470</v>
      </c>
      <c r="C64" s="57" t="str">
        <f>IF(D64&lt;&gt;0,VLOOKUP(D64,'[1]Danh mục'!$A$3:$B$17,2,0),"")</f>
        <v>Nguyễn Đức Lợi</v>
      </c>
      <c r="D64" s="47">
        <v>80539</v>
      </c>
      <c r="E64" s="54">
        <f>IFERROR(INDEX(#REF!,MATCH('[1]Tháng 5.2022'!D64,[1]!XE[SỐ XE],0),0),0)</f>
        <v>0</v>
      </c>
      <c r="F64" s="55" t="s">
        <v>481</v>
      </c>
      <c r="G64" s="71">
        <v>20</v>
      </c>
      <c r="H64" s="48" t="s">
        <v>309</v>
      </c>
      <c r="I64" s="48" t="s">
        <v>307</v>
      </c>
      <c r="J64" s="48" t="s">
        <v>398</v>
      </c>
      <c r="K64" s="54">
        <f t="shared" si="1"/>
        <v>28</v>
      </c>
      <c r="L64" s="56"/>
      <c r="M64" s="48"/>
      <c r="N64" s="48" t="s">
        <v>403</v>
      </c>
      <c r="O64" s="48" t="s">
        <v>479</v>
      </c>
      <c r="P64" s="69"/>
      <c r="Q64" s="48" t="s">
        <v>296</v>
      </c>
      <c r="R64" s="50" t="s">
        <v>23</v>
      </c>
      <c r="S64" s="51">
        <f>2000000/108%</f>
        <v>1851851.8518518517</v>
      </c>
      <c r="T64" s="52"/>
      <c r="U64" s="52"/>
      <c r="V64" s="43">
        <f t="shared" si="2"/>
        <v>1851851.8518518517</v>
      </c>
      <c r="W64" s="53"/>
      <c r="X64" s="49"/>
      <c r="Y64" s="49"/>
      <c r="Z64" s="49"/>
      <c r="AA64" s="49">
        <v>300000</v>
      </c>
      <c r="AB64" s="49"/>
      <c r="AC64" s="42">
        <f t="shared" si="3"/>
        <v>0</v>
      </c>
      <c r="AD64" s="42">
        <f t="shared" si="4"/>
        <v>300000</v>
      </c>
      <c r="AE64" s="61"/>
      <c r="AF64" s="39"/>
    </row>
    <row r="65" spans="1:32" x14ac:dyDescent="0.2">
      <c r="A65" s="41">
        <f t="shared" si="5"/>
        <v>62</v>
      </c>
      <c r="B65" s="46" t="s">
        <v>470</v>
      </c>
      <c r="C65" s="57" t="str">
        <f>IF(D65&lt;&gt;0,VLOOKUP(D65,'[1]Danh mục'!$A$3:$B$17,2,0),"")</f>
        <v>Đỗ Văn Vịnh</v>
      </c>
      <c r="D65" s="47">
        <v>15668</v>
      </c>
      <c r="E65" s="54">
        <f>IFERROR(INDEX(#REF!,MATCH('[1]Tháng 5.2022'!D65,[1]!XE[SỐ XE],0),0),0)</f>
        <v>0</v>
      </c>
      <c r="F65" s="55" t="s">
        <v>482</v>
      </c>
      <c r="G65" s="71">
        <v>20</v>
      </c>
      <c r="H65" s="48" t="s">
        <v>309</v>
      </c>
      <c r="I65" s="48" t="s">
        <v>307</v>
      </c>
      <c r="J65" s="48" t="s">
        <v>398</v>
      </c>
      <c r="K65" s="54">
        <f t="shared" si="1"/>
        <v>28</v>
      </c>
      <c r="L65" s="56"/>
      <c r="M65" s="48"/>
      <c r="N65" s="48" t="s">
        <v>403</v>
      </c>
      <c r="O65" s="48" t="s">
        <v>479</v>
      </c>
      <c r="P65" s="69"/>
      <c r="Q65" s="48" t="s">
        <v>296</v>
      </c>
      <c r="R65" s="50" t="s">
        <v>23</v>
      </c>
      <c r="S65" s="51">
        <f>2000000/108%</f>
        <v>1851851.8518518517</v>
      </c>
      <c r="T65" s="52"/>
      <c r="U65" s="52"/>
      <c r="V65" s="43">
        <f t="shared" si="2"/>
        <v>1851851.8518518517</v>
      </c>
      <c r="W65" s="53"/>
      <c r="X65" s="49"/>
      <c r="Y65" s="49"/>
      <c r="Z65" s="49"/>
      <c r="AA65" s="49">
        <v>300000</v>
      </c>
      <c r="AB65" s="49"/>
      <c r="AC65" s="42">
        <f t="shared" si="3"/>
        <v>0</v>
      </c>
      <c r="AD65" s="42">
        <f t="shared" si="4"/>
        <v>300000</v>
      </c>
      <c r="AE65" s="61"/>
      <c r="AF65" s="39"/>
    </row>
    <row r="66" spans="1:32" x14ac:dyDescent="0.2">
      <c r="A66" s="41">
        <f t="shared" si="5"/>
        <v>63</v>
      </c>
      <c r="B66" s="46" t="s">
        <v>499</v>
      </c>
      <c r="C66" s="57" t="str">
        <f>IF(D66&lt;&gt;0,VLOOKUP(D66,'[1]Danh mục'!$A$3:$B$17,2,0),"")</f>
        <v>Đỗ Văn Vịnh</v>
      </c>
      <c r="D66" s="47">
        <v>15668</v>
      </c>
      <c r="E66" s="54">
        <f>IFERROR(INDEX(#REF!,MATCH('THÁNG 6.2022'!D66,XE[SỐ XE],0),0),0)</f>
        <v>0</v>
      </c>
      <c r="F66" s="55" t="s">
        <v>483</v>
      </c>
      <c r="G66" s="71">
        <v>40</v>
      </c>
      <c r="H66" s="48" t="s">
        <v>309</v>
      </c>
      <c r="I66" s="48" t="s">
        <v>362</v>
      </c>
      <c r="J66" s="48" t="s">
        <v>398</v>
      </c>
      <c r="K66" s="54">
        <f t="shared" ref="K66:K68" si="6">IF(P66&gt;30,40,IF(AND(P66&gt;27,P66&lt;30),36,IF(AND(P66&lt;=27,P66&gt;0),35,28)))</f>
        <v>28</v>
      </c>
      <c r="L66" s="56"/>
      <c r="M66" s="48"/>
      <c r="N66" s="48" t="s">
        <v>399</v>
      </c>
      <c r="O66" s="48" t="s">
        <v>495</v>
      </c>
      <c r="P66" s="69"/>
      <c r="Q66" s="48" t="s">
        <v>283</v>
      </c>
      <c r="R66" s="50" t="s">
        <v>23</v>
      </c>
      <c r="S66" s="51">
        <v>5250000</v>
      </c>
      <c r="T66" s="52"/>
      <c r="U66" s="52"/>
      <c r="V66" s="43">
        <f t="shared" si="2"/>
        <v>5250000</v>
      </c>
      <c r="W66" s="53"/>
      <c r="X66" s="49"/>
      <c r="Y66" s="49"/>
      <c r="Z66" s="49"/>
      <c r="AA66" s="49">
        <v>400000</v>
      </c>
      <c r="AB66" s="49"/>
      <c r="AC66" s="42">
        <f t="shared" si="3"/>
        <v>0</v>
      </c>
      <c r="AD66" s="42">
        <f t="shared" si="4"/>
        <v>400000</v>
      </c>
      <c r="AE66" s="61"/>
      <c r="AF66" s="39"/>
    </row>
    <row r="67" spans="1:32" x14ac:dyDescent="0.2">
      <c r="A67" s="41">
        <f t="shared" si="5"/>
        <v>64</v>
      </c>
      <c r="B67" s="46" t="s">
        <v>499</v>
      </c>
      <c r="C67" s="57" t="str">
        <f>IF(D67&lt;&gt;0,VLOOKUP(D67,'[1]Danh mục'!$A$3:$B$17,2,0),"")</f>
        <v>Vũ Văn Cường</v>
      </c>
      <c r="D67" s="47">
        <v>67432</v>
      </c>
      <c r="E67" s="54">
        <f>IFERROR(INDEX(#REF!,MATCH('THÁNG 6.2022'!D67,XE[SỐ XE],0),0),0)</f>
        <v>0</v>
      </c>
      <c r="F67" s="55" t="s">
        <v>484</v>
      </c>
      <c r="G67" s="71">
        <v>40</v>
      </c>
      <c r="H67" s="48" t="s">
        <v>305</v>
      </c>
      <c r="I67" s="48" t="s">
        <v>346</v>
      </c>
      <c r="J67" s="48" t="s">
        <v>398</v>
      </c>
      <c r="K67" s="54">
        <f t="shared" si="6"/>
        <v>28</v>
      </c>
      <c r="L67" s="56"/>
      <c r="M67" s="48"/>
      <c r="N67" s="48" t="s">
        <v>399</v>
      </c>
      <c r="O67" s="48" t="s">
        <v>474</v>
      </c>
      <c r="P67" s="69"/>
      <c r="Q67" s="48" t="s">
        <v>361</v>
      </c>
      <c r="R67" s="50" t="s">
        <v>23</v>
      </c>
      <c r="S67" s="51">
        <v>5800000</v>
      </c>
      <c r="T67" s="52"/>
      <c r="U67" s="52"/>
      <c r="V67" s="43">
        <f t="shared" si="2"/>
        <v>5800000</v>
      </c>
      <c r="W67" s="53"/>
      <c r="X67" s="49"/>
      <c r="Y67" s="49"/>
      <c r="Z67" s="49"/>
      <c r="AA67" s="49">
        <v>450000</v>
      </c>
      <c r="AB67" s="49"/>
      <c r="AC67" s="42">
        <f t="shared" si="3"/>
        <v>0</v>
      </c>
      <c r="AD67" s="42">
        <f t="shared" si="4"/>
        <v>450000</v>
      </c>
      <c r="AE67" s="61"/>
      <c r="AF67" s="39"/>
    </row>
    <row r="68" spans="1:32" x14ac:dyDescent="0.2">
      <c r="A68" s="41">
        <f t="shared" si="5"/>
        <v>65</v>
      </c>
      <c r="B68" s="46" t="s">
        <v>499</v>
      </c>
      <c r="C68" s="57" t="str">
        <f>IF(D68&lt;&gt;0,VLOOKUP(D68,'[1]Danh mục'!$A$3:$B$17,2,0),"")</f>
        <v>Phạm Văn Tuấn</v>
      </c>
      <c r="D68" s="47">
        <v>67399</v>
      </c>
      <c r="E68" s="54">
        <f>IFERROR(INDEX(#REF!,MATCH('THÁNG 6.2022'!D68,XE[SỐ XE],0),0),0)</f>
        <v>0</v>
      </c>
      <c r="F68" s="55" t="s">
        <v>485</v>
      </c>
      <c r="G68" s="71">
        <v>20</v>
      </c>
      <c r="H68" s="48" t="s">
        <v>305</v>
      </c>
      <c r="I68" s="48" t="s">
        <v>346</v>
      </c>
      <c r="J68" s="48" t="s">
        <v>398</v>
      </c>
      <c r="K68" s="54">
        <f t="shared" si="6"/>
        <v>28</v>
      </c>
      <c r="L68" s="56"/>
      <c r="M68" s="48"/>
      <c r="N68" s="48" t="s">
        <v>399</v>
      </c>
      <c r="O68" s="48" t="s">
        <v>496</v>
      </c>
      <c r="P68" s="69"/>
      <c r="Q68" s="48" t="s">
        <v>361</v>
      </c>
      <c r="R68" s="50" t="s">
        <v>23</v>
      </c>
      <c r="S68" s="51">
        <v>5800000</v>
      </c>
      <c r="T68" s="52"/>
      <c r="U68" s="52"/>
      <c r="V68" s="43">
        <f t="shared" si="2"/>
        <v>5800000</v>
      </c>
      <c r="W68" s="53"/>
      <c r="X68" s="49"/>
      <c r="Y68" s="49"/>
      <c r="Z68" s="49"/>
      <c r="AA68" s="49">
        <v>450000</v>
      </c>
      <c r="AB68" s="49"/>
      <c r="AC68" s="42">
        <f t="shared" si="3"/>
        <v>0</v>
      </c>
      <c r="AD68" s="42">
        <f t="shared" si="4"/>
        <v>450000</v>
      </c>
      <c r="AE68" s="61"/>
      <c r="AF68" s="39"/>
    </row>
    <row r="69" spans="1:32" x14ac:dyDescent="0.2">
      <c r="A69" s="41">
        <f t="shared" si="5"/>
        <v>66</v>
      </c>
      <c r="B69" s="46" t="s">
        <v>499</v>
      </c>
      <c r="C69" s="57" t="str">
        <f>IF(D69&lt;&gt;0,VLOOKUP(D69,'[1]Danh mục'!$A$3:$B$17,2,0),"")</f>
        <v>Phạm Văn Tuấn</v>
      </c>
      <c r="D69" s="47">
        <v>67399</v>
      </c>
      <c r="E69" s="54">
        <f>IFERROR(INDEX(#REF!,MATCH('THÁNG 6.2022'!D69,XE[SỐ XE],0),0),0)</f>
        <v>0</v>
      </c>
      <c r="F69" s="55" t="s">
        <v>485</v>
      </c>
      <c r="G69" s="71">
        <v>20</v>
      </c>
      <c r="H69" s="48" t="s">
        <v>305</v>
      </c>
      <c r="I69" s="48" t="s">
        <v>500</v>
      </c>
      <c r="J69" s="48" t="s">
        <v>400</v>
      </c>
      <c r="K69" s="54">
        <f t="shared" ref="K69:K131" si="7">IF(P69&gt;30,40,IF(AND(P69&gt;27,P69&lt;30),36,IF(AND(P69&lt;=27,P69&gt;0),35,28)))</f>
        <v>28</v>
      </c>
      <c r="L69" s="56"/>
      <c r="M69" s="48"/>
      <c r="N69" s="48" t="s">
        <v>403</v>
      </c>
      <c r="O69" s="48"/>
      <c r="P69" s="69"/>
      <c r="Q69" s="48" t="s">
        <v>240</v>
      </c>
      <c r="R69" s="50" t="s">
        <v>23</v>
      </c>
      <c r="S69" s="51"/>
      <c r="T69" s="52"/>
      <c r="U69" s="52"/>
      <c r="V69" s="43">
        <f t="shared" ref="V69:V131" si="8">SUM(S69:U69)</f>
        <v>0</v>
      </c>
      <c r="W69" s="53"/>
      <c r="X69" s="49"/>
      <c r="Y69" s="49"/>
      <c r="Z69" s="49"/>
      <c r="AA69" s="49">
        <v>450000</v>
      </c>
      <c r="AB69" s="49"/>
      <c r="AC69" s="42">
        <f t="shared" ref="AC69:AC132" si="9">K69*M69*15000</f>
        <v>0</v>
      </c>
      <c r="AD69" s="42">
        <f t="shared" ref="AD69:AD132" si="10">SUM(W69:AB69)</f>
        <v>450000</v>
      </c>
      <c r="AE69" s="61"/>
      <c r="AF69" s="39"/>
    </row>
    <row r="70" spans="1:32" x14ac:dyDescent="0.2">
      <c r="A70" s="41">
        <f t="shared" ref="A70:A132" si="11">1+A69</f>
        <v>67</v>
      </c>
      <c r="B70" s="46" t="s">
        <v>499</v>
      </c>
      <c r="C70" s="57" t="str">
        <f>IF(D70&lt;&gt;0,VLOOKUP(D70,'[1]Danh mục'!$A$3:$B$17,2,0),"")</f>
        <v>Phạm Văn Trọng</v>
      </c>
      <c r="D70" s="47">
        <v>80737</v>
      </c>
      <c r="E70" s="54">
        <f>IFERROR(INDEX(#REF!,MATCH('THÁNG 6.2022'!D70,XE[SỐ XE],0),0),0)</f>
        <v>0</v>
      </c>
      <c r="F70" s="55" t="s">
        <v>486</v>
      </c>
      <c r="G70" s="71">
        <v>20</v>
      </c>
      <c r="H70" s="48" t="s">
        <v>305</v>
      </c>
      <c r="I70" s="48" t="s">
        <v>346</v>
      </c>
      <c r="J70" s="48" t="s">
        <v>398</v>
      </c>
      <c r="K70" s="54">
        <f t="shared" si="7"/>
        <v>28</v>
      </c>
      <c r="L70" s="56"/>
      <c r="M70" s="48"/>
      <c r="N70" s="48" t="s">
        <v>399</v>
      </c>
      <c r="O70" s="48" t="s">
        <v>496</v>
      </c>
      <c r="P70" s="69"/>
      <c r="Q70" s="48" t="s">
        <v>361</v>
      </c>
      <c r="R70" s="50" t="s">
        <v>23</v>
      </c>
      <c r="S70" s="51">
        <v>5800000</v>
      </c>
      <c r="T70" s="52"/>
      <c r="U70" s="52"/>
      <c r="V70" s="43">
        <f t="shared" si="8"/>
        <v>5800000</v>
      </c>
      <c r="W70" s="53"/>
      <c r="X70" s="49"/>
      <c r="Y70" s="49"/>
      <c r="Z70" s="49"/>
      <c r="AA70" s="49">
        <v>400000</v>
      </c>
      <c r="AB70" s="49"/>
      <c r="AC70" s="42">
        <f t="shared" si="9"/>
        <v>0</v>
      </c>
      <c r="AD70" s="42">
        <f t="shared" si="10"/>
        <v>400000</v>
      </c>
      <c r="AE70" s="61"/>
      <c r="AF70" s="39"/>
    </row>
    <row r="71" spans="1:32" x14ac:dyDescent="0.2">
      <c r="A71" s="41">
        <f t="shared" si="11"/>
        <v>68</v>
      </c>
      <c r="B71" s="46" t="s">
        <v>499</v>
      </c>
      <c r="C71" s="57" t="str">
        <f>IF(D71&lt;&gt;0,VLOOKUP(D71,'[1]Danh mục'!$A$3:$B$17,2,0),"")</f>
        <v>Phạm Văn Trọng</v>
      </c>
      <c r="D71" s="47">
        <v>80737</v>
      </c>
      <c r="E71" s="54">
        <f>IFERROR(INDEX(#REF!,MATCH('THÁNG 6.2022'!D71,XE[SỐ XE],0),0),0)</f>
        <v>0</v>
      </c>
      <c r="F71" s="55" t="s">
        <v>486</v>
      </c>
      <c r="G71" s="71">
        <v>20</v>
      </c>
      <c r="H71" s="48" t="s">
        <v>305</v>
      </c>
      <c r="I71" s="48" t="s">
        <v>51</v>
      </c>
      <c r="J71" s="48" t="s">
        <v>400</v>
      </c>
      <c r="K71" s="54">
        <f t="shared" si="7"/>
        <v>28</v>
      </c>
      <c r="L71" s="56"/>
      <c r="M71" s="48"/>
      <c r="N71" s="48" t="s">
        <v>403</v>
      </c>
      <c r="O71" s="48"/>
      <c r="P71" s="69"/>
      <c r="Q71" s="48" t="s">
        <v>250</v>
      </c>
      <c r="R71" s="50" t="s">
        <v>23</v>
      </c>
      <c r="S71" s="51"/>
      <c r="T71" s="52"/>
      <c r="U71" s="52"/>
      <c r="V71" s="43">
        <f t="shared" si="8"/>
        <v>0</v>
      </c>
      <c r="W71" s="53"/>
      <c r="X71" s="49"/>
      <c r="Y71" s="49"/>
      <c r="Z71" s="49"/>
      <c r="AA71" s="49">
        <v>400000</v>
      </c>
      <c r="AB71" s="49"/>
      <c r="AC71" s="42">
        <f t="shared" si="9"/>
        <v>0</v>
      </c>
      <c r="AD71" s="42">
        <f t="shared" si="10"/>
        <v>400000</v>
      </c>
      <c r="AE71" s="61"/>
      <c r="AF71" s="39"/>
    </row>
    <row r="72" spans="1:32" x14ac:dyDescent="0.2">
      <c r="A72" s="41">
        <f t="shared" si="11"/>
        <v>69</v>
      </c>
      <c r="B72" s="46" t="s">
        <v>499</v>
      </c>
      <c r="C72" s="57" t="str">
        <f>IF(D72&lt;&gt;0,VLOOKUP(D72,'[1]Danh mục'!$A$3:$B$17,2,0),"")</f>
        <v/>
      </c>
      <c r="D72" s="47"/>
      <c r="E72" s="54">
        <f>IFERROR(INDEX(#REF!,MATCH('THÁNG 6.2022'!D72,XE[SỐ XE],0),0),0)</f>
        <v>0</v>
      </c>
      <c r="F72" s="55" t="s">
        <v>487</v>
      </c>
      <c r="G72" s="71">
        <v>20</v>
      </c>
      <c r="H72" s="48" t="s">
        <v>305</v>
      </c>
      <c r="I72" s="48" t="s">
        <v>346</v>
      </c>
      <c r="J72" s="48" t="s">
        <v>398</v>
      </c>
      <c r="K72" s="54">
        <f t="shared" si="7"/>
        <v>28</v>
      </c>
      <c r="L72" s="56"/>
      <c r="M72" s="48"/>
      <c r="N72" s="48" t="s">
        <v>399</v>
      </c>
      <c r="O72" s="48" t="s">
        <v>496</v>
      </c>
      <c r="P72" s="69"/>
      <c r="Q72" s="48" t="s">
        <v>361</v>
      </c>
      <c r="R72" s="50" t="s">
        <v>240</v>
      </c>
      <c r="S72" s="51">
        <v>5800000</v>
      </c>
      <c r="T72" s="52"/>
      <c r="U72" s="52"/>
      <c r="V72" s="43">
        <f t="shared" si="8"/>
        <v>5800000</v>
      </c>
      <c r="W72" s="53"/>
      <c r="X72" s="49"/>
      <c r="Y72" s="49"/>
      <c r="Z72" s="49"/>
      <c r="AA72" s="49"/>
      <c r="AB72" s="49"/>
      <c r="AC72" s="42">
        <f t="shared" si="9"/>
        <v>0</v>
      </c>
      <c r="AD72" s="42">
        <f t="shared" si="10"/>
        <v>0</v>
      </c>
      <c r="AE72" s="61"/>
      <c r="AF72" s="39"/>
    </row>
    <row r="73" spans="1:32" x14ac:dyDescent="0.2">
      <c r="A73" s="41">
        <f t="shared" si="11"/>
        <v>70</v>
      </c>
      <c r="B73" s="46" t="s">
        <v>499</v>
      </c>
      <c r="C73" s="57" t="str">
        <f>IF(D73&lt;&gt;0,VLOOKUP(D73,'[1]Danh mục'!$A$3:$B$17,2,0),"")</f>
        <v/>
      </c>
      <c r="D73" s="47"/>
      <c r="E73" s="54">
        <f>IFERROR(INDEX(#REF!,MATCH('THÁNG 6.2022'!D73,XE[SỐ XE],0),0),0)</f>
        <v>0</v>
      </c>
      <c r="F73" s="55" t="s">
        <v>488</v>
      </c>
      <c r="G73" s="71">
        <v>20</v>
      </c>
      <c r="H73" s="48" t="s">
        <v>305</v>
      </c>
      <c r="I73" s="48" t="s">
        <v>346</v>
      </c>
      <c r="J73" s="48" t="s">
        <v>398</v>
      </c>
      <c r="K73" s="54">
        <f t="shared" si="7"/>
        <v>28</v>
      </c>
      <c r="L73" s="56"/>
      <c r="M73" s="48"/>
      <c r="N73" s="48" t="s">
        <v>399</v>
      </c>
      <c r="O73" s="48" t="s">
        <v>496</v>
      </c>
      <c r="P73" s="69"/>
      <c r="Q73" s="48" t="s">
        <v>361</v>
      </c>
      <c r="R73" s="50" t="s">
        <v>250</v>
      </c>
      <c r="S73" s="51">
        <v>5800000</v>
      </c>
      <c r="T73" s="52"/>
      <c r="U73" s="52"/>
      <c r="V73" s="43">
        <f t="shared" si="8"/>
        <v>5800000</v>
      </c>
      <c r="W73" s="53"/>
      <c r="X73" s="49"/>
      <c r="Y73" s="49"/>
      <c r="Z73" s="49"/>
      <c r="AA73" s="49"/>
      <c r="AB73" s="49"/>
      <c r="AC73" s="42">
        <f t="shared" si="9"/>
        <v>0</v>
      </c>
      <c r="AD73" s="42">
        <f t="shared" si="10"/>
        <v>0</v>
      </c>
      <c r="AE73" s="61"/>
      <c r="AF73" s="39"/>
    </row>
    <row r="74" spans="1:32" x14ac:dyDescent="0.2">
      <c r="A74" s="41">
        <f t="shared" si="11"/>
        <v>71</v>
      </c>
      <c r="B74" s="46" t="s">
        <v>499</v>
      </c>
      <c r="C74" s="57" t="str">
        <f>IF(D74&lt;&gt;0,VLOOKUP(D74,'[1]Danh mục'!$A$3:$B$17,2,0),"")</f>
        <v>Nguyễn Đức Lợi</v>
      </c>
      <c r="D74" s="47">
        <v>80539</v>
      </c>
      <c r="E74" s="54">
        <f>IFERROR(INDEX(#REF!,MATCH('THÁNG 6.2022'!D74,XE[SỐ XE],0),0),0)</f>
        <v>0</v>
      </c>
      <c r="F74" s="55" t="s">
        <v>489</v>
      </c>
      <c r="G74" s="71">
        <v>40</v>
      </c>
      <c r="H74" s="48" t="s">
        <v>305</v>
      </c>
      <c r="I74" s="48" t="s">
        <v>324</v>
      </c>
      <c r="J74" s="48" t="s">
        <v>398</v>
      </c>
      <c r="K74" s="54">
        <f t="shared" si="7"/>
        <v>28</v>
      </c>
      <c r="L74" s="56"/>
      <c r="M74" s="48"/>
      <c r="N74" s="48" t="s">
        <v>399</v>
      </c>
      <c r="O74" s="48" t="s">
        <v>497</v>
      </c>
      <c r="P74" s="69"/>
      <c r="Q74" s="48" t="s">
        <v>90</v>
      </c>
      <c r="R74" s="50" t="s">
        <v>23</v>
      </c>
      <c r="S74" s="51">
        <v>1200000</v>
      </c>
      <c r="T74" s="52"/>
      <c r="U74" s="52"/>
      <c r="V74" s="43">
        <f t="shared" si="8"/>
        <v>1200000</v>
      </c>
      <c r="W74" s="53"/>
      <c r="X74" s="49"/>
      <c r="Y74" s="49"/>
      <c r="Z74" s="49"/>
      <c r="AA74" s="49">
        <v>880000</v>
      </c>
      <c r="AB74" s="49"/>
      <c r="AC74" s="42">
        <f t="shared" si="9"/>
        <v>0</v>
      </c>
      <c r="AD74" s="42">
        <f t="shared" si="10"/>
        <v>880000</v>
      </c>
      <c r="AE74" s="61"/>
      <c r="AF74" s="39"/>
    </row>
    <row r="75" spans="1:32" x14ac:dyDescent="0.2">
      <c r="A75" s="41">
        <f t="shared" si="11"/>
        <v>72</v>
      </c>
      <c r="B75" s="46" t="s">
        <v>499</v>
      </c>
      <c r="C75" s="57" t="str">
        <f>IF(D75&lt;&gt;0,VLOOKUP(D75,'[1]Danh mục'!$A$3:$B$17,2,0),"")</f>
        <v>Trịnh Tiến Trung</v>
      </c>
      <c r="D75" s="47">
        <v>80763</v>
      </c>
      <c r="E75" s="54">
        <f>IFERROR(INDEX(#REF!,MATCH('THÁNG 6.2022'!D75,XE[SỐ XE],0),0),0)</f>
        <v>0</v>
      </c>
      <c r="F75" s="55" t="s">
        <v>490</v>
      </c>
      <c r="G75" s="71">
        <v>40</v>
      </c>
      <c r="H75" s="48" t="s">
        <v>305</v>
      </c>
      <c r="I75" s="48" t="s">
        <v>324</v>
      </c>
      <c r="J75" s="48" t="s">
        <v>398</v>
      </c>
      <c r="K75" s="54">
        <f t="shared" si="7"/>
        <v>28</v>
      </c>
      <c r="L75" s="56"/>
      <c r="M75" s="48"/>
      <c r="N75" s="48" t="s">
        <v>399</v>
      </c>
      <c r="O75" s="48" t="s">
        <v>497</v>
      </c>
      <c r="P75" s="69"/>
      <c r="Q75" s="48" t="s">
        <v>90</v>
      </c>
      <c r="R75" s="50" t="s">
        <v>23</v>
      </c>
      <c r="S75" s="51">
        <v>1200000</v>
      </c>
      <c r="T75" s="52"/>
      <c r="U75" s="52"/>
      <c r="V75" s="43">
        <f t="shared" si="8"/>
        <v>1200000</v>
      </c>
      <c r="W75" s="53"/>
      <c r="X75" s="49"/>
      <c r="Y75" s="49"/>
      <c r="Z75" s="49"/>
      <c r="AA75" s="49">
        <v>880000</v>
      </c>
      <c r="AB75" s="49"/>
      <c r="AC75" s="42">
        <f t="shared" si="9"/>
        <v>0</v>
      </c>
      <c r="AD75" s="42">
        <f t="shared" si="10"/>
        <v>880000</v>
      </c>
      <c r="AE75" s="61"/>
      <c r="AF75" s="39"/>
    </row>
    <row r="76" spans="1:32" x14ac:dyDescent="0.2">
      <c r="A76" s="41">
        <f t="shared" si="11"/>
        <v>73</v>
      </c>
      <c r="B76" s="46" t="s">
        <v>499</v>
      </c>
      <c r="C76" s="57" t="str">
        <f>IF(D76&lt;&gt;0,VLOOKUP(D76,'[1]Danh mục'!$A$3:$B$17,2,0),"")</f>
        <v>Bùi Văn Mạnh</v>
      </c>
      <c r="D76" s="47">
        <v>67308</v>
      </c>
      <c r="E76" s="54">
        <f>IFERROR(INDEX(#REF!,MATCH('THÁNG 6.2022'!D76,XE[SỐ XE],0),0),0)</f>
        <v>0</v>
      </c>
      <c r="F76" s="55" t="s">
        <v>491</v>
      </c>
      <c r="G76" s="71">
        <v>40</v>
      </c>
      <c r="H76" s="48" t="s">
        <v>305</v>
      </c>
      <c r="I76" s="48" t="s">
        <v>125</v>
      </c>
      <c r="J76" s="48" t="s">
        <v>398</v>
      </c>
      <c r="K76" s="54">
        <f t="shared" si="7"/>
        <v>28</v>
      </c>
      <c r="L76" s="56"/>
      <c r="M76" s="48"/>
      <c r="N76" s="48" t="s">
        <v>403</v>
      </c>
      <c r="O76" s="48">
        <v>6335385680</v>
      </c>
      <c r="P76" s="69"/>
      <c r="Q76" s="48" t="s">
        <v>125</v>
      </c>
      <c r="R76" s="50" t="s">
        <v>23</v>
      </c>
      <c r="S76" s="51">
        <v>1790000</v>
      </c>
      <c r="T76" s="52"/>
      <c r="U76" s="52"/>
      <c r="V76" s="43">
        <f t="shared" si="8"/>
        <v>1790000</v>
      </c>
      <c r="W76" s="53"/>
      <c r="X76" s="49"/>
      <c r="Y76" s="49"/>
      <c r="Z76" s="49"/>
      <c r="AA76" s="49">
        <v>300000</v>
      </c>
      <c r="AB76" s="49"/>
      <c r="AC76" s="42">
        <f t="shared" si="9"/>
        <v>0</v>
      </c>
      <c r="AD76" s="42">
        <f t="shared" si="10"/>
        <v>300000</v>
      </c>
      <c r="AE76" s="61"/>
      <c r="AF76" s="39"/>
    </row>
    <row r="77" spans="1:32" x14ac:dyDescent="0.2">
      <c r="A77" s="41">
        <f t="shared" si="11"/>
        <v>74</v>
      </c>
      <c r="B77" s="46" t="s">
        <v>499</v>
      </c>
      <c r="C77" s="57" t="str">
        <f>IF(D77&lt;&gt;0,VLOOKUP(D77,'[1]Danh mục'!$A$3:$B$17,2,0),"")</f>
        <v>Đỗ Đức Thịnh</v>
      </c>
      <c r="D77" s="47">
        <v>15547</v>
      </c>
      <c r="E77" s="54">
        <f>IFERROR(INDEX(#REF!,MATCH('THÁNG 6.2022'!D77,XE[SỐ XE],0),0),0)</f>
        <v>0</v>
      </c>
      <c r="F77" s="55" t="s">
        <v>492</v>
      </c>
      <c r="G77" s="71">
        <v>40</v>
      </c>
      <c r="H77" s="48" t="s">
        <v>305</v>
      </c>
      <c r="I77" s="48" t="s">
        <v>125</v>
      </c>
      <c r="J77" s="48" t="s">
        <v>398</v>
      </c>
      <c r="K77" s="54">
        <f t="shared" si="7"/>
        <v>28</v>
      </c>
      <c r="L77" s="56"/>
      <c r="M77" s="48"/>
      <c r="N77" s="48" t="s">
        <v>403</v>
      </c>
      <c r="O77" s="48">
        <v>2133910860</v>
      </c>
      <c r="P77" s="69"/>
      <c r="Q77" s="48" t="s">
        <v>125</v>
      </c>
      <c r="R77" s="50" t="s">
        <v>23</v>
      </c>
      <c r="S77" s="51">
        <v>1790000</v>
      </c>
      <c r="T77" s="52"/>
      <c r="U77" s="52"/>
      <c r="V77" s="43">
        <f t="shared" si="8"/>
        <v>1790000</v>
      </c>
      <c r="W77" s="53"/>
      <c r="X77" s="49"/>
      <c r="Y77" s="49"/>
      <c r="Z77" s="49"/>
      <c r="AA77" s="49">
        <v>300000</v>
      </c>
      <c r="AB77" s="49"/>
      <c r="AC77" s="42">
        <f t="shared" si="9"/>
        <v>0</v>
      </c>
      <c r="AD77" s="42">
        <f t="shared" si="10"/>
        <v>300000</v>
      </c>
      <c r="AE77" s="61"/>
      <c r="AF77" s="39"/>
    </row>
    <row r="78" spans="1:32" x14ac:dyDescent="0.2">
      <c r="A78" s="41">
        <f t="shared" si="11"/>
        <v>75</v>
      </c>
      <c r="B78" s="46" t="s">
        <v>499</v>
      </c>
      <c r="C78" s="57" t="str">
        <f>IF(D78&lt;&gt;0,VLOOKUP(D78,'[1]Danh mục'!$A$3:$B$17,2,0),"")</f>
        <v>Lương Văn Dũng</v>
      </c>
      <c r="D78" s="47">
        <v>15897</v>
      </c>
      <c r="E78" s="54">
        <f>IFERROR(INDEX(#REF!,MATCH('THÁNG 6.2022'!D78,XE[SỐ XE],0),0),0)</f>
        <v>0</v>
      </c>
      <c r="F78" s="55" t="s">
        <v>475</v>
      </c>
      <c r="G78" s="71">
        <v>40</v>
      </c>
      <c r="H78" s="48" t="s">
        <v>501</v>
      </c>
      <c r="I78" s="48" t="s">
        <v>339</v>
      </c>
      <c r="J78" s="48" t="s">
        <v>400</v>
      </c>
      <c r="K78" s="54">
        <f t="shared" si="7"/>
        <v>28</v>
      </c>
      <c r="L78" s="56"/>
      <c r="M78" s="48"/>
      <c r="N78" s="48" t="s">
        <v>401</v>
      </c>
      <c r="O78" s="48"/>
      <c r="P78" s="69"/>
      <c r="Q78" s="48" t="s">
        <v>494</v>
      </c>
      <c r="R78" s="50" t="s">
        <v>23</v>
      </c>
      <c r="S78" s="51">
        <v>4700000</v>
      </c>
      <c r="T78" s="52"/>
      <c r="U78" s="52"/>
      <c r="V78" s="43">
        <f t="shared" si="8"/>
        <v>4700000</v>
      </c>
      <c r="W78" s="53"/>
      <c r="X78" s="49"/>
      <c r="Y78" s="49"/>
      <c r="Z78" s="49"/>
      <c r="AA78" s="49">
        <v>300000</v>
      </c>
      <c r="AB78" s="49"/>
      <c r="AC78" s="42">
        <f t="shared" si="9"/>
        <v>0</v>
      </c>
      <c r="AD78" s="42">
        <f t="shared" si="10"/>
        <v>300000</v>
      </c>
      <c r="AE78" s="61"/>
      <c r="AF78" s="39"/>
    </row>
    <row r="79" spans="1:32" x14ac:dyDescent="0.2">
      <c r="A79" s="41">
        <f t="shared" si="11"/>
        <v>76</v>
      </c>
      <c r="B79" s="46" t="s">
        <v>499</v>
      </c>
      <c r="C79" s="57" t="str">
        <f>IF(D79&lt;&gt;0,VLOOKUP(D79,'[1]Danh mục'!$A$3:$B$17,2,0),"")</f>
        <v/>
      </c>
      <c r="D79" s="47"/>
      <c r="E79" s="54">
        <f>IFERROR(INDEX(#REF!,MATCH('THÁNG 6.2022'!D79,XE[SỐ XE],0),0),0)</f>
        <v>0</v>
      </c>
      <c r="F79" s="55" t="s">
        <v>493</v>
      </c>
      <c r="G79" s="71">
        <v>40</v>
      </c>
      <c r="H79" s="48" t="s">
        <v>501</v>
      </c>
      <c r="I79" s="48" t="s">
        <v>339</v>
      </c>
      <c r="J79" s="48" t="s">
        <v>400</v>
      </c>
      <c r="K79" s="54">
        <f t="shared" si="7"/>
        <v>28</v>
      </c>
      <c r="L79" s="56"/>
      <c r="M79" s="48"/>
      <c r="N79" s="48" t="s">
        <v>401</v>
      </c>
      <c r="O79" s="48"/>
      <c r="P79" s="69"/>
      <c r="Q79" s="48" t="s">
        <v>494</v>
      </c>
      <c r="R79" s="50" t="s">
        <v>498</v>
      </c>
      <c r="S79" s="51">
        <v>4700000</v>
      </c>
      <c r="T79" s="52"/>
      <c r="U79" s="52"/>
      <c r="V79" s="43">
        <f t="shared" si="8"/>
        <v>4700000</v>
      </c>
      <c r="W79" s="53"/>
      <c r="X79" s="49"/>
      <c r="Y79" s="49"/>
      <c r="Z79" s="49"/>
      <c r="AA79" s="49"/>
      <c r="AB79" s="49"/>
      <c r="AC79" s="42">
        <f t="shared" si="9"/>
        <v>0</v>
      </c>
      <c r="AD79" s="42">
        <f t="shared" si="10"/>
        <v>0</v>
      </c>
      <c r="AE79" s="61"/>
      <c r="AF79" s="39"/>
    </row>
    <row r="80" spans="1:32" x14ac:dyDescent="0.2">
      <c r="A80" s="41">
        <f t="shared" si="11"/>
        <v>77</v>
      </c>
      <c r="B80" s="46" t="s">
        <v>499</v>
      </c>
      <c r="C80" s="57" t="str">
        <f>IF(D80&lt;&gt;0,VLOOKUP(D80,'[1]Danh mục'!$A$3:$B$17,2,0),"")</f>
        <v/>
      </c>
      <c r="D80" s="47"/>
      <c r="E80" s="54">
        <f>IFERROR(INDEX(#REF!,MATCH('THÁNG 6.2022'!D80,XE[SỐ XE],0),0),0)</f>
        <v>0</v>
      </c>
      <c r="F80" s="55" t="s">
        <v>493</v>
      </c>
      <c r="G80" s="71">
        <v>40</v>
      </c>
      <c r="H80" s="48" t="s">
        <v>501</v>
      </c>
      <c r="I80" s="48" t="s">
        <v>339</v>
      </c>
      <c r="J80" s="48" t="s">
        <v>400</v>
      </c>
      <c r="K80" s="54">
        <f t="shared" si="7"/>
        <v>28</v>
      </c>
      <c r="L80" s="56"/>
      <c r="M80" s="48"/>
      <c r="N80" s="48" t="s">
        <v>401</v>
      </c>
      <c r="O80" s="48"/>
      <c r="P80" s="69"/>
      <c r="Q80" s="48" t="s">
        <v>494</v>
      </c>
      <c r="R80" s="50" t="s">
        <v>498</v>
      </c>
      <c r="S80" s="51">
        <v>4700000</v>
      </c>
      <c r="T80" s="52"/>
      <c r="U80" s="52"/>
      <c r="V80" s="43">
        <f t="shared" si="8"/>
        <v>4700000</v>
      </c>
      <c r="W80" s="53"/>
      <c r="X80" s="49"/>
      <c r="Y80" s="49"/>
      <c r="Z80" s="49"/>
      <c r="AA80" s="49"/>
      <c r="AB80" s="49"/>
      <c r="AC80" s="42">
        <f t="shared" si="9"/>
        <v>0</v>
      </c>
      <c r="AD80" s="42">
        <f t="shared" si="10"/>
        <v>0</v>
      </c>
      <c r="AE80" s="61"/>
      <c r="AF80" s="39"/>
    </row>
    <row r="81" spans="1:32" x14ac:dyDescent="0.2">
      <c r="A81" s="41">
        <f t="shared" si="11"/>
        <v>78</v>
      </c>
      <c r="B81" s="46" t="s">
        <v>506</v>
      </c>
      <c r="C81" s="57" t="str">
        <f>IF(D81&lt;&gt;0,VLOOKUP(D81,'[1]Danh mục'!$A$3:$B$17,2,0),"")</f>
        <v>Đỗ Văn Vịnh</v>
      </c>
      <c r="D81" s="47">
        <v>15668</v>
      </c>
      <c r="E81" s="54">
        <f>IFERROR(INDEX(#REF!,MATCH('THÁNG 6.2022'!D81,XE[SỐ XE],0),0),0)</f>
        <v>0</v>
      </c>
      <c r="F81" s="55" t="s">
        <v>502</v>
      </c>
      <c r="G81" s="71">
        <v>40</v>
      </c>
      <c r="H81" s="48" t="s">
        <v>305</v>
      </c>
      <c r="I81" s="48" t="s">
        <v>350</v>
      </c>
      <c r="J81" s="48" t="s">
        <v>398</v>
      </c>
      <c r="K81" s="54">
        <f t="shared" si="7"/>
        <v>28</v>
      </c>
      <c r="L81" s="56"/>
      <c r="M81" s="48"/>
      <c r="N81" s="48" t="s">
        <v>399</v>
      </c>
      <c r="O81" s="48"/>
      <c r="P81" s="69"/>
      <c r="Q81" s="48" t="s">
        <v>283</v>
      </c>
      <c r="R81" s="50" t="s">
        <v>23</v>
      </c>
      <c r="S81" s="51">
        <v>4850000</v>
      </c>
      <c r="T81" s="52">
        <v>1000000</v>
      </c>
      <c r="U81" s="52">
        <v>1000000</v>
      </c>
      <c r="V81" s="43">
        <f t="shared" si="8"/>
        <v>6850000</v>
      </c>
      <c r="W81" s="53"/>
      <c r="X81" s="49"/>
      <c r="Y81" s="49"/>
      <c r="Z81" s="49"/>
      <c r="AA81" s="49">
        <v>400000</v>
      </c>
      <c r="AB81" s="49"/>
      <c r="AC81" s="42">
        <f t="shared" si="9"/>
        <v>0</v>
      </c>
      <c r="AD81" s="42">
        <f t="shared" si="10"/>
        <v>400000</v>
      </c>
      <c r="AE81" s="61"/>
      <c r="AF81" s="39"/>
    </row>
    <row r="82" spans="1:32" x14ac:dyDescent="0.2">
      <c r="A82" s="41">
        <f t="shared" si="11"/>
        <v>79</v>
      </c>
      <c r="B82" s="46" t="s">
        <v>506</v>
      </c>
      <c r="C82" s="57" t="str">
        <f>IF(D82&lt;&gt;0,VLOOKUP(D82,'[1]Danh mục'!$A$3:$B$17,2,0),"")</f>
        <v>Nguyễn Đức Lợi</v>
      </c>
      <c r="D82" s="47">
        <v>80539</v>
      </c>
      <c r="E82" s="54">
        <f>IFERROR(INDEX(#REF!,MATCH('THÁNG 6.2022'!D82,XE[SỐ XE],0),0),0)</f>
        <v>0</v>
      </c>
      <c r="F82" s="55" t="s">
        <v>503</v>
      </c>
      <c r="G82" s="71">
        <v>40</v>
      </c>
      <c r="H82" s="48" t="s">
        <v>309</v>
      </c>
      <c r="I82" s="48" t="s">
        <v>333</v>
      </c>
      <c r="J82" s="48" t="s">
        <v>398</v>
      </c>
      <c r="K82" s="54">
        <f t="shared" si="7"/>
        <v>28</v>
      </c>
      <c r="L82" s="56"/>
      <c r="M82" s="48"/>
      <c r="N82" s="48" t="s">
        <v>399</v>
      </c>
      <c r="O82" s="48"/>
      <c r="P82" s="69"/>
      <c r="Q82" s="48" t="s">
        <v>283</v>
      </c>
      <c r="R82" s="50" t="s">
        <v>23</v>
      </c>
      <c r="S82" s="51">
        <v>5250000</v>
      </c>
      <c r="T82" s="52"/>
      <c r="U82" s="52"/>
      <c r="V82" s="153">
        <f t="shared" si="8"/>
        <v>5250000</v>
      </c>
      <c r="W82" s="53"/>
      <c r="X82" s="49"/>
      <c r="Y82" s="49"/>
      <c r="Z82" s="49"/>
      <c r="AA82" s="49">
        <v>400000</v>
      </c>
      <c r="AB82" s="49"/>
      <c r="AC82" s="42">
        <f t="shared" si="9"/>
        <v>0</v>
      </c>
      <c r="AD82" s="42">
        <f t="shared" si="10"/>
        <v>400000</v>
      </c>
      <c r="AE82" s="61"/>
      <c r="AF82" s="39"/>
    </row>
    <row r="83" spans="1:32" x14ac:dyDescent="0.2">
      <c r="A83" s="41">
        <f t="shared" si="11"/>
        <v>80</v>
      </c>
      <c r="B83" s="46" t="s">
        <v>506</v>
      </c>
      <c r="C83" s="57" t="str">
        <f>IF(D83&lt;&gt;0,VLOOKUP(D83,'[1]Danh mục'!$A$3:$B$17,2,0),"")</f>
        <v>Bùi Văn Mạnh</v>
      </c>
      <c r="D83" s="47">
        <v>67308</v>
      </c>
      <c r="E83" s="54">
        <f>IFERROR(INDEX(#REF!,MATCH('THÁNG 6.2022'!D83,XE[SỐ XE],0),0),0)</f>
        <v>0</v>
      </c>
      <c r="F83" s="55" t="s">
        <v>504</v>
      </c>
      <c r="G83" s="71">
        <v>20</v>
      </c>
      <c r="H83" s="48" t="s">
        <v>305</v>
      </c>
      <c r="I83" s="48" t="s">
        <v>51</v>
      </c>
      <c r="J83" s="48" t="s">
        <v>400</v>
      </c>
      <c r="K83" s="54">
        <f t="shared" si="7"/>
        <v>28</v>
      </c>
      <c r="L83" s="56"/>
      <c r="M83" s="48"/>
      <c r="N83" s="48" t="s">
        <v>403</v>
      </c>
      <c r="O83" s="48"/>
      <c r="P83" s="69"/>
      <c r="Q83" s="48" t="s">
        <v>378</v>
      </c>
      <c r="R83" s="50" t="s">
        <v>23</v>
      </c>
      <c r="S83" s="51"/>
      <c r="T83" s="52"/>
      <c r="U83" s="52"/>
      <c r="V83" s="43">
        <f t="shared" si="8"/>
        <v>0</v>
      </c>
      <c r="W83" s="53"/>
      <c r="X83" s="49"/>
      <c r="Y83" s="49"/>
      <c r="Z83" s="49"/>
      <c r="AA83" s="49">
        <v>400000</v>
      </c>
      <c r="AB83" s="49"/>
      <c r="AC83" s="42">
        <f t="shared" si="9"/>
        <v>0</v>
      </c>
      <c r="AD83" s="42">
        <f t="shared" si="10"/>
        <v>400000</v>
      </c>
      <c r="AE83" s="61"/>
      <c r="AF83" s="39"/>
    </row>
    <row r="84" spans="1:32" x14ac:dyDescent="0.2">
      <c r="A84" s="41">
        <f t="shared" si="11"/>
        <v>81</v>
      </c>
      <c r="B84" s="46" t="s">
        <v>506</v>
      </c>
      <c r="C84" s="57" t="str">
        <f>IF(D84&lt;&gt;0,VLOOKUP(D84,'[1]Danh mục'!$A$3:$B$17,2,0),"")</f>
        <v>Bùi Văn Mạnh</v>
      </c>
      <c r="D84" s="47">
        <v>67308</v>
      </c>
      <c r="E84" s="54">
        <f>IFERROR(INDEX(#REF!,MATCH('THÁNG 6.2022'!D84,XE[SỐ XE],0),0),0)</f>
        <v>0</v>
      </c>
      <c r="F84" s="55" t="s">
        <v>504</v>
      </c>
      <c r="G84" s="71">
        <v>20</v>
      </c>
      <c r="H84" s="48" t="s">
        <v>305</v>
      </c>
      <c r="I84" s="48" t="s">
        <v>346</v>
      </c>
      <c r="J84" s="48" t="s">
        <v>398</v>
      </c>
      <c r="K84" s="54">
        <f t="shared" si="7"/>
        <v>28</v>
      </c>
      <c r="L84" s="56"/>
      <c r="M84" s="48"/>
      <c r="N84" s="48" t="s">
        <v>399</v>
      </c>
      <c r="O84" s="48"/>
      <c r="P84" s="69"/>
      <c r="Q84" s="48" t="s">
        <v>361</v>
      </c>
      <c r="R84" s="50" t="s">
        <v>23</v>
      </c>
      <c r="S84" s="51">
        <v>5800000</v>
      </c>
      <c r="T84" s="52"/>
      <c r="U84" s="52"/>
      <c r="V84" s="43">
        <f t="shared" si="8"/>
        <v>5800000</v>
      </c>
      <c r="W84" s="53"/>
      <c r="X84" s="49"/>
      <c r="Y84" s="49"/>
      <c r="Z84" s="49"/>
      <c r="AA84" s="49">
        <v>450000</v>
      </c>
      <c r="AB84" s="49"/>
      <c r="AC84" s="42">
        <f t="shared" si="9"/>
        <v>0</v>
      </c>
      <c r="AD84" s="42">
        <f t="shared" si="10"/>
        <v>450000</v>
      </c>
      <c r="AE84" s="61"/>
      <c r="AF84" s="39"/>
    </row>
    <row r="85" spans="1:32" x14ac:dyDescent="0.2">
      <c r="A85" s="41">
        <f t="shared" si="11"/>
        <v>82</v>
      </c>
      <c r="B85" s="46" t="s">
        <v>506</v>
      </c>
      <c r="C85" s="57" t="str">
        <f>IF(D85&lt;&gt;0,VLOOKUP(D85,'[1]Danh mục'!$A$3:$B$17,2,0),"")</f>
        <v>Vũ Văn Cường</v>
      </c>
      <c r="D85" s="47">
        <v>67432</v>
      </c>
      <c r="E85" s="54">
        <f>IFERROR(INDEX(#REF!,MATCH('THÁNG 6.2022'!D85,XE[SỐ XE],0),0),0)</f>
        <v>0</v>
      </c>
      <c r="F85" s="55" t="s">
        <v>505</v>
      </c>
      <c r="G85" s="71">
        <v>20</v>
      </c>
      <c r="H85" s="48" t="s">
        <v>305</v>
      </c>
      <c r="I85" s="48" t="s">
        <v>346</v>
      </c>
      <c r="J85" s="48" t="s">
        <v>398</v>
      </c>
      <c r="K85" s="54">
        <f t="shared" si="7"/>
        <v>28</v>
      </c>
      <c r="L85" s="56"/>
      <c r="M85" s="48"/>
      <c r="N85" s="48" t="s">
        <v>399</v>
      </c>
      <c r="O85" s="48"/>
      <c r="P85" s="69"/>
      <c r="Q85" s="48" t="s">
        <v>361</v>
      </c>
      <c r="R85" s="50" t="s">
        <v>23</v>
      </c>
      <c r="S85" s="51">
        <v>5800000</v>
      </c>
      <c r="T85" s="52"/>
      <c r="U85" s="52"/>
      <c r="V85" s="43">
        <f t="shared" si="8"/>
        <v>5800000</v>
      </c>
      <c r="W85" s="53"/>
      <c r="X85" s="49"/>
      <c r="Y85" s="49"/>
      <c r="Z85" s="49"/>
      <c r="AA85" s="49">
        <v>450000</v>
      </c>
      <c r="AB85" s="49"/>
      <c r="AC85" s="42">
        <f t="shared" si="9"/>
        <v>0</v>
      </c>
      <c r="AD85" s="42">
        <f t="shared" si="10"/>
        <v>450000</v>
      </c>
      <c r="AE85" s="61"/>
      <c r="AF85" s="39"/>
    </row>
    <row r="86" spans="1:32" x14ac:dyDescent="0.2">
      <c r="A86" s="41">
        <f t="shared" si="11"/>
        <v>83</v>
      </c>
      <c r="B86" s="46" t="s">
        <v>506</v>
      </c>
      <c r="C86" s="57" t="str">
        <f>IF(D86&lt;&gt;0,VLOOKUP(D86,'[1]Danh mục'!$A$3:$B$17,2,0),"")</f>
        <v>Trịnh Tiến Trung</v>
      </c>
      <c r="D86" s="47">
        <v>80763</v>
      </c>
      <c r="E86" s="54">
        <f>IFERROR(INDEX(#REF!,MATCH('THÁNG 6.2022'!D86,XE[SỐ XE],0),0),0)</f>
        <v>0</v>
      </c>
      <c r="F86" s="55" t="s">
        <v>507</v>
      </c>
      <c r="G86" s="71">
        <v>40</v>
      </c>
      <c r="H86" s="48" t="s">
        <v>305</v>
      </c>
      <c r="I86" s="48" t="s">
        <v>125</v>
      </c>
      <c r="J86" s="48" t="s">
        <v>398</v>
      </c>
      <c r="K86" s="54">
        <f t="shared" si="7"/>
        <v>28</v>
      </c>
      <c r="L86" s="56"/>
      <c r="M86" s="48"/>
      <c r="N86" s="48" t="s">
        <v>403</v>
      </c>
      <c r="O86" s="48"/>
      <c r="P86" s="69"/>
      <c r="Q86" s="48" t="s">
        <v>125</v>
      </c>
      <c r="R86" s="50" t="s">
        <v>23</v>
      </c>
      <c r="S86" s="51">
        <v>1790000</v>
      </c>
      <c r="T86" s="52"/>
      <c r="U86" s="52"/>
      <c r="V86" s="43">
        <f t="shared" si="8"/>
        <v>1790000</v>
      </c>
      <c r="W86" s="53"/>
      <c r="X86" s="49"/>
      <c r="Y86" s="49"/>
      <c r="Z86" s="49"/>
      <c r="AA86" s="49">
        <v>300000</v>
      </c>
      <c r="AB86" s="49"/>
      <c r="AC86" s="42">
        <f t="shared" si="9"/>
        <v>0</v>
      </c>
      <c r="AD86" s="42">
        <f t="shared" si="10"/>
        <v>300000</v>
      </c>
      <c r="AE86" s="61"/>
      <c r="AF86" s="39"/>
    </row>
    <row r="87" spans="1:32" ht="25.5" customHeight="1" x14ac:dyDescent="0.2">
      <c r="A87" s="41">
        <f t="shared" si="11"/>
        <v>84</v>
      </c>
      <c r="B87" s="46" t="s">
        <v>506</v>
      </c>
      <c r="C87" s="57" t="str">
        <f>IF(D87&lt;&gt;0,VLOOKUP(D87,'[1]Danh mục'!$A$3:$B$17,2,0),"")</f>
        <v/>
      </c>
      <c r="D87" s="45"/>
      <c r="E87" s="54">
        <f>IFERROR(INDEX(#REF!,MATCH('THÁNG 6.2022'!D87,XE[SỐ XE],0),0),0)</f>
        <v>0</v>
      </c>
      <c r="F87" s="119" t="s">
        <v>513</v>
      </c>
      <c r="G87" s="71" t="s">
        <v>360</v>
      </c>
      <c r="H87" s="48" t="s">
        <v>309</v>
      </c>
      <c r="I87" s="48" t="s">
        <v>125</v>
      </c>
      <c r="J87" s="48" t="s">
        <v>398</v>
      </c>
      <c r="K87" s="54">
        <f t="shared" si="7"/>
        <v>28</v>
      </c>
      <c r="L87" s="56"/>
      <c r="M87" s="48"/>
      <c r="N87" s="152" t="s">
        <v>514</v>
      </c>
      <c r="O87" s="48"/>
      <c r="P87" s="69"/>
      <c r="Q87" s="48" t="s">
        <v>125</v>
      </c>
      <c r="R87" s="50" t="s">
        <v>236</v>
      </c>
      <c r="S87" s="51">
        <v>2900000</v>
      </c>
      <c r="T87" s="52"/>
      <c r="U87" s="52"/>
      <c r="V87" s="43">
        <f t="shared" si="8"/>
        <v>2900000</v>
      </c>
      <c r="W87" s="53"/>
      <c r="X87" s="49"/>
      <c r="Y87" s="49"/>
      <c r="Z87" s="49"/>
      <c r="AA87" s="49"/>
      <c r="AB87" s="49"/>
      <c r="AC87" s="42">
        <f t="shared" si="9"/>
        <v>0</v>
      </c>
      <c r="AD87" s="42">
        <f t="shared" si="10"/>
        <v>0</v>
      </c>
      <c r="AE87" s="61"/>
      <c r="AF87" s="39"/>
    </row>
    <row r="88" spans="1:32" x14ac:dyDescent="0.2">
      <c r="A88" s="41">
        <f t="shared" si="11"/>
        <v>85</v>
      </c>
      <c r="B88" s="46" t="s">
        <v>506</v>
      </c>
      <c r="C88" s="57" t="str">
        <f>IF(D88&lt;&gt;0,VLOOKUP(D88,'[1]Danh mục'!$A$3:$B$17,2,0),"")</f>
        <v>Đỗ Đức Thịnh</v>
      </c>
      <c r="D88" s="47">
        <v>15547</v>
      </c>
      <c r="E88" s="54">
        <f>IFERROR(INDEX(#REF!,MATCH('THÁNG 6.2022'!D88,XE[SỐ XE],0),0),0)</f>
        <v>0</v>
      </c>
      <c r="F88" s="55" t="s">
        <v>508</v>
      </c>
      <c r="G88" s="71">
        <v>20</v>
      </c>
      <c r="H88" s="48" t="s">
        <v>305</v>
      </c>
      <c r="I88" s="48" t="s">
        <v>125</v>
      </c>
      <c r="J88" s="48" t="s">
        <v>398</v>
      </c>
      <c r="K88" s="54">
        <f t="shared" si="7"/>
        <v>28</v>
      </c>
      <c r="L88" s="56"/>
      <c r="M88" s="48"/>
      <c r="N88" s="48" t="s">
        <v>403</v>
      </c>
      <c r="O88" s="48"/>
      <c r="P88" s="69"/>
      <c r="Q88" s="48" t="s">
        <v>125</v>
      </c>
      <c r="R88" s="50" t="s">
        <v>23</v>
      </c>
      <c r="S88" s="51">
        <v>1790000</v>
      </c>
      <c r="T88" s="52"/>
      <c r="U88" s="52"/>
      <c r="V88" s="43">
        <f t="shared" si="8"/>
        <v>1790000</v>
      </c>
      <c r="W88" s="53"/>
      <c r="X88" s="49"/>
      <c r="Y88" s="49"/>
      <c r="Z88" s="49"/>
      <c r="AA88" s="49">
        <v>300000</v>
      </c>
      <c r="AB88" s="49"/>
      <c r="AC88" s="42">
        <f t="shared" si="9"/>
        <v>0</v>
      </c>
      <c r="AD88" s="42">
        <f t="shared" si="10"/>
        <v>300000</v>
      </c>
      <c r="AE88" s="61"/>
      <c r="AF88" s="39"/>
    </row>
    <row r="89" spans="1:32" x14ac:dyDescent="0.2">
      <c r="A89" s="41">
        <f t="shared" si="11"/>
        <v>86</v>
      </c>
      <c r="B89" s="46" t="s">
        <v>506</v>
      </c>
      <c r="C89" s="57" t="str">
        <f>IF(D89&lt;&gt;0,VLOOKUP(D89,'[1]Danh mục'!$A$3:$B$17,2,0),"")</f>
        <v>Trịnh Tiến Trung</v>
      </c>
      <c r="D89" s="47">
        <v>80763</v>
      </c>
      <c r="E89" s="54">
        <f>IFERROR(INDEX(#REF!,MATCH('THÁNG 6.2022'!D89,XE[SỐ XE],0),0),0)</f>
        <v>0</v>
      </c>
      <c r="F89" s="55" t="s">
        <v>509</v>
      </c>
      <c r="G89" s="71">
        <v>40</v>
      </c>
      <c r="H89" s="48" t="s">
        <v>305</v>
      </c>
      <c r="I89" s="48" t="s">
        <v>125</v>
      </c>
      <c r="J89" s="48" t="s">
        <v>398</v>
      </c>
      <c r="K89" s="54">
        <f t="shared" si="7"/>
        <v>28</v>
      </c>
      <c r="L89" s="56"/>
      <c r="M89" s="48"/>
      <c r="N89" s="48" t="s">
        <v>399</v>
      </c>
      <c r="O89" s="48"/>
      <c r="P89" s="69"/>
      <c r="Q89" s="48" t="s">
        <v>125</v>
      </c>
      <c r="R89" s="50" t="s">
        <v>23</v>
      </c>
      <c r="S89" s="51">
        <v>1790000</v>
      </c>
      <c r="T89" s="52"/>
      <c r="U89" s="52"/>
      <c r="V89" s="43">
        <f t="shared" si="8"/>
        <v>1790000</v>
      </c>
      <c r="W89" s="53"/>
      <c r="X89" s="49"/>
      <c r="Y89" s="49"/>
      <c r="Z89" s="49"/>
      <c r="AA89" s="49">
        <v>300000</v>
      </c>
      <c r="AB89" s="49"/>
      <c r="AC89" s="42">
        <f t="shared" si="9"/>
        <v>0</v>
      </c>
      <c r="AD89" s="42">
        <f t="shared" si="10"/>
        <v>300000</v>
      </c>
      <c r="AE89" s="61"/>
      <c r="AF89" s="39"/>
    </row>
    <row r="90" spans="1:32" x14ac:dyDescent="0.2">
      <c r="A90" s="41">
        <f t="shared" si="11"/>
        <v>87</v>
      </c>
      <c r="B90" s="46" t="s">
        <v>506</v>
      </c>
      <c r="C90" s="57" t="str">
        <f>IF(D90&lt;&gt;0,VLOOKUP(D90,'[1]Danh mục'!$A$3:$B$17,2,0),"")</f>
        <v>Đào Văn Tố</v>
      </c>
      <c r="D90" s="47">
        <v>15692</v>
      </c>
      <c r="E90" s="54">
        <f>IFERROR(INDEX(#REF!,MATCH('THÁNG 6.2022'!D90,XE[SỐ XE],0),0),0)</f>
        <v>0</v>
      </c>
      <c r="F90" s="55" t="s">
        <v>510</v>
      </c>
      <c r="G90" s="71">
        <v>40</v>
      </c>
      <c r="H90" s="48" t="s">
        <v>309</v>
      </c>
      <c r="I90" s="48" t="s">
        <v>125</v>
      </c>
      <c r="J90" s="48" t="s">
        <v>398</v>
      </c>
      <c r="K90" s="54">
        <f t="shared" si="7"/>
        <v>28</v>
      </c>
      <c r="L90" s="56"/>
      <c r="M90" s="48"/>
      <c r="N90" s="48" t="s">
        <v>399</v>
      </c>
      <c r="O90" s="48"/>
      <c r="P90" s="69"/>
      <c r="Q90" s="48" t="s">
        <v>125</v>
      </c>
      <c r="R90" s="50" t="s">
        <v>23</v>
      </c>
      <c r="S90" s="51">
        <v>2190000</v>
      </c>
      <c r="T90" s="52"/>
      <c r="U90" s="52"/>
      <c r="V90" s="43">
        <f t="shared" si="8"/>
        <v>2190000</v>
      </c>
      <c r="W90" s="53"/>
      <c r="X90" s="49"/>
      <c r="Y90" s="49"/>
      <c r="Z90" s="49"/>
      <c r="AA90" s="49">
        <v>300000</v>
      </c>
      <c r="AB90" s="49"/>
      <c r="AC90" s="42">
        <f t="shared" si="9"/>
        <v>0</v>
      </c>
      <c r="AD90" s="42">
        <f t="shared" si="10"/>
        <v>300000</v>
      </c>
      <c r="AE90" s="61"/>
      <c r="AF90" s="39"/>
    </row>
    <row r="91" spans="1:32" x14ac:dyDescent="0.2">
      <c r="A91" s="41">
        <f t="shared" si="11"/>
        <v>88</v>
      </c>
      <c r="B91" s="46" t="s">
        <v>506</v>
      </c>
      <c r="C91" s="57" t="str">
        <f>IF(D91&lt;&gt;0,VLOOKUP(D91,'[1]Danh mục'!$A$3:$B$17,2,0),"")</f>
        <v>Phạm Văn Tuấn</v>
      </c>
      <c r="D91" s="47">
        <v>80530</v>
      </c>
      <c r="E91" s="54">
        <f>IFERROR(INDEX(#REF!,MATCH('THÁNG 6.2022'!D91,XE[SỐ XE],0),0),0)</f>
        <v>0</v>
      </c>
      <c r="F91" s="55" t="s">
        <v>511</v>
      </c>
      <c r="G91" s="71">
        <v>20</v>
      </c>
      <c r="H91" s="48" t="s">
        <v>305</v>
      </c>
      <c r="I91" s="48" t="s">
        <v>125</v>
      </c>
      <c r="J91" s="48" t="s">
        <v>398</v>
      </c>
      <c r="K91" s="54">
        <f t="shared" si="7"/>
        <v>28</v>
      </c>
      <c r="L91" s="56"/>
      <c r="M91" s="48"/>
      <c r="N91" s="48" t="s">
        <v>403</v>
      </c>
      <c r="O91" s="48"/>
      <c r="P91" s="69"/>
      <c r="Q91" s="48" t="s">
        <v>125</v>
      </c>
      <c r="R91" s="50" t="s">
        <v>23</v>
      </c>
      <c r="S91" s="51">
        <v>1790000</v>
      </c>
      <c r="T91" s="52"/>
      <c r="U91" s="52"/>
      <c r="V91" s="43">
        <f t="shared" si="8"/>
        <v>1790000</v>
      </c>
      <c r="W91" s="53"/>
      <c r="X91" s="49"/>
      <c r="Y91" s="49"/>
      <c r="Z91" s="49"/>
      <c r="AA91" s="49">
        <v>300000</v>
      </c>
      <c r="AB91" s="49"/>
      <c r="AC91" s="42">
        <f t="shared" si="9"/>
        <v>0</v>
      </c>
      <c r="AD91" s="42">
        <f t="shared" si="10"/>
        <v>300000</v>
      </c>
      <c r="AE91" s="61"/>
      <c r="AF91" s="39"/>
    </row>
    <row r="92" spans="1:32" ht="11.25" customHeight="1" x14ac:dyDescent="0.2">
      <c r="A92" s="41">
        <f t="shared" si="11"/>
        <v>89</v>
      </c>
      <c r="B92" s="46" t="s">
        <v>506</v>
      </c>
      <c r="C92" s="57" t="str">
        <f>IF(D92&lt;&gt;0,VLOOKUP(D92,'[1]Danh mục'!$A$3:$B$17,2,0),"")</f>
        <v>Đỗ Đức Thịnh</v>
      </c>
      <c r="D92" s="45">
        <v>15547</v>
      </c>
      <c r="E92" s="54">
        <f>IFERROR(INDEX(#REF!,MATCH('THÁNG 6.2022'!D92,XE[SỐ XE],0),0),0)</f>
        <v>0</v>
      </c>
      <c r="F92" s="55" t="s">
        <v>512</v>
      </c>
      <c r="G92" s="71">
        <v>20</v>
      </c>
      <c r="H92" s="48" t="s">
        <v>305</v>
      </c>
      <c r="I92" s="48" t="s">
        <v>125</v>
      </c>
      <c r="J92" s="48" t="s">
        <v>398</v>
      </c>
      <c r="K92" s="54">
        <f t="shared" si="7"/>
        <v>28</v>
      </c>
      <c r="L92" s="56"/>
      <c r="M92" s="48"/>
      <c r="N92" s="48" t="s">
        <v>403</v>
      </c>
      <c r="O92" s="48"/>
      <c r="P92" s="69"/>
      <c r="Q92" s="48" t="s">
        <v>125</v>
      </c>
      <c r="R92" s="50" t="s">
        <v>23</v>
      </c>
      <c r="S92" s="51">
        <v>1790000</v>
      </c>
      <c r="T92" s="52"/>
      <c r="U92" s="52"/>
      <c r="V92" s="43">
        <f t="shared" si="8"/>
        <v>1790000</v>
      </c>
      <c r="W92" s="53"/>
      <c r="X92" s="49"/>
      <c r="Y92" s="49"/>
      <c r="Z92" s="49"/>
      <c r="AA92" s="49">
        <v>300000</v>
      </c>
      <c r="AB92" s="49"/>
      <c r="AC92" s="42">
        <f t="shared" si="9"/>
        <v>0</v>
      </c>
      <c r="AD92" s="42">
        <f t="shared" si="10"/>
        <v>300000</v>
      </c>
      <c r="AE92" s="61"/>
      <c r="AF92" s="39"/>
    </row>
    <row r="93" spans="1:32" ht="12" customHeight="1" x14ac:dyDescent="0.2">
      <c r="A93" s="41">
        <f t="shared" si="11"/>
        <v>90</v>
      </c>
      <c r="B93" s="46" t="s">
        <v>506</v>
      </c>
      <c r="C93" s="57" t="str">
        <f>IF(D93&lt;&gt;0,VLOOKUP(D93,'[1]Danh mục'!$A$3:$B$17,2,0),"")</f>
        <v>Lương Văn Dũng</v>
      </c>
      <c r="D93" s="45">
        <v>15897</v>
      </c>
      <c r="E93" s="54">
        <f>IFERROR(INDEX(#REF!,MATCH('THÁNG 6.2022'!D93,XE[SỐ XE],0),0),0)</f>
        <v>0</v>
      </c>
      <c r="F93" s="55" t="s">
        <v>475</v>
      </c>
      <c r="G93" s="71">
        <v>40</v>
      </c>
      <c r="H93" s="48" t="s">
        <v>501</v>
      </c>
      <c r="I93" s="48" t="s">
        <v>339</v>
      </c>
      <c r="J93" s="48" t="s">
        <v>400</v>
      </c>
      <c r="K93" s="54">
        <f t="shared" si="7"/>
        <v>28</v>
      </c>
      <c r="L93" s="56"/>
      <c r="M93" s="48"/>
      <c r="N93" s="48" t="s">
        <v>401</v>
      </c>
      <c r="O93" s="48"/>
      <c r="P93" s="69"/>
      <c r="Q93" s="48" t="s">
        <v>494</v>
      </c>
      <c r="R93" s="50" t="s">
        <v>23</v>
      </c>
      <c r="S93" s="51">
        <v>4700000</v>
      </c>
      <c r="T93" s="52"/>
      <c r="U93" s="52"/>
      <c r="V93" s="43">
        <f t="shared" si="8"/>
        <v>4700000</v>
      </c>
      <c r="W93" s="53"/>
      <c r="X93" s="49"/>
      <c r="Y93" s="49"/>
      <c r="Z93" s="49"/>
      <c r="AA93" s="49">
        <v>300000</v>
      </c>
      <c r="AB93" s="49"/>
      <c r="AC93" s="42">
        <f t="shared" si="9"/>
        <v>0</v>
      </c>
      <c r="AD93" s="42">
        <f t="shared" si="10"/>
        <v>300000</v>
      </c>
      <c r="AE93" s="61"/>
      <c r="AF93" s="39"/>
    </row>
    <row r="94" spans="1:32" x14ac:dyDescent="0.2">
      <c r="A94" s="41">
        <f t="shared" si="11"/>
        <v>91</v>
      </c>
      <c r="B94" s="46"/>
      <c r="C94" s="57" t="str">
        <f>IF(D94&lt;&gt;0,VLOOKUP(D94,'[1]Danh mục'!$A$3:$B$17,2,0),"")</f>
        <v/>
      </c>
      <c r="D94" s="47"/>
      <c r="E94" s="54">
        <f>IFERROR(INDEX(#REF!,MATCH('THÁNG 6.2022'!D94,XE[SỐ XE],0),0),0)</f>
        <v>0</v>
      </c>
      <c r="F94" s="55"/>
      <c r="G94" s="71"/>
      <c r="H94" s="48"/>
      <c r="I94" s="48"/>
      <c r="J94" s="48"/>
      <c r="K94" s="54">
        <f t="shared" si="7"/>
        <v>28</v>
      </c>
      <c r="L94" s="56"/>
      <c r="M94" s="48"/>
      <c r="N94" s="48"/>
      <c r="O94" s="48"/>
      <c r="P94" s="69"/>
      <c r="Q94" s="48"/>
      <c r="R94" s="50"/>
      <c r="S94" s="51"/>
      <c r="T94" s="52"/>
      <c r="U94" s="52"/>
      <c r="V94" s="43">
        <f t="shared" si="8"/>
        <v>0</v>
      </c>
      <c r="W94" s="53"/>
      <c r="X94" s="49"/>
      <c r="Y94" s="49"/>
      <c r="Z94" s="49"/>
      <c r="AA94" s="49"/>
      <c r="AB94" s="49"/>
      <c r="AC94" s="42">
        <f t="shared" si="9"/>
        <v>0</v>
      </c>
      <c r="AD94" s="42">
        <f t="shared" si="10"/>
        <v>0</v>
      </c>
      <c r="AE94" s="61"/>
      <c r="AF94" s="39"/>
    </row>
    <row r="95" spans="1:32" x14ac:dyDescent="0.2">
      <c r="A95" s="41">
        <f t="shared" si="11"/>
        <v>92</v>
      </c>
      <c r="B95" s="46"/>
      <c r="C95" s="57" t="str">
        <f>IF(D95&lt;&gt;0,VLOOKUP(D95,'[1]Danh mục'!$A$3:$B$17,2,0),"")</f>
        <v/>
      </c>
      <c r="D95" s="47"/>
      <c r="E95" s="54">
        <f>IFERROR(INDEX(#REF!,MATCH('THÁNG 6.2022'!D95,XE[SỐ XE],0),0),0)</f>
        <v>0</v>
      </c>
      <c r="F95" s="55"/>
      <c r="G95" s="71"/>
      <c r="H95" s="48"/>
      <c r="I95" s="48"/>
      <c r="J95" s="48"/>
      <c r="K95" s="54">
        <f t="shared" si="7"/>
        <v>28</v>
      </c>
      <c r="L95" s="56"/>
      <c r="M95" s="48"/>
      <c r="N95" s="48"/>
      <c r="O95" s="48"/>
      <c r="P95" s="69"/>
      <c r="Q95" s="48"/>
      <c r="R95" s="50"/>
      <c r="S95" s="51"/>
      <c r="T95" s="52"/>
      <c r="U95" s="52"/>
      <c r="V95" s="43">
        <f t="shared" si="8"/>
        <v>0</v>
      </c>
      <c r="W95" s="53"/>
      <c r="X95" s="49"/>
      <c r="Y95" s="49"/>
      <c r="Z95" s="49"/>
      <c r="AA95" s="49"/>
      <c r="AB95" s="49"/>
      <c r="AC95" s="42">
        <f t="shared" si="9"/>
        <v>0</v>
      </c>
      <c r="AD95" s="42">
        <f t="shared" si="10"/>
        <v>0</v>
      </c>
      <c r="AE95" s="61"/>
      <c r="AF95" s="39"/>
    </row>
    <row r="96" spans="1:32" x14ac:dyDescent="0.2">
      <c r="A96" s="41">
        <f t="shared" si="11"/>
        <v>93</v>
      </c>
      <c r="B96" s="46"/>
      <c r="C96" s="57" t="str">
        <f>IF(D96&lt;&gt;0,VLOOKUP(D96,'[1]Danh mục'!$A$3:$B$17,2,0),"")</f>
        <v/>
      </c>
      <c r="D96" s="47"/>
      <c r="E96" s="54">
        <f>IFERROR(INDEX(#REF!,MATCH('THÁNG 6.2022'!D96,XE[SỐ XE],0),0),0)</f>
        <v>0</v>
      </c>
      <c r="F96" s="55"/>
      <c r="G96" s="71"/>
      <c r="H96" s="48"/>
      <c r="I96" s="48"/>
      <c r="J96" s="48"/>
      <c r="K96" s="54">
        <f t="shared" si="7"/>
        <v>28</v>
      </c>
      <c r="L96" s="56"/>
      <c r="M96" s="48"/>
      <c r="N96" s="48"/>
      <c r="O96" s="48"/>
      <c r="P96" s="69"/>
      <c r="Q96" s="48"/>
      <c r="R96" s="50"/>
      <c r="S96" s="51"/>
      <c r="T96" s="52"/>
      <c r="U96" s="52"/>
      <c r="V96" s="43">
        <f t="shared" si="8"/>
        <v>0</v>
      </c>
      <c r="W96" s="53"/>
      <c r="X96" s="49"/>
      <c r="Y96" s="49"/>
      <c r="Z96" s="49"/>
      <c r="AA96" s="49"/>
      <c r="AB96" s="49"/>
      <c r="AC96" s="42">
        <f t="shared" si="9"/>
        <v>0</v>
      </c>
      <c r="AD96" s="42">
        <f t="shared" si="10"/>
        <v>0</v>
      </c>
      <c r="AE96" s="61"/>
      <c r="AF96" s="39"/>
    </row>
    <row r="97" spans="1:32" x14ac:dyDescent="0.2">
      <c r="A97" s="41">
        <f t="shared" si="11"/>
        <v>94</v>
      </c>
      <c r="B97" s="46"/>
      <c r="C97" s="57" t="str">
        <f>IF(D97&lt;&gt;0,VLOOKUP(D97,'[1]Danh mục'!$A$3:$B$17,2,0),"")</f>
        <v/>
      </c>
      <c r="D97" s="47"/>
      <c r="E97" s="54">
        <f>IFERROR(INDEX(#REF!,MATCH('THÁNG 6.2022'!D97,XE[SỐ XE],0),0),0)</f>
        <v>0</v>
      </c>
      <c r="F97" s="55"/>
      <c r="G97" s="71"/>
      <c r="H97" s="48"/>
      <c r="I97" s="48"/>
      <c r="J97" s="48"/>
      <c r="K97" s="54">
        <f t="shared" si="7"/>
        <v>28</v>
      </c>
      <c r="L97" s="56"/>
      <c r="M97" s="48"/>
      <c r="N97" s="48"/>
      <c r="O97" s="48"/>
      <c r="P97" s="69"/>
      <c r="Q97" s="48"/>
      <c r="R97" s="50"/>
      <c r="S97" s="51"/>
      <c r="T97" s="52"/>
      <c r="U97" s="52"/>
      <c r="V97" s="43">
        <f t="shared" si="8"/>
        <v>0</v>
      </c>
      <c r="W97" s="53"/>
      <c r="X97" s="49"/>
      <c r="Y97" s="49"/>
      <c r="Z97" s="49"/>
      <c r="AA97" s="49"/>
      <c r="AB97" s="49"/>
      <c r="AC97" s="42">
        <f t="shared" si="9"/>
        <v>0</v>
      </c>
      <c r="AD97" s="42">
        <f t="shared" si="10"/>
        <v>0</v>
      </c>
      <c r="AE97" s="61"/>
      <c r="AF97" s="39"/>
    </row>
    <row r="98" spans="1:32" ht="11.25" customHeight="1" x14ac:dyDescent="0.2">
      <c r="A98" s="41">
        <f t="shared" si="11"/>
        <v>95</v>
      </c>
      <c r="B98" s="46"/>
      <c r="C98" s="57" t="str">
        <f>IF(D98&lt;&gt;0,VLOOKUP(D98,'[1]Danh mục'!$A$3:$B$17,2,0),"")</f>
        <v/>
      </c>
      <c r="D98" s="45"/>
      <c r="E98" s="54">
        <f>IFERROR(INDEX(#REF!,MATCH('THÁNG 6.2022'!D98,XE[SỐ XE],0),0),0)</f>
        <v>0</v>
      </c>
      <c r="F98" s="55"/>
      <c r="G98" s="71"/>
      <c r="H98" s="48"/>
      <c r="I98" s="48"/>
      <c r="J98" s="48"/>
      <c r="K98" s="54">
        <f t="shared" si="7"/>
        <v>28</v>
      </c>
      <c r="L98" s="56"/>
      <c r="M98" s="48"/>
      <c r="N98" s="48"/>
      <c r="O98" s="48"/>
      <c r="P98" s="69"/>
      <c r="Q98" s="48"/>
      <c r="R98" s="50"/>
      <c r="S98" s="51"/>
      <c r="T98" s="52"/>
      <c r="U98" s="52"/>
      <c r="V98" s="43">
        <f t="shared" si="8"/>
        <v>0</v>
      </c>
      <c r="W98" s="53"/>
      <c r="X98" s="49"/>
      <c r="Y98" s="49"/>
      <c r="Z98" s="49"/>
      <c r="AA98" s="49"/>
      <c r="AB98" s="49"/>
      <c r="AC98" s="42">
        <f t="shared" si="9"/>
        <v>0</v>
      </c>
      <c r="AD98" s="42">
        <f t="shared" si="10"/>
        <v>0</v>
      </c>
      <c r="AE98" s="61"/>
      <c r="AF98" s="39"/>
    </row>
    <row r="99" spans="1:32" ht="12" customHeight="1" x14ac:dyDescent="0.2">
      <c r="A99" s="41">
        <f t="shared" si="11"/>
        <v>96</v>
      </c>
      <c r="B99" s="46"/>
      <c r="C99" s="57" t="str">
        <f>IF(D99&lt;&gt;0,VLOOKUP(D99,'[1]Danh mục'!$A$3:$B$17,2,0),"")</f>
        <v/>
      </c>
      <c r="D99" s="118"/>
      <c r="E99" s="54">
        <f>IFERROR(INDEX(#REF!,MATCH('THÁNG 6.2022'!D99,XE[SỐ XE],0),0),0)</f>
        <v>0</v>
      </c>
      <c r="F99" s="55"/>
      <c r="G99" s="71"/>
      <c r="H99" s="48"/>
      <c r="I99" s="48"/>
      <c r="J99" s="48"/>
      <c r="K99" s="54">
        <f t="shared" si="7"/>
        <v>28</v>
      </c>
      <c r="L99" s="56"/>
      <c r="M99" s="48"/>
      <c r="N99" s="48"/>
      <c r="O99" s="48"/>
      <c r="P99" s="69"/>
      <c r="Q99" s="48"/>
      <c r="R99" s="50"/>
      <c r="S99" s="51"/>
      <c r="T99" s="52"/>
      <c r="U99" s="52"/>
      <c r="V99" s="43">
        <f t="shared" si="8"/>
        <v>0</v>
      </c>
      <c r="W99" s="53"/>
      <c r="X99" s="49"/>
      <c r="Y99" s="49"/>
      <c r="Z99" s="49"/>
      <c r="AA99" s="49"/>
      <c r="AB99" s="49"/>
      <c r="AC99" s="42">
        <f t="shared" si="9"/>
        <v>0</v>
      </c>
      <c r="AD99" s="42">
        <f t="shared" si="10"/>
        <v>0</v>
      </c>
      <c r="AE99" s="61"/>
      <c r="AF99" s="39"/>
    </row>
    <row r="100" spans="1:32" ht="11.25" customHeight="1" x14ac:dyDescent="0.2">
      <c r="A100" s="41">
        <f t="shared" si="11"/>
        <v>97</v>
      </c>
      <c r="B100" s="46"/>
      <c r="C100" s="57" t="str">
        <f>IF(D100&lt;&gt;0,VLOOKUP(D100,'[1]Danh mục'!$A$3:$B$17,2,0),"")</f>
        <v/>
      </c>
      <c r="D100" s="45"/>
      <c r="E100" s="54">
        <f>IFERROR(INDEX(#REF!,MATCH('THÁNG 6.2022'!D100,XE[SỐ XE],0),0),0)</f>
        <v>0</v>
      </c>
      <c r="F100" s="55"/>
      <c r="G100" s="71"/>
      <c r="H100" s="48"/>
      <c r="I100" s="48"/>
      <c r="J100" s="48"/>
      <c r="K100" s="54">
        <f t="shared" si="7"/>
        <v>28</v>
      </c>
      <c r="L100" s="56"/>
      <c r="M100" s="48"/>
      <c r="N100" s="48"/>
      <c r="O100" s="48"/>
      <c r="P100" s="69"/>
      <c r="Q100" s="48"/>
      <c r="R100" s="50"/>
      <c r="S100" s="51"/>
      <c r="T100" s="52"/>
      <c r="U100" s="52"/>
      <c r="V100" s="43">
        <f t="shared" si="8"/>
        <v>0</v>
      </c>
      <c r="W100" s="53"/>
      <c r="X100" s="49"/>
      <c r="Y100" s="49"/>
      <c r="Z100" s="49"/>
      <c r="AA100" s="49"/>
      <c r="AB100" s="49"/>
      <c r="AC100" s="42">
        <f t="shared" si="9"/>
        <v>0</v>
      </c>
      <c r="AD100" s="42">
        <f t="shared" si="10"/>
        <v>0</v>
      </c>
      <c r="AE100" s="61"/>
      <c r="AF100" s="39"/>
    </row>
    <row r="101" spans="1:32" ht="12" customHeight="1" x14ac:dyDescent="0.2">
      <c r="A101" s="41">
        <f t="shared" si="11"/>
        <v>98</v>
      </c>
      <c r="B101" s="46"/>
      <c r="C101" s="57" t="str">
        <f>IF(D101&lt;&gt;0,VLOOKUP(D101,'[1]Danh mục'!$A$3:$B$17,2,0),"")</f>
        <v/>
      </c>
      <c r="D101" s="45"/>
      <c r="E101" s="54">
        <f>IFERROR(INDEX(#REF!,MATCH('THÁNG 6.2022'!D101,XE[SỐ XE],0),0),0)</f>
        <v>0</v>
      </c>
      <c r="F101" s="55"/>
      <c r="G101" s="71"/>
      <c r="H101" s="48"/>
      <c r="I101" s="48"/>
      <c r="J101" s="48"/>
      <c r="K101" s="54">
        <f t="shared" si="7"/>
        <v>28</v>
      </c>
      <c r="L101" s="56"/>
      <c r="M101" s="48"/>
      <c r="N101" s="48"/>
      <c r="O101" s="48"/>
      <c r="P101" s="69"/>
      <c r="Q101" s="48"/>
      <c r="R101" s="50"/>
      <c r="S101" s="51"/>
      <c r="T101" s="52"/>
      <c r="U101" s="52"/>
      <c r="V101" s="43">
        <f t="shared" si="8"/>
        <v>0</v>
      </c>
      <c r="W101" s="53"/>
      <c r="X101" s="49"/>
      <c r="Y101" s="49"/>
      <c r="Z101" s="49"/>
      <c r="AA101" s="49"/>
      <c r="AB101" s="49"/>
      <c r="AC101" s="42">
        <f t="shared" si="9"/>
        <v>0</v>
      </c>
      <c r="AD101" s="42">
        <f t="shared" si="10"/>
        <v>0</v>
      </c>
      <c r="AE101" s="61"/>
      <c r="AF101" s="39"/>
    </row>
    <row r="102" spans="1:32" ht="11.25" customHeight="1" x14ac:dyDescent="0.2">
      <c r="A102" s="41">
        <f t="shared" si="11"/>
        <v>99</v>
      </c>
      <c r="B102" s="46"/>
      <c r="C102" s="57" t="str">
        <f>IF(D102&lt;&gt;0,VLOOKUP(D102,'[1]Danh mục'!$A$3:$B$17,2,0),"")</f>
        <v/>
      </c>
      <c r="D102" s="45"/>
      <c r="E102" s="54">
        <f>IFERROR(INDEX(#REF!,MATCH('THÁNG 6.2022'!D102,XE[SỐ XE],0),0),0)</f>
        <v>0</v>
      </c>
      <c r="F102" s="55"/>
      <c r="G102" s="71"/>
      <c r="H102" s="48"/>
      <c r="I102" s="48"/>
      <c r="J102" s="48"/>
      <c r="K102" s="54">
        <f t="shared" si="7"/>
        <v>28</v>
      </c>
      <c r="L102" s="56"/>
      <c r="M102" s="48"/>
      <c r="N102" s="48"/>
      <c r="O102" s="48"/>
      <c r="P102" s="69"/>
      <c r="Q102" s="48"/>
      <c r="R102" s="50"/>
      <c r="S102" s="51"/>
      <c r="T102" s="52"/>
      <c r="U102" s="52"/>
      <c r="V102" s="43">
        <f t="shared" si="8"/>
        <v>0</v>
      </c>
      <c r="W102" s="53"/>
      <c r="X102" s="49"/>
      <c r="Y102" s="49"/>
      <c r="Z102" s="49"/>
      <c r="AA102" s="49"/>
      <c r="AB102" s="49"/>
      <c r="AC102" s="42">
        <f t="shared" si="9"/>
        <v>0</v>
      </c>
      <c r="AD102" s="42">
        <f t="shared" si="10"/>
        <v>0</v>
      </c>
      <c r="AE102" s="61"/>
      <c r="AF102" s="39"/>
    </row>
    <row r="103" spans="1:32" ht="12" customHeight="1" x14ac:dyDescent="0.2">
      <c r="A103" s="41">
        <f t="shared" si="11"/>
        <v>100</v>
      </c>
      <c r="B103" s="46"/>
      <c r="C103" s="57" t="str">
        <f>IF(D103&lt;&gt;0,VLOOKUP(D103,'[1]Danh mục'!$A$3:$B$17,2,0),"")</f>
        <v/>
      </c>
      <c r="D103" s="45"/>
      <c r="E103" s="54">
        <f>IFERROR(INDEX(#REF!,MATCH('THÁNG 6.2022'!D103,XE[SỐ XE],0),0),0)</f>
        <v>0</v>
      </c>
      <c r="F103" s="55"/>
      <c r="G103" s="71"/>
      <c r="H103" s="48"/>
      <c r="I103" s="48"/>
      <c r="J103" s="48"/>
      <c r="K103" s="54">
        <f t="shared" si="7"/>
        <v>28</v>
      </c>
      <c r="L103" s="56"/>
      <c r="M103" s="48"/>
      <c r="N103" s="48"/>
      <c r="O103" s="48"/>
      <c r="P103" s="69"/>
      <c r="Q103" s="48"/>
      <c r="R103" s="50"/>
      <c r="S103" s="51"/>
      <c r="T103" s="52"/>
      <c r="U103" s="52"/>
      <c r="V103" s="43">
        <f t="shared" si="8"/>
        <v>0</v>
      </c>
      <c r="W103" s="53"/>
      <c r="X103" s="49"/>
      <c r="Y103" s="49"/>
      <c r="Z103" s="49"/>
      <c r="AA103" s="49"/>
      <c r="AB103" s="49"/>
      <c r="AC103" s="42">
        <f t="shared" si="9"/>
        <v>0</v>
      </c>
      <c r="AD103" s="42">
        <f t="shared" si="10"/>
        <v>0</v>
      </c>
      <c r="AE103" s="61"/>
      <c r="AF103" s="39"/>
    </row>
    <row r="104" spans="1:32" ht="11.25" customHeight="1" x14ac:dyDescent="0.2">
      <c r="A104" s="41">
        <f t="shared" si="11"/>
        <v>101</v>
      </c>
      <c r="B104" s="46"/>
      <c r="C104" s="57" t="str">
        <f>IF(D104&lt;&gt;0,VLOOKUP(D104,'[1]Danh mục'!$A$3:$B$17,2,0),"")</f>
        <v/>
      </c>
      <c r="D104" s="45"/>
      <c r="E104" s="54">
        <f>IFERROR(INDEX(#REF!,MATCH('THÁNG 6.2022'!D104,XE[SỐ XE],0),0),0)</f>
        <v>0</v>
      </c>
      <c r="F104" s="55"/>
      <c r="G104" s="71"/>
      <c r="H104" s="48"/>
      <c r="I104" s="48"/>
      <c r="J104" s="48"/>
      <c r="K104" s="54">
        <f t="shared" si="7"/>
        <v>28</v>
      </c>
      <c r="L104" s="56"/>
      <c r="M104" s="48"/>
      <c r="N104" s="48"/>
      <c r="O104" s="48"/>
      <c r="P104" s="69"/>
      <c r="Q104" s="48"/>
      <c r="R104" s="50"/>
      <c r="S104" s="51"/>
      <c r="T104" s="52"/>
      <c r="U104" s="52"/>
      <c r="V104" s="43">
        <f t="shared" si="8"/>
        <v>0</v>
      </c>
      <c r="W104" s="53"/>
      <c r="X104" s="49"/>
      <c r="Y104" s="49"/>
      <c r="Z104" s="49"/>
      <c r="AA104" s="49"/>
      <c r="AB104" s="49"/>
      <c r="AC104" s="42">
        <f t="shared" si="9"/>
        <v>0</v>
      </c>
      <c r="AD104" s="42">
        <f t="shared" si="10"/>
        <v>0</v>
      </c>
      <c r="AE104" s="61"/>
      <c r="AF104" s="39"/>
    </row>
    <row r="105" spans="1:32" ht="12" customHeight="1" x14ac:dyDescent="0.2">
      <c r="A105" s="41">
        <f t="shared" si="11"/>
        <v>102</v>
      </c>
      <c r="B105" s="46"/>
      <c r="C105" s="57" t="str">
        <f>IF(D105&lt;&gt;0,VLOOKUP(D105,'[1]Danh mục'!$A$3:$B$17,2,0),"")</f>
        <v/>
      </c>
      <c r="D105" s="45"/>
      <c r="E105" s="54">
        <f>IFERROR(INDEX(#REF!,MATCH('THÁNG 6.2022'!D105,XE[SỐ XE],0),0),0)</f>
        <v>0</v>
      </c>
      <c r="F105" s="55"/>
      <c r="G105" s="71"/>
      <c r="H105" s="48"/>
      <c r="I105" s="48"/>
      <c r="J105" s="48"/>
      <c r="K105" s="54">
        <f t="shared" si="7"/>
        <v>28</v>
      </c>
      <c r="L105" s="56"/>
      <c r="M105" s="48"/>
      <c r="N105" s="48"/>
      <c r="O105" s="48"/>
      <c r="P105" s="69"/>
      <c r="Q105" s="48"/>
      <c r="R105" s="50"/>
      <c r="S105" s="51"/>
      <c r="T105" s="52"/>
      <c r="U105" s="52"/>
      <c r="V105" s="43">
        <f t="shared" si="8"/>
        <v>0</v>
      </c>
      <c r="W105" s="53"/>
      <c r="X105" s="49"/>
      <c r="Y105" s="49"/>
      <c r="Z105" s="49"/>
      <c r="AA105" s="49"/>
      <c r="AB105" s="49"/>
      <c r="AC105" s="42">
        <f t="shared" si="9"/>
        <v>0</v>
      </c>
      <c r="AD105" s="42">
        <f t="shared" si="10"/>
        <v>0</v>
      </c>
      <c r="AE105" s="61"/>
      <c r="AF105" s="39"/>
    </row>
    <row r="106" spans="1:32" ht="11.25" customHeight="1" x14ac:dyDescent="0.2">
      <c r="A106" s="41">
        <f t="shared" si="11"/>
        <v>103</v>
      </c>
      <c r="B106" s="46"/>
      <c r="C106" s="57" t="str">
        <f>IF(D106&lt;&gt;0,VLOOKUP(D106,'[1]Danh mục'!$A$3:$B$17,2,0),"")</f>
        <v/>
      </c>
      <c r="D106" s="45"/>
      <c r="E106" s="54">
        <f>IFERROR(INDEX(#REF!,MATCH('THÁNG 6.2022'!D106,XE[SỐ XE],0),0),0)</f>
        <v>0</v>
      </c>
      <c r="F106" s="55"/>
      <c r="G106" s="71"/>
      <c r="H106" s="48"/>
      <c r="I106" s="48"/>
      <c r="J106" s="48"/>
      <c r="K106" s="54">
        <f t="shared" si="7"/>
        <v>28</v>
      </c>
      <c r="L106" s="56"/>
      <c r="M106" s="48"/>
      <c r="N106" s="48"/>
      <c r="O106" s="48"/>
      <c r="P106" s="69"/>
      <c r="Q106" s="48"/>
      <c r="R106" s="50"/>
      <c r="S106" s="51"/>
      <c r="T106" s="52"/>
      <c r="U106" s="52"/>
      <c r="V106" s="43">
        <f t="shared" si="8"/>
        <v>0</v>
      </c>
      <c r="W106" s="53"/>
      <c r="X106" s="49"/>
      <c r="Y106" s="49"/>
      <c r="Z106" s="49"/>
      <c r="AA106" s="49"/>
      <c r="AB106" s="49"/>
      <c r="AC106" s="42">
        <f t="shared" si="9"/>
        <v>0</v>
      </c>
      <c r="AD106" s="42">
        <f t="shared" si="10"/>
        <v>0</v>
      </c>
      <c r="AE106" s="61"/>
      <c r="AF106" s="39"/>
    </row>
    <row r="107" spans="1:32" ht="12" customHeight="1" x14ac:dyDescent="0.2">
      <c r="A107" s="41">
        <f t="shared" si="11"/>
        <v>104</v>
      </c>
      <c r="B107" s="46"/>
      <c r="C107" s="57" t="str">
        <f>IF(D107&lt;&gt;0,VLOOKUP(D107,'[1]Danh mục'!$A$3:$B$17,2,0),"")</f>
        <v/>
      </c>
      <c r="D107" s="45"/>
      <c r="E107" s="54">
        <f>IFERROR(INDEX(#REF!,MATCH('THÁNG 6.2022'!D107,XE[SỐ XE],0),0),0)</f>
        <v>0</v>
      </c>
      <c r="F107" s="55"/>
      <c r="G107" s="71"/>
      <c r="H107" s="48"/>
      <c r="I107" s="48"/>
      <c r="J107" s="48"/>
      <c r="K107" s="54">
        <f t="shared" si="7"/>
        <v>28</v>
      </c>
      <c r="L107" s="56"/>
      <c r="M107" s="48"/>
      <c r="N107" s="48"/>
      <c r="O107" s="48"/>
      <c r="P107" s="69"/>
      <c r="Q107" s="48"/>
      <c r="R107" s="50"/>
      <c r="S107" s="51"/>
      <c r="T107" s="52"/>
      <c r="U107" s="52"/>
      <c r="V107" s="43">
        <f t="shared" si="8"/>
        <v>0</v>
      </c>
      <c r="W107" s="53"/>
      <c r="X107" s="49"/>
      <c r="Y107" s="49"/>
      <c r="Z107" s="49"/>
      <c r="AA107" s="49"/>
      <c r="AB107" s="49"/>
      <c r="AC107" s="42">
        <f t="shared" si="9"/>
        <v>0</v>
      </c>
      <c r="AD107" s="42">
        <f t="shared" si="10"/>
        <v>0</v>
      </c>
      <c r="AE107" s="61"/>
      <c r="AF107" s="39"/>
    </row>
    <row r="108" spans="1:32" x14ac:dyDescent="0.2">
      <c r="A108" s="41">
        <f t="shared" si="11"/>
        <v>105</v>
      </c>
      <c r="B108" s="46"/>
      <c r="C108" s="57" t="str">
        <f>IF(D108&lt;&gt;0,VLOOKUP(D108,'[1]Danh mục'!$A$3:$B$17,2,0),"")</f>
        <v/>
      </c>
      <c r="D108" s="47"/>
      <c r="E108" s="54">
        <f>IFERROR(INDEX(#REF!,MATCH('THÁNG 6.2022'!D108,XE[SỐ XE],0),0),0)</f>
        <v>0</v>
      </c>
      <c r="F108" s="55"/>
      <c r="G108" s="71"/>
      <c r="H108" s="48"/>
      <c r="I108" s="48"/>
      <c r="J108" s="48"/>
      <c r="K108" s="54">
        <f t="shared" si="7"/>
        <v>28</v>
      </c>
      <c r="L108" s="56"/>
      <c r="M108" s="48"/>
      <c r="N108" s="48"/>
      <c r="O108" s="48"/>
      <c r="P108" s="69"/>
      <c r="Q108" s="48"/>
      <c r="R108" s="50"/>
      <c r="S108" s="51"/>
      <c r="T108" s="52"/>
      <c r="U108" s="52"/>
      <c r="V108" s="43">
        <f t="shared" si="8"/>
        <v>0</v>
      </c>
      <c r="W108" s="53"/>
      <c r="X108" s="49"/>
      <c r="Y108" s="49"/>
      <c r="Z108" s="49"/>
      <c r="AA108" s="49"/>
      <c r="AB108" s="49"/>
      <c r="AC108" s="42">
        <f t="shared" si="9"/>
        <v>0</v>
      </c>
      <c r="AD108" s="42">
        <f t="shared" si="10"/>
        <v>0</v>
      </c>
      <c r="AE108" s="61"/>
      <c r="AF108" s="39"/>
    </row>
    <row r="109" spans="1:32" x14ac:dyDescent="0.2">
      <c r="A109" s="41">
        <f t="shared" si="11"/>
        <v>106</v>
      </c>
      <c r="B109" s="46"/>
      <c r="C109" s="57" t="str">
        <f>IF(D109&lt;&gt;0,VLOOKUP(D109,'[1]Danh mục'!$A$3:$B$17,2,0),"")</f>
        <v/>
      </c>
      <c r="D109" s="47"/>
      <c r="E109" s="54">
        <f>IFERROR(INDEX(#REF!,MATCH('THÁNG 6.2022'!D109,XE[SỐ XE],0),0),0)</f>
        <v>0</v>
      </c>
      <c r="F109" s="55"/>
      <c r="G109" s="71"/>
      <c r="H109" s="48"/>
      <c r="I109" s="48"/>
      <c r="J109" s="48"/>
      <c r="K109" s="54">
        <f t="shared" si="7"/>
        <v>28</v>
      </c>
      <c r="L109" s="56"/>
      <c r="M109" s="48"/>
      <c r="N109" s="48"/>
      <c r="O109" s="48"/>
      <c r="P109" s="69"/>
      <c r="Q109" s="48"/>
      <c r="R109" s="50"/>
      <c r="S109" s="51"/>
      <c r="T109" s="52"/>
      <c r="U109" s="52"/>
      <c r="V109" s="43">
        <f t="shared" si="8"/>
        <v>0</v>
      </c>
      <c r="W109" s="53"/>
      <c r="X109" s="49"/>
      <c r="Y109" s="49"/>
      <c r="Z109" s="49"/>
      <c r="AA109" s="49"/>
      <c r="AB109" s="49"/>
      <c r="AC109" s="42">
        <f t="shared" si="9"/>
        <v>0</v>
      </c>
      <c r="AD109" s="42">
        <f t="shared" si="10"/>
        <v>0</v>
      </c>
      <c r="AE109" s="61"/>
      <c r="AF109" s="39"/>
    </row>
    <row r="110" spans="1:32" x14ac:dyDescent="0.2">
      <c r="A110" s="41">
        <f t="shared" si="11"/>
        <v>107</v>
      </c>
      <c r="B110" s="46"/>
      <c r="C110" s="57" t="str">
        <f>IF(D110&lt;&gt;0,VLOOKUP(D110,'[1]Danh mục'!$A$3:$B$17,2,0),"")</f>
        <v/>
      </c>
      <c r="D110" s="47"/>
      <c r="E110" s="54">
        <f>IFERROR(INDEX(#REF!,MATCH('THÁNG 6.2022'!D110,XE[SỐ XE],0),0),0)</f>
        <v>0</v>
      </c>
      <c r="F110" s="55"/>
      <c r="G110" s="71"/>
      <c r="H110" s="48"/>
      <c r="I110" s="48"/>
      <c r="J110" s="48"/>
      <c r="K110" s="54">
        <f t="shared" si="7"/>
        <v>28</v>
      </c>
      <c r="L110" s="56"/>
      <c r="M110" s="48"/>
      <c r="N110" s="48"/>
      <c r="O110" s="48"/>
      <c r="P110" s="69"/>
      <c r="Q110" s="48"/>
      <c r="R110" s="50"/>
      <c r="S110" s="51"/>
      <c r="T110" s="52"/>
      <c r="U110" s="52"/>
      <c r="V110" s="43">
        <f t="shared" si="8"/>
        <v>0</v>
      </c>
      <c r="W110" s="53"/>
      <c r="X110" s="49"/>
      <c r="Y110" s="49"/>
      <c r="Z110" s="49"/>
      <c r="AA110" s="49"/>
      <c r="AB110" s="49"/>
      <c r="AC110" s="42">
        <f t="shared" si="9"/>
        <v>0</v>
      </c>
      <c r="AD110" s="42">
        <f t="shared" si="10"/>
        <v>0</v>
      </c>
      <c r="AE110" s="61"/>
      <c r="AF110" s="39"/>
    </row>
    <row r="111" spans="1:32" x14ac:dyDescent="0.2">
      <c r="A111" s="41">
        <f t="shared" si="11"/>
        <v>108</v>
      </c>
      <c r="B111" s="46"/>
      <c r="C111" s="57" t="str">
        <f>IF(D111&lt;&gt;0,VLOOKUP(D111,'[1]Danh mục'!$A$3:$B$17,2,0),"")</f>
        <v/>
      </c>
      <c r="D111" s="47"/>
      <c r="E111" s="54">
        <f>IFERROR(INDEX(#REF!,MATCH('THÁNG 6.2022'!D111,XE[SỐ XE],0),0),0)</f>
        <v>0</v>
      </c>
      <c r="F111" s="55"/>
      <c r="G111" s="71"/>
      <c r="H111" s="48"/>
      <c r="I111" s="48"/>
      <c r="J111" s="48"/>
      <c r="K111" s="54">
        <f t="shared" si="7"/>
        <v>28</v>
      </c>
      <c r="L111" s="56"/>
      <c r="M111" s="48"/>
      <c r="N111" s="48"/>
      <c r="O111" s="48"/>
      <c r="P111" s="69"/>
      <c r="Q111" s="48"/>
      <c r="R111" s="50"/>
      <c r="S111" s="51"/>
      <c r="T111" s="52"/>
      <c r="U111" s="52"/>
      <c r="V111" s="43">
        <f t="shared" si="8"/>
        <v>0</v>
      </c>
      <c r="W111" s="53"/>
      <c r="X111" s="49"/>
      <c r="Y111" s="49"/>
      <c r="Z111" s="49"/>
      <c r="AA111" s="49"/>
      <c r="AB111" s="49"/>
      <c r="AC111" s="42">
        <f t="shared" si="9"/>
        <v>0</v>
      </c>
      <c r="AD111" s="42">
        <f t="shared" si="10"/>
        <v>0</v>
      </c>
      <c r="AE111" s="61"/>
      <c r="AF111" s="39"/>
    </row>
    <row r="112" spans="1:32" x14ac:dyDescent="0.2">
      <c r="A112" s="41">
        <f t="shared" si="11"/>
        <v>109</v>
      </c>
      <c r="B112" s="46"/>
      <c r="C112" s="57" t="str">
        <f>IF(D112&lt;&gt;0,VLOOKUP(D112,'[1]Danh mục'!$A$3:$B$17,2,0),"")</f>
        <v/>
      </c>
      <c r="D112" s="47"/>
      <c r="E112" s="54">
        <f>IFERROR(INDEX(#REF!,MATCH('THÁNG 6.2022'!D112,XE[SỐ XE],0),0),0)</f>
        <v>0</v>
      </c>
      <c r="F112" s="55"/>
      <c r="G112" s="71"/>
      <c r="H112" s="48"/>
      <c r="I112" s="48"/>
      <c r="J112" s="48"/>
      <c r="K112" s="54">
        <f t="shared" si="7"/>
        <v>28</v>
      </c>
      <c r="L112" s="56"/>
      <c r="M112" s="48"/>
      <c r="N112" s="48"/>
      <c r="O112" s="48"/>
      <c r="P112" s="69"/>
      <c r="Q112" s="48"/>
      <c r="R112" s="50"/>
      <c r="S112" s="51"/>
      <c r="T112" s="52"/>
      <c r="U112" s="52"/>
      <c r="V112" s="43">
        <f t="shared" si="8"/>
        <v>0</v>
      </c>
      <c r="W112" s="53"/>
      <c r="X112" s="49"/>
      <c r="Y112" s="49"/>
      <c r="Z112" s="49"/>
      <c r="AA112" s="49"/>
      <c r="AB112" s="49"/>
      <c r="AC112" s="42">
        <f t="shared" si="9"/>
        <v>0</v>
      </c>
      <c r="AD112" s="42">
        <f t="shared" si="10"/>
        <v>0</v>
      </c>
      <c r="AE112" s="61"/>
      <c r="AF112" s="39"/>
    </row>
    <row r="113" spans="1:32" x14ac:dyDescent="0.2">
      <c r="A113" s="41">
        <f t="shared" si="11"/>
        <v>110</v>
      </c>
      <c r="B113" s="46"/>
      <c r="C113" s="57" t="str">
        <f>IF(D113&lt;&gt;0,VLOOKUP(D113,'[1]Danh mục'!$A$3:$B$17,2,0),"")</f>
        <v/>
      </c>
      <c r="D113" s="47"/>
      <c r="E113" s="54">
        <f>IFERROR(INDEX(#REF!,MATCH('THÁNG 6.2022'!D113,XE[SỐ XE],0),0),0)</f>
        <v>0</v>
      </c>
      <c r="F113" s="55"/>
      <c r="G113" s="71"/>
      <c r="H113" s="48"/>
      <c r="I113" s="48"/>
      <c r="J113" s="48"/>
      <c r="K113" s="54">
        <f t="shared" si="7"/>
        <v>28</v>
      </c>
      <c r="L113" s="56"/>
      <c r="M113" s="48"/>
      <c r="N113" s="48"/>
      <c r="O113" s="48"/>
      <c r="P113" s="69"/>
      <c r="Q113" s="48"/>
      <c r="R113" s="50"/>
      <c r="S113" s="51"/>
      <c r="T113" s="52"/>
      <c r="U113" s="52"/>
      <c r="V113" s="43">
        <f t="shared" si="8"/>
        <v>0</v>
      </c>
      <c r="W113" s="53"/>
      <c r="X113" s="49"/>
      <c r="Y113" s="49"/>
      <c r="Z113" s="49"/>
      <c r="AA113" s="49"/>
      <c r="AB113" s="49"/>
      <c r="AC113" s="42">
        <f t="shared" si="9"/>
        <v>0</v>
      </c>
      <c r="AD113" s="42">
        <f t="shared" si="10"/>
        <v>0</v>
      </c>
      <c r="AE113" s="61"/>
      <c r="AF113" s="39"/>
    </row>
    <row r="114" spans="1:32" x14ac:dyDescent="0.2">
      <c r="A114" s="41">
        <f t="shared" si="11"/>
        <v>111</v>
      </c>
      <c r="B114" s="46"/>
      <c r="C114" s="57" t="str">
        <f>IF(D114&lt;&gt;0,VLOOKUP(D114,'[1]Danh mục'!$A$3:$B$17,2,0),"")</f>
        <v/>
      </c>
      <c r="D114" s="47"/>
      <c r="E114" s="54">
        <f>IFERROR(INDEX(#REF!,MATCH('THÁNG 6.2022'!D114,XE[SỐ XE],0),0),0)</f>
        <v>0</v>
      </c>
      <c r="F114" s="55"/>
      <c r="G114" s="71"/>
      <c r="H114" s="48"/>
      <c r="I114" s="48"/>
      <c r="J114" s="48"/>
      <c r="K114" s="54">
        <f t="shared" si="7"/>
        <v>28</v>
      </c>
      <c r="L114" s="56"/>
      <c r="M114" s="48"/>
      <c r="N114" s="48"/>
      <c r="O114" s="48"/>
      <c r="P114" s="69"/>
      <c r="Q114" s="48"/>
      <c r="R114" s="50"/>
      <c r="S114" s="51"/>
      <c r="T114" s="52"/>
      <c r="U114" s="52"/>
      <c r="V114" s="43">
        <f t="shared" si="8"/>
        <v>0</v>
      </c>
      <c r="W114" s="53"/>
      <c r="X114" s="49"/>
      <c r="Y114" s="49"/>
      <c r="Z114" s="49"/>
      <c r="AA114" s="49"/>
      <c r="AB114" s="49"/>
      <c r="AC114" s="42">
        <f t="shared" si="9"/>
        <v>0</v>
      </c>
      <c r="AD114" s="42">
        <f t="shared" si="10"/>
        <v>0</v>
      </c>
      <c r="AE114" s="61"/>
      <c r="AF114" s="39"/>
    </row>
    <row r="115" spans="1:32" x14ac:dyDescent="0.2">
      <c r="A115" s="41">
        <f t="shared" si="11"/>
        <v>112</v>
      </c>
      <c r="B115" s="46"/>
      <c r="C115" s="57" t="str">
        <f>IF(D115&lt;&gt;0,VLOOKUP(D115,'[1]Danh mục'!$A$3:$B$17,2,0),"")</f>
        <v/>
      </c>
      <c r="D115" s="47"/>
      <c r="E115" s="54">
        <f>IFERROR(INDEX(#REF!,MATCH('THÁNG 6.2022'!D115,XE[SỐ XE],0),0),0)</f>
        <v>0</v>
      </c>
      <c r="F115" s="55"/>
      <c r="G115" s="71"/>
      <c r="H115" s="48"/>
      <c r="I115" s="48"/>
      <c r="J115" s="48"/>
      <c r="K115" s="54">
        <f t="shared" si="7"/>
        <v>28</v>
      </c>
      <c r="L115" s="56"/>
      <c r="M115" s="48"/>
      <c r="N115" s="48"/>
      <c r="O115" s="48"/>
      <c r="P115" s="69"/>
      <c r="Q115" s="48"/>
      <c r="R115" s="50"/>
      <c r="S115" s="51"/>
      <c r="T115" s="52"/>
      <c r="U115" s="52"/>
      <c r="V115" s="43">
        <f t="shared" si="8"/>
        <v>0</v>
      </c>
      <c r="W115" s="53"/>
      <c r="X115" s="49"/>
      <c r="Y115" s="49"/>
      <c r="Z115" s="49"/>
      <c r="AA115" s="49"/>
      <c r="AB115" s="49"/>
      <c r="AC115" s="42">
        <f t="shared" si="9"/>
        <v>0</v>
      </c>
      <c r="AD115" s="42">
        <f t="shared" si="10"/>
        <v>0</v>
      </c>
      <c r="AE115" s="61"/>
      <c r="AF115" s="39"/>
    </row>
    <row r="116" spans="1:32" x14ac:dyDescent="0.2">
      <c r="A116" s="41">
        <f t="shared" si="11"/>
        <v>113</v>
      </c>
      <c r="B116" s="46"/>
      <c r="C116" s="57" t="str">
        <f>IF(D116&lt;&gt;0,VLOOKUP(D116,'[1]Danh mục'!$A$3:$B$17,2,0),"")</f>
        <v/>
      </c>
      <c r="D116" s="47"/>
      <c r="E116" s="54">
        <f>IFERROR(INDEX(#REF!,MATCH('THÁNG 6.2022'!D116,XE[SỐ XE],0),0),0)</f>
        <v>0</v>
      </c>
      <c r="F116" s="55"/>
      <c r="G116" s="71"/>
      <c r="H116" s="48"/>
      <c r="I116" s="48"/>
      <c r="J116" s="48"/>
      <c r="K116" s="54">
        <f t="shared" si="7"/>
        <v>28</v>
      </c>
      <c r="L116" s="56"/>
      <c r="M116" s="48"/>
      <c r="N116" s="48"/>
      <c r="O116" s="48"/>
      <c r="P116" s="69"/>
      <c r="Q116" s="48"/>
      <c r="R116" s="50"/>
      <c r="S116" s="51"/>
      <c r="T116" s="52"/>
      <c r="U116" s="52"/>
      <c r="V116" s="43">
        <f t="shared" si="8"/>
        <v>0</v>
      </c>
      <c r="W116" s="53"/>
      <c r="X116" s="49"/>
      <c r="Y116" s="49"/>
      <c r="Z116" s="49"/>
      <c r="AA116" s="49"/>
      <c r="AB116" s="49"/>
      <c r="AC116" s="42">
        <f t="shared" si="9"/>
        <v>0</v>
      </c>
      <c r="AD116" s="42">
        <f t="shared" si="10"/>
        <v>0</v>
      </c>
      <c r="AE116" s="61"/>
      <c r="AF116" s="39"/>
    </row>
    <row r="117" spans="1:32" x14ac:dyDescent="0.2">
      <c r="A117" s="41">
        <f t="shared" si="11"/>
        <v>114</v>
      </c>
      <c r="B117" s="46"/>
      <c r="C117" s="57" t="str">
        <f>IF(D117&lt;&gt;0,VLOOKUP(D117,'[1]Danh mục'!$A$3:$B$17,2,0),"")</f>
        <v/>
      </c>
      <c r="D117" s="47"/>
      <c r="E117" s="54">
        <f>IFERROR(INDEX(#REF!,MATCH('THÁNG 6.2022'!D117,XE[SỐ XE],0),0),0)</f>
        <v>0</v>
      </c>
      <c r="F117" s="55"/>
      <c r="G117" s="71"/>
      <c r="H117" s="48"/>
      <c r="I117" s="48"/>
      <c r="J117" s="48"/>
      <c r="K117" s="54">
        <f t="shared" si="7"/>
        <v>28</v>
      </c>
      <c r="L117" s="56"/>
      <c r="M117" s="48"/>
      <c r="N117" s="48"/>
      <c r="O117" s="48"/>
      <c r="P117" s="69"/>
      <c r="Q117" s="48"/>
      <c r="R117" s="50"/>
      <c r="S117" s="51"/>
      <c r="T117" s="52"/>
      <c r="U117" s="52"/>
      <c r="V117" s="43">
        <f t="shared" si="8"/>
        <v>0</v>
      </c>
      <c r="W117" s="53"/>
      <c r="X117" s="49"/>
      <c r="Y117" s="49"/>
      <c r="Z117" s="49"/>
      <c r="AA117" s="49"/>
      <c r="AB117" s="49"/>
      <c r="AC117" s="42">
        <f t="shared" si="9"/>
        <v>0</v>
      </c>
      <c r="AD117" s="42">
        <f t="shared" si="10"/>
        <v>0</v>
      </c>
      <c r="AE117" s="61"/>
      <c r="AF117" s="39"/>
    </row>
    <row r="118" spans="1:32" x14ac:dyDescent="0.2">
      <c r="A118" s="41">
        <f t="shared" si="11"/>
        <v>115</v>
      </c>
      <c r="B118" s="46"/>
      <c r="C118" s="57" t="str">
        <f>IF(D118&lt;&gt;0,VLOOKUP(D118,'[1]Danh mục'!$A$3:$B$17,2,0),"")</f>
        <v/>
      </c>
      <c r="D118" s="47"/>
      <c r="E118" s="54">
        <f>IFERROR(INDEX(#REF!,MATCH('THÁNG 6.2022'!D118,XE[SỐ XE],0),0),0)</f>
        <v>0</v>
      </c>
      <c r="F118" s="55"/>
      <c r="G118" s="71"/>
      <c r="H118" s="48"/>
      <c r="I118" s="48"/>
      <c r="J118" s="48"/>
      <c r="K118" s="54">
        <f t="shared" si="7"/>
        <v>28</v>
      </c>
      <c r="L118" s="56"/>
      <c r="M118" s="48"/>
      <c r="N118" s="48"/>
      <c r="O118" s="48"/>
      <c r="P118" s="69"/>
      <c r="Q118" s="48"/>
      <c r="R118" s="50"/>
      <c r="S118" s="51"/>
      <c r="T118" s="52"/>
      <c r="U118" s="52"/>
      <c r="V118" s="43">
        <f t="shared" si="8"/>
        <v>0</v>
      </c>
      <c r="W118" s="53"/>
      <c r="X118" s="49"/>
      <c r="Y118" s="49"/>
      <c r="Z118" s="49"/>
      <c r="AA118" s="49"/>
      <c r="AB118" s="49"/>
      <c r="AC118" s="42">
        <f t="shared" si="9"/>
        <v>0</v>
      </c>
      <c r="AD118" s="42">
        <f t="shared" si="10"/>
        <v>0</v>
      </c>
      <c r="AE118" s="61"/>
      <c r="AF118" s="39"/>
    </row>
    <row r="119" spans="1:32" x14ac:dyDescent="0.2">
      <c r="A119" s="41">
        <f t="shared" si="11"/>
        <v>116</v>
      </c>
      <c r="B119" s="46"/>
      <c r="C119" s="57" t="str">
        <f>IF(D119&lt;&gt;0,VLOOKUP(D119,'[1]Danh mục'!$A$3:$B$17,2,0),"")</f>
        <v/>
      </c>
      <c r="D119" s="47"/>
      <c r="E119" s="54">
        <f>IFERROR(INDEX(#REF!,MATCH('THÁNG 6.2022'!D119,XE[SỐ XE],0),0),0)</f>
        <v>0</v>
      </c>
      <c r="F119" s="55"/>
      <c r="G119" s="71"/>
      <c r="H119" s="48"/>
      <c r="I119" s="48"/>
      <c r="J119" s="48"/>
      <c r="K119" s="54">
        <f t="shared" si="7"/>
        <v>28</v>
      </c>
      <c r="L119" s="56"/>
      <c r="M119" s="48"/>
      <c r="N119" s="48"/>
      <c r="O119" s="48"/>
      <c r="P119" s="69"/>
      <c r="Q119" s="48"/>
      <c r="R119" s="50"/>
      <c r="S119" s="51"/>
      <c r="T119" s="52"/>
      <c r="U119" s="52"/>
      <c r="V119" s="43">
        <f t="shared" si="8"/>
        <v>0</v>
      </c>
      <c r="W119" s="53"/>
      <c r="X119" s="49"/>
      <c r="Y119" s="49"/>
      <c r="Z119" s="49"/>
      <c r="AA119" s="49"/>
      <c r="AB119" s="49"/>
      <c r="AC119" s="42">
        <f t="shared" si="9"/>
        <v>0</v>
      </c>
      <c r="AD119" s="42">
        <f t="shared" si="10"/>
        <v>0</v>
      </c>
      <c r="AE119" s="61"/>
      <c r="AF119" s="39"/>
    </row>
    <row r="120" spans="1:32" x14ac:dyDescent="0.2">
      <c r="A120" s="41">
        <f t="shared" si="11"/>
        <v>117</v>
      </c>
      <c r="B120" s="46"/>
      <c r="C120" s="57" t="str">
        <f>IF(D120&lt;&gt;0,VLOOKUP(D120,'[1]Danh mục'!$A$3:$B$17,2,0),"")</f>
        <v/>
      </c>
      <c r="D120" s="47"/>
      <c r="E120" s="54">
        <f>IFERROR(INDEX(#REF!,MATCH('THÁNG 6.2022'!D120,XE[SỐ XE],0),0),0)</f>
        <v>0</v>
      </c>
      <c r="F120" s="55"/>
      <c r="G120" s="71"/>
      <c r="H120" s="48"/>
      <c r="I120" s="48"/>
      <c r="J120" s="48"/>
      <c r="K120" s="54">
        <f t="shared" si="7"/>
        <v>28</v>
      </c>
      <c r="L120" s="56"/>
      <c r="M120" s="48"/>
      <c r="N120" s="48"/>
      <c r="O120" s="48"/>
      <c r="P120" s="69"/>
      <c r="Q120" s="48"/>
      <c r="R120" s="50"/>
      <c r="S120" s="51"/>
      <c r="T120" s="52"/>
      <c r="U120" s="52"/>
      <c r="V120" s="43">
        <f t="shared" si="8"/>
        <v>0</v>
      </c>
      <c r="W120" s="53"/>
      <c r="X120" s="49"/>
      <c r="Y120" s="49"/>
      <c r="Z120" s="49"/>
      <c r="AA120" s="49"/>
      <c r="AB120" s="49"/>
      <c r="AC120" s="42">
        <f t="shared" si="9"/>
        <v>0</v>
      </c>
      <c r="AD120" s="42">
        <f t="shared" si="10"/>
        <v>0</v>
      </c>
      <c r="AE120" s="61"/>
      <c r="AF120" s="39"/>
    </row>
    <row r="121" spans="1:32" x14ac:dyDescent="0.2">
      <c r="A121" s="41">
        <f t="shared" si="11"/>
        <v>118</v>
      </c>
      <c r="B121" s="46"/>
      <c r="C121" s="57" t="str">
        <f>IF(D121&lt;&gt;0,VLOOKUP(D121,'[1]Danh mục'!$A$3:$B$17,2,0),"")</f>
        <v/>
      </c>
      <c r="D121" s="47"/>
      <c r="E121" s="54">
        <f>IFERROR(INDEX(#REF!,MATCH('THÁNG 6.2022'!D121,XE[SỐ XE],0),0),0)</f>
        <v>0</v>
      </c>
      <c r="F121" s="55"/>
      <c r="G121" s="71"/>
      <c r="H121" s="48"/>
      <c r="I121" s="48"/>
      <c r="J121" s="48"/>
      <c r="K121" s="54">
        <f t="shared" si="7"/>
        <v>28</v>
      </c>
      <c r="L121" s="56"/>
      <c r="M121" s="48"/>
      <c r="N121" s="48"/>
      <c r="O121" s="48"/>
      <c r="P121" s="69"/>
      <c r="Q121" s="48"/>
      <c r="R121" s="50"/>
      <c r="S121" s="51"/>
      <c r="T121" s="52"/>
      <c r="U121" s="52"/>
      <c r="V121" s="43">
        <f t="shared" si="8"/>
        <v>0</v>
      </c>
      <c r="W121" s="53"/>
      <c r="X121" s="49"/>
      <c r="Y121" s="49"/>
      <c r="Z121" s="49"/>
      <c r="AA121" s="49"/>
      <c r="AB121" s="49"/>
      <c r="AC121" s="42">
        <f t="shared" si="9"/>
        <v>0</v>
      </c>
      <c r="AD121" s="42">
        <f t="shared" si="10"/>
        <v>0</v>
      </c>
      <c r="AE121" s="61"/>
      <c r="AF121" s="39"/>
    </row>
    <row r="122" spans="1:32" x14ac:dyDescent="0.2">
      <c r="A122" s="41">
        <f t="shared" si="11"/>
        <v>119</v>
      </c>
      <c r="B122" s="46"/>
      <c r="C122" s="57" t="str">
        <f>IF(D122&lt;&gt;0,VLOOKUP(D122,'[1]Danh mục'!$A$3:$B$17,2,0),"")</f>
        <v/>
      </c>
      <c r="D122" s="47"/>
      <c r="E122" s="54">
        <f>IFERROR(INDEX(#REF!,MATCH('THÁNG 6.2022'!D122,XE[SỐ XE],0),0),0)</f>
        <v>0</v>
      </c>
      <c r="F122" s="55"/>
      <c r="G122" s="71"/>
      <c r="H122" s="48"/>
      <c r="I122" s="48"/>
      <c r="J122" s="48"/>
      <c r="K122" s="54">
        <f t="shared" si="7"/>
        <v>28</v>
      </c>
      <c r="L122" s="56"/>
      <c r="M122" s="48"/>
      <c r="N122" s="48"/>
      <c r="O122" s="48"/>
      <c r="P122" s="69"/>
      <c r="Q122" s="48"/>
      <c r="R122" s="50"/>
      <c r="S122" s="51"/>
      <c r="T122" s="52"/>
      <c r="U122" s="52"/>
      <c r="V122" s="43">
        <f t="shared" si="8"/>
        <v>0</v>
      </c>
      <c r="W122" s="53"/>
      <c r="X122" s="49"/>
      <c r="Y122" s="49"/>
      <c r="Z122" s="49"/>
      <c r="AA122" s="49"/>
      <c r="AB122" s="49"/>
      <c r="AC122" s="42">
        <f t="shared" si="9"/>
        <v>0</v>
      </c>
      <c r="AD122" s="42">
        <f t="shared" si="10"/>
        <v>0</v>
      </c>
      <c r="AE122" s="61"/>
      <c r="AF122" s="39"/>
    </row>
    <row r="123" spans="1:32" x14ac:dyDescent="0.2">
      <c r="A123" s="41">
        <f t="shared" si="11"/>
        <v>120</v>
      </c>
      <c r="B123" s="46"/>
      <c r="C123" s="57" t="str">
        <f>IF(D123&lt;&gt;0,VLOOKUP(D123,'[1]Danh mục'!$A$3:$B$17,2,0),"")</f>
        <v/>
      </c>
      <c r="D123" s="47"/>
      <c r="E123" s="54">
        <f>IFERROR(INDEX(#REF!,MATCH('THÁNG 6.2022'!D123,XE[SỐ XE],0),0),0)</f>
        <v>0</v>
      </c>
      <c r="F123" s="55"/>
      <c r="G123" s="71"/>
      <c r="H123" s="48"/>
      <c r="I123" s="48"/>
      <c r="J123" s="48"/>
      <c r="K123" s="54">
        <f t="shared" si="7"/>
        <v>28</v>
      </c>
      <c r="L123" s="56"/>
      <c r="M123" s="48"/>
      <c r="N123" s="48"/>
      <c r="O123" s="48"/>
      <c r="P123" s="69"/>
      <c r="Q123" s="48"/>
      <c r="R123" s="50"/>
      <c r="S123" s="51"/>
      <c r="T123" s="52"/>
      <c r="U123" s="52"/>
      <c r="V123" s="43">
        <f t="shared" si="8"/>
        <v>0</v>
      </c>
      <c r="W123" s="53"/>
      <c r="X123" s="49"/>
      <c r="Y123" s="49"/>
      <c r="Z123" s="49"/>
      <c r="AA123" s="49"/>
      <c r="AB123" s="49"/>
      <c r="AC123" s="42">
        <f t="shared" si="9"/>
        <v>0</v>
      </c>
      <c r="AD123" s="42">
        <f t="shared" si="10"/>
        <v>0</v>
      </c>
      <c r="AE123" s="61"/>
    </row>
    <row r="124" spans="1:32" x14ac:dyDescent="0.2">
      <c r="A124" s="41">
        <f t="shared" si="11"/>
        <v>121</v>
      </c>
      <c r="B124" s="46"/>
      <c r="C124" s="57" t="str">
        <f>IF(D124&lt;&gt;0,VLOOKUP(D124,'[1]Danh mục'!$A$3:$B$17,2,0),"")</f>
        <v/>
      </c>
      <c r="D124" s="47"/>
      <c r="E124" s="54">
        <f>IFERROR(INDEX(#REF!,MATCH('THÁNG 6.2022'!D124,XE[SỐ XE],0),0),0)</f>
        <v>0</v>
      </c>
      <c r="F124" s="55"/>
      <c r="G124" s="71"/>
      <c r="H124" s="48"/>
      <c r="I124" s="48"/>
      <c r="J124" s="48"/>
      <c r="K124" s="54">
        <f t="shared" si="7"/>
        <v>28</v>
      </c>
      <c r="L124" s="56"/>
      <c r="M124" s="48"/>
      <c r="N124" s="48"/>
      <c r="O124" s="48"/>
      <c r="P124" s="69"/>
      <c r="Q124" s="48"/>
      <c r="R124" s="50"/>
      <c r="S124" s="51"/>
      <c r="T124" s="52"/>
      <c r="U124" s="52"/>
      <c r="V124" s="43">
        <f t="shared" si="8"/>
        <v>0</v>
      </c>
      <c r="W124" s="53"/>
      <c r="X124" s="49"/>
      <c r="Y124" s="49"/>
      <c r="Z124" s="49"/>
      <c r="AA124" s="49"/>
      <c r="AB124" s="49"/>
      <c r="AC124" s="42">
        <f t="shared" si="9"/>
        <v>0</v>
      </c>
      <c r="AD124" s="42">
        <f t="shared" si="10"/>
        <v>0</v>
      </c>
      <c r="AE124" s="61"/>
    </row>
    <row r="125" spans="1:32" x14ac:dyDescent="0.2">
      <c r="A125" s="41">
        <f t="shared" si="11"/>
        <v>122</v>
      </c>
      <c r="B125" s="46"/>
      <c r="C125" s="57" t="str">
        <f>IF(D125&lt;&gt;0,VLOOKUP(D125,'[1]Danh mục'!$A$3:$B$17,2,0),"")</f>
        <v/>
      </c>
      <c r="D125" s="47"/>
      <c r="E125" s="54">
        <f>IFERROR(INDEX(#REF!,MATCH('THÁNG 6.2022'!D125,XE[SỐ XE],0),0),0)</f>
        <v>0</v>
      </c>
      <c r="F125" s="55"/>
      <c r="G125" s="71"/>
      <c r="H125" s="48"/>
      <c r="I125" s="48"/>
      <c r="J125" s="48"/>
      <c r="K125" s="54">
        <f t="shared" si="7"/>
        <v>28</v>
      </c>
      <c r="L125" s="56"/>
      <c r="M125" s="48"/>
      <c r="N125" s="48"/>
      <c r="O125" s="48"/>
      <c r="P125" s="69"/>
      <c r="Q125" s="48"/>
      <c r="R125" s="50"/>
      <c r="S125" s="51"/>
      <c r="T125" s="52"/>
      <c r="U125" s="52"/>
      <c r="V125" s="43">
        <f t="shared" si="8"/>
        <v>0</v>
      </c>
      <c r="W125" s="53"/>
      <c r="X125" s="49"/>
      <c r="Y125" s="49"/>
      <c r="Z125" s="49"/>
      <c r="AA125" s="49"/>
      <c r="AB125" s="49"/>
      <c r="AC125" s="42">
        <f t="shared" si="9"/>
        <v>0</v>
      </c>
      <c r="AD125" s="42">
        <f t="shared" si="10"/>
        <v>0</v>
      </c>
      <c r="AE125" s="61"/>
    </row>
    <row r="126" spans="1:32" x14ac:dyDescent="0.2">
      <c r="A126" s="41">
        <f t="shared" si="11"/>
        <v>123</v>
      </c>
      <c r="B126" s="46"/>
      <c r="C126" s="57" t="str">
        <f>IF(D126&lt;&gt;0,VLOOKUP(D126,'[1]Danh mục'!$A$3:$B$17,2,0),"")</f>
        <v/>
      </c>
      <c r="D126" s="47"/>
      <c r="E126" s="54">
        <f>IFERROR(INDEX(#REF!,MATCH('THÁNG 6.2022'!D126,XE[SỐ XE],0),0),0)</f>
        <v>0</v>
      </c>
      <c r="F126" s="55"/>
      <c r="G126" s="71"/>
      <c r="H126" s="48"/>
      <c r="I126" s="48"/>
      <c r="J126" s="48"/>
      <c r="K126" s="54">
        <f t="shared" si="7"/>
        <v>28</v>
      </c>
      <c r="L126" s="56"/>
      <c r="M126" s="48"/>
      <c r="N126" s="48"/>
      <c r="O126" s="48"/>
      <c r="P126" s="69"/>
      <c r="Q126" s="48"/>
      <c r="R126" s="50"/>
      <c r="S126" s="51"/>
      <c r="T126" s="52"/>
      <c r="U126" s="52"/>
      <c r="V126" s="43">
        <f t="shared" si="8"/>
        <v>0</v>
      </c>
      <c r="W126" s="53"/>
      <c r="X126" s="49"/>
      <c r="Y126" s="49"/>
      <c r="Z126" s="49"/>
      <c r="AA126" s="49"/>
      <c r="AB126" s="49"/>
      <c r="AC126" s="42">
        <f t="shared" si="9"/>
        <v>0</v>
      </c>
      <c r="AD126" s="42">
        <f t="shared" si="10"/>
        <v>0</v>
      </c>
      <c r="AE126" s="61"/>
    </row>
    <row r="127" spans="1:32" x14ac:dyDescent="0.2">
      <c r="A127" s="41">
        <f t="shared" si="11"/>
        <v>124</v>
      </c>
      <c r="B127" s="46"/>
      <c r="C127" s="57" t="str">
        <f>IF(D127&lt;&gt;0,VLOOKUP(D127,'[1]Danh mục'!$A$3:$B$17,2,0),"")</f>
        <v/>
      </c>
      <c r="D127" s="47"/>
      <c r="E127" s="54">
        <f>IFERROR(INDEX(#REF!,MATCH('THÁNG 6.2022'!D127,XE[SỐ XE],0),0),0)</f>
        <v>0</v>
      </c>
      <c r="F127" s="55"/>
      <c r="G127" s="71"/>
      <c r="H127" s="48"/>
      <c r="I127" s="48"/>
      <c r="J127" s="48"/>
      <c r="K127" s="54">
        <f t="shared" si="7"/>
        <v>28</v>
      </c>
      <c r="L127" s="56"/>
      <c r="M127" s="48"/>
      <c r="N127" s="48"/>
      <c r="O127" s="48"/>
      <c r="P127" s="69"/>
      <c r="Q127" s="48"/>
      <c r="R127" s="50"/>
      <c r="S127" s="51"/>
      <c r="T127" s="52"/>
      <c r="U127" s="52"/>
      <c r="V127" s="43">
        <f t="shared" si="8"/>
        <v>0</v>
      </c>
      <c r="W127" s="53"/>
      <c r="X127" s="49"/>
      <c r="Y127" s="49"/>
      <c r="Z127" s="49"/>
      <c r="AA127" s="49"/>
      <c r="AB127" s="49"/>
      <c r="AC127" s="42">
        <f t="shared" si="9"/>
        <v>0</v>
      </c>
      <c r="AD127" s="42">
        <f t="shared" si="10"/>
        <v>0</v>
      </c>
      <c r="AE127" s="61"/>
    </row>
    <row r="128" spans="1:32" x14ac:dyDescent="0.2">
      <c r="A128" s="41">
        <f t="shared" si="11"/>
        <v>125</v>
      </c>
      <c r="B128" s="46"/>
      <c r="C128" s="57" t="str">
        <f>IF(D128&lt;&gt;0,VLOOKUP(D128,'[1]Danh mục'!$A$3:$B$17,2,0),"")</f>
        <v/>
      </c>
      <c r="D128" s="47"/>
      <c r="E128" s="54">
        <f>IFERROR(INDEX(#REF!,MATCH('THÁNG 6.2022'!D128,XE[SỐ XE],0),0),0)</f>
        <v>0</v>
      </c>
      <c r="F128" s="55"/>
      <c r="G128" s="71"/>
      <c r="H128" s="48"/>
      <c r="I128" s="48"/>
      <c r="J128" s="48"/>
      <c r="K128" s="54">
        <f t="shared" si="7"/>
        <v>28</v>
      </c>
      <c r="L128" s="56"/>
      <c r="M128" s="48"/>
      <c r="N128" s="48"/>
      <c r="O128" s="48"/>
      <c r="P128" s="69"/>
      <c r="Q128" s="48"/>
      <c r="R128" s="50"/>
      <c r="S128" s="51"/>
      <c r="T128" s="52"/>
      <c r="U128" s="52"/>
      <c r="V128" s="43">
        <f t="shared" si="8"/>
        <v>0</v>
      </c>
      <c r="W128" s="53"/>
      <c r="X128" s="49"/>
      <c r="Y128" s="49"/>
      <c r="Z128" s="49"/>
      <c r="AA128" s="49"/>
      <c r="AB128" s="49"/>
      <c r="AC128" s="42">
        <f t="shared" si="9"/>
        <v>0</v>
      </c>
      <c r="AD128" s="42">
        <f t="shared" si="10"/>
        <v>0</v>
      </c>
      <c r="AE128" s="61"/>
    </row>
    <row r="129" spans="1:31" ht="11.25" customHeight="1" x14ac:dyDescent="0.2">
      <c r="A129" s="41">
        <f t="shared" si="11"/>
        <v>126</v>
      </c>
      <c r="B129" s="46"/>
      <c r="C129" s="57" t="str">
        <f>IF(D129&lt;&gt;0,VLOOKUP(D129,'[1]Danh mục'!$A$3:$B$17,2,0),"")</f>
        <v/>
      </c>
      <c r="D129" s="45"/>
      <c r="E129" s="54">
        <f>IFERROR(INDEX(#REF!,MATCH('THÁNG 6.2022'!D129,XE[SỐ XE],0),0),0)</f>
        <v>0</v>
      </c>
      <c r="F129" s="55"/>
      <c r="G129" s="71"/>
      <c r="H129" s="48"/>
      <c r="I129" s="48"/>
      <c r="J129" s="48"/>
      <c r="K129" s="54">
        <f t="shared" si="7"/>
        <v>28</v>
      </c>
      <c r="L129" s="56"/>
      <c r="M129" s="48"/>
      <c r="N129" s="48"/>
      <c r="O129" s="48"/>
      <c r="P129" s="69"/>
      <c r="Q129" s="48"/>
      <c r="R129" s="50"/>
      <c r="S129" s="51"/>
      <c r="T129" s="52"/>
      <c r="U129" s="52"/>
      <c r="V129" s="43">
        <f t="shared" si="8"/>
        <v>0</v>
      </c>
      <c r="W129" s="53"/>
      <c r="X129" s="49"/>
      <c r="Y129" s="49"/>
      <c r="Z129" s="49"/>
      <c r="AA129" s="49"/>
      <c r="AB129" s="49"/>
      <c r="AC129" s="42">
        <f t="shared" si="9"/>
        <v>0</v>
      </c>
      <c r="AD129" s="42">
        <f t="shared" si="10"/>
        <v>0</v>
      </c>
      <c r="AE129" s="61"/>
    </row>
    <row r="130" spans="1:31" ht="12" customHeight="1" x14ac:dyDescent="0.2">
      <c r="A130" s="41">
        <f t="shared" si="11"/>
        <v>127</v>
      </c>
      <c r="B130" s="46"/>
      <c r="C130" s="57" t="str">
        <f>IF(D130&lt;&gt;0,VLOOKUP(D130,'[1]Danh mục'!$A$3:$B$17,2,0),"")</f>
        <v/>
      </c>
      <c r="D130" s="45"/>
      <c r="E130" s="54">
        <f>IFERROR(INDEX(#REF!,MATCH('THÁNG 6.2022'!D130,XE[SỐ XE],0),0),0)</f>
        <v>0</v>
      </c>
      <c r="F130" s="55"/>
      <c r="G130" s="71"/>
      <c r="H130" s="48"/>
      <c r="I130" s="48"/>
      <c r="J130" s="48"/>
      <c r="K130" s="54">
        <f t="shared" si="7"/>
        <v>28</v>
      </c>
      <c r="L130" s="56"/>
      <c r="M130" s="48"/>
      <c r="N130" s="48"/>
      <c r="O130" s="48"/>
      <c r="P130" s="69"/>
      <c r="Q130" s="48"/>
      <c r="R130" s="50"/>
      <c r="S130" s="51"/>
      <c r="T130" s="52"/>
      <c r="U130" s="52"/>
      <c r="V130" s="43">
        <f t="shared" si="8"/>
        <v>0</v>
      </c>
      <c r="W130" s="53"/>
      <c r="X130" s="49"/>
      <c r="Y130" s="49"/>
      <c r="Z130" s="49"/>
      <c r="AA130" s="49"/>
      <c r="AB130" s="49"/>
      <c r="AC130" s="42">
        <f t="shared" si="9"/>
        <v>0</v>
      </c>
      <c r="AD130" s="42">
        <f t="shared" si="10"/>
        <v>0</v>
      </c>
      <c r="AE130" s="61"/>
    </row>
    <row r="131" spans="1:31" ht="11.25" customHeight="1" x14ac:dyDescent="0.2">
      <c r="A131" s="41">
        <f t="shared" si="11"/>
        <v>128</v>
      </c>
      <c r="B131" s="46"/>
      <c r="C131" s="57" t="str">
        <f>IF(D131&lt;&gt;0,VLOOKUP(D131,'[1]Danh mục'!$A$3:$B$17,2,0),"")</f>
        <v/>
      </c>
      <c r="D131" s="45"/>
      <c r="E131" s="54">
        <f>IFERROR(INDEX(#REF!,MATCH('THÁNG 6.2022'!D131,XE[SỐ XE],0),0),0)</f>
        <v>0</v>
      </c>
      <c r="F131" s="55"/>
      <c r="G131" s="71"/>
      <c r="H131" s="48"/>
      <c r="I131" s="48"/>
      <c r="J131" s="48"/>
      <c r="K131" s="54">
        <f t="shared" si="7"/>
        <v>28</v>
      </c>
      <c r="L131" s="56"/>
      <c r="M131" s="48"/>
      <c r="N131" s="48"/>
      <c r="O131" s="48"/>
      <c r="P131" s="69"/>
      <c r="Q131" s="48"/>
      <c r="R131" s="50"/>
      <c r="S131" s="51"/>
      <c r="T131" s="52"/>
      <c r="U131" s="52"/>
      <c r="V131" s="43">
        <f t="shared" si="8"/>
        <v>0</v>
      </c>
      <c r="W131" s="53"/>
      <c r="X131" s="49"/>
      <c r="Y131" s="49"/>
      <c r="Z131" s="49"/>
      <c r="AA131" s="49"/>
      <c r="AB131" s="49"/>
      <c r="AC131" s="42">
        <f t="shared" si="9"/>
        <v>0</v>
      </c>
      <c r="AD131" s="42">
        <f t="shared" si="10"/>
        <v>0</v>
      </c>
      <c r="AE131" s="61"/>
    </row>
    <row r="132" spans="1:31" ht="12" customHeight="1" x14ac:dyDescent="0.2">
      <c r="A132" s="41">
        <f t="shared" si="11"/>
        <v>129</v>
      </c>
      <c r="B132" s="46"/>
      <c r="C132" s="57" t="str">
        <f>IF(D132&lt;&gt;0,VLOOKUP(D132,'[1]Danh mục'!$A$3:$B$17,2,0),"")</f>
        <v/>
      </c>
      <c r="D132" s="45"/>
      <c r="E132" s="54">
        <f>IFERROR(INDEX(#REF!,MATCH('THÁNG 6.2022'!D132,XE[SỐ XE],0),0),0)</f>
        <v>0</v>
      </c>
      <c r="F132" s="55"/>
      <c r="G132" s="71"/>
      <c r="H132" s="48"/>
      <c r="I132" s="48"/>
      <c r="J132" s="48"/>
      <c r="K132" s="54">
        <f t="shared" ref="K132:K195" si="12">IF(P132&gt;30,40,IF(AND(P132&gt;27,P132&lt;30),36,IF(AND(P132&lt;=27,P132&gt;0),35,28)))</f>
        <v>28</v>
      </c>
      <c r="L132" s="56"/>
      <c r="M132" s="48"/>
      <c r="N132" s="48"/>
      <c r="O132" s="48"/>
      <c r="P132" s="69"/>
      <c r="Q132" s="48"/>
      <c r="R132" s="50"/>
      <c r="S132" s="51"/>
      <c r="T132" s="52"/>
      <c r="U132" s="52"/>
      <c r="V132" s="43">
        <f t="shared" ref="V132:V195" si="13">SUM(S132:U132)</f>
        <v>0</v>
      </c>
      <c r="W132" s="53"/>
      <c r="X132" s="49"/>
      <c r="Y132" s="49"/>
      <c r="Z132" s="49"/>
      <c r="AA132" s="49"/>
      <c r="AB132" s="49"/>
      <c r="AC132" s="42">
        <f t="shared" si="9"/>
        <v>0</v>
      </c>
      <c r="AD132" s="42">
        <f t="shared" si="10"/>
        <v>0</v>
      </c>
      <c r="AE132" s="61"/>
    </row>
    <row r="133" spans="1:31" ht="11.25" customHeight="1" x14ac:dyDescent="0.2">
      <c r="A133" s="41">
        <f t="shared" ref="A133:A196" si="14">1+A132</f>
        <v>130</v>
      </c>
      <c r="B133" s="46"/>
      <c r="C133" s="57" t="str">
        <f>IF(D133&lt;&gt;0,VLOOKUP(D133,'[1]Danh mục'!$A$3:$B$17,2,0),"")</f>
        <v/>
      </c>
      <c r="D133" s="45"/>
      <c r="E133" s="54">
        <f>IFERROR(INDEX(#REF!,MATCH('THÁNG 6.2022'!D133,XE[SỐ XE],0),0),0)</f>
        <v>0</v>
      </c>
      <c r="F133" s="55"/>
      <c r="G133" s="71"/>
      <c r="H133" s="48"/>
      <c r="I133" s="48"/>
      <c r="J133" s="48"/>
      <c r="K133" s="54">
        <f t="shared" si="12"/>
        <v>28</v>
      </c>
      <c r="L133" s="56"/>
      <c r="M133" s="48"/>
      <c r="N133" s="48"/>
      <c r="O133" s="48"/>
      <c r="P133" s="69"/>
      <c r="Q133" s="48"/>
      <c r="R133" s="50"/>
      <c r="S133" s="51"/>
      <c r="T133" s="52"/>
      <c r="U133" s="52"/>
      <c r="V133" s="43">
        <f t="shared" si="13"/>
        <v>0</v>
      </c>
      <c r="W133" s="53"/>
      <c r="X133" s="49"/>
      <c r="Y133" s="49"/>
      <c r="Z133" s="49"/>
      <c r="AA133" s="49"/>
      <c r="AB133" s="49"/>
      <c r="AC133" s="42">
        <f t="shared" ref="AC133:AC196" si="15">K133*M133*15000</f>
        <v>0</v>
      </c>
      <c r="AD133" s="42">
        <f t="shared" ref="AD133:AD196" si="16">SUM(W133:AB133)</f>
        <v>0</v>
      </c>
      <c r="AE133" s="61"/>
    </row>
    <row r="134" spans="1:31" ht="12" customHeight="1" x14ac:dyDescent="0.2">
      <c r="A134" s="41">
        <f t="shared" si="14"/>
        <v>131</v>
      </c>
      <c r="B134" s="46"/>
      <c r="C134" s="57" t="str">
        <f>IF(D134&lt;&gt;0,VLOOKUP(D134,'[1]Danh mục'!$A$3:$B$17,2,0),"")</f>
        <v/>
      </c>
      <c r="D134" s="45"/>
      <c r="E134" s="54">
        <f>IFERROR(INDEX(#REF!,MATCH('THÁNG 6.2022'!D134,XE[SỐ XE],0),0),0)</f>
        <v>0</v>
      </c>
      <c r="F134" s="55"/>
      <c r="G134" s="71"/>
      <c r="H134" s="48"/>
      <c r="I134" s="48"/>
      <c r="J134" s="48"/>
      <c r="K134" s="54">
        <f t="shared" si="12"/>
        <v>28</v>
      </c>
      <c r="L134" s="56"/>
      <c r="M134" s="48"/>
      <c r="N134" s="48"/>
      <c r="O134" s="48"/>
      <c r="P134" s="69"/>
      <c r="Q134" s="48"/>
      <c r="R134" s="50"/>
      <c r="S134" s="51"/>
      <c r="T134" s="52"/>
      <c r="U134" s="52"/>
      <c r="V134" s="43">
        <f t="shared" si="13"/>
        <v>0</v>
      </c>
      <c r="W134" s="53"/>
      <c r="X134" s="49"/>
      <c r="Y134" s="49"/>
      <c r="Z134" s="49"/>
      <c r="AA134" s="49"/>
      <c r="AB134" s="49"/>
      <c r="AC134" s="42">
        <f t="shared" si="15"/>
        <v>0</v>
      </c>
      <c r="AD134" s="42">
        <f t="shared" si="16"/>
        <v>0</v>
      </c>
      <c r="AE134" s="61"/>
    </row>
    <row r="135" spans="1:31" ht="11.25" customHeight="1" x14ac:dyDescent="0.2">
      <c r="A135" s="41">
        <f t="shared" si="14"/>
        <v>132</v>
      </c>
      <c r="B135" s="46"/>
      <c r="C135" s="57" t="str">
        <f>IF(D135&lt;&gt;0,VLOOKUP(D135,'[1]Danh mục'!$A$3:$B$17,2,0),"")</f>
        <v/>
      </c>
      <c r="D135" s="45"/>
      <c r="E135" s="54">
        <f>IFERROR(INDEX(#REF!,MATCH('THÁNG 6.2022'!D135,XE[SỐ XE],0),0),0)</f>
        <v>0</v>
      </c>
      <c r="F135" s="55"/>
      <c r="G135" s="71"/>
      <c r="H135" s="48"/>
      <c r="I135" s="48"/>
      <c r="J135" s="48"/>
      <c r="K135" s="54">
        <f t="shared" si="12"/>
        <v>28</v>
      </c>
      <c r="L135" s="56"/>
      <c r="M135" s="48"/>
      <c r="N135" s="48"/>
      <c r="O135" s="48"/>
      <c r="P135" s="69"/>
      <c r="Q135" s="48"/>
      <c r="R135" s="50"/>
      <c r="S135" s="51"/>
      <c r="T135" s="52"/>
      <c r="U135" s="52"/>
      <c r="V135" s="43">
        <f t="shared" si="13"/>
        <v>0</v>
      </c>
      <c r="W135" s="53"/>
      <c r="X135" s="49"/>
      <c r="Y135" s="49"/>
      <c r="Z135" s="49"/>
      <c r="AA135" s="49"/>
      <c r="AB135" s="49"/>
      <c r="AC135" s="42">
        <f t="shared" si="15"/>
        <v>0</v>
      </c>
      <c r="AD135" s="42">
        <f t="shared" si="16"/>
        <v>0</v>
      </c>
      <c r="AE135" s="61"/>
    </row>
    <row r="136" spans="1:31" ht="12" customHeight="1" x14ac:dyDescent="0.2">
      <c r="A136" s="41">
        <f t="shared" si="14"/>
        <v>133</v>
      </c>
      <c r="B136" s="46"/>
      <c r="C136" s="57" t="str">
        <f>IF(D136&lt;&gt;0,VLOOKUP(D136,'[1]Danh mục'!$A$3:$B$17,2,0),"")</f>
        <v/>
      </c>
      <c r="D136" s="45"/>
      <c r="E136" s="54">
        <f>IFERROR(INDEX(#REF!,MATCH('THÁNG 6.2022'!D136,XE[SỐ XE],0),0),0)</f>
        <v>0</v>
      </c>
      <c r="F136" s="55"/>
      <c r="G136" s="71"/>
      <c r="H136" s="48"/>
      <c r="I136" s="48"/>
      <c r="J136" s="48"/>
      <c r="K136" s="54">
        <f t="shared" si="12"/>
        <v>28</v>
      </c>
      <c r="L136" s="56"/>
      <c r="M136" s="48"/>
      <c r="N136" s="48"/>
      <c r="O136" s="48"/>
      <c r="P136" s="69"/>
      <c r="Q136" s="48"/>
      <c r="R136" s="50"/>
      <c r="S136" s="51"/>
      <c r="T136" s="52"/>
      <c r="U136" s="52"/>
      <c r="V136" s="43">
        <f t="shared" si="13"/>
        <v>0</v>
      </c>
      <c r="W136" s="53"/>
      <c r="X136" s="49"/>
      <c r="Y136" s="49"/>
      <c r="Z136" s="49"/>
      <c r="AA136" s="49"/>
      <c r="AB136" s="49"/>
      <c r="AC136" s="42">
        <f t="shared" si="15"/>
        <v>0</v>
      </c>
      <c r="AD136" s="42">
        <f t="shared" si="16"/>
        <v>0</v>
      </c>
      <c r="AE136" s="61"/>
    </row>
    <row r="137" spans="1:31" ht="11.25" customHeight="1" x14ac:dyDescent="0.2">
      <c r="A137" s="41">
        <f t="shared" si="14"/>
        <v>134</v>
      </c>
      <c r="B137" s="46"/>
      <c r="C137" s="57" t="str">
        <f>IF(D137&lt;&gt;0,VLOOKUP(D137,'[1]Danh mục'!$A$3:$B$17,2,0),"")</f>
        <v/>
      </c>
      <c r="D137" s="45"/>
      <c r="E137" s="54">
        <f>IFERROR(INDEX(#REF!,MATCH('THÁNG 6.2022'!D137,XE[SỐ XE],0),0),0)</f>
        <v>0</v>
      </c>
      <c r="F137" s="55"/>
      <c r="G137" s="71"/>
      <c r="H137" s="48"/>
      <c r="I137" s="48"/>
      <c r="J137" s="48"/>
      <c r="K137" s="54">
        <f t="shared" si="12"/>
        <v>28</v>
      </c>
      <c r="L137" s="56"/>
      <c r="M137" s="48"/>
      <c r="N137" s="48"/>
      <c r="O137" s="48"/>
      <c r="P137" s="69"/>
      <c r="Q137" s="48"/>
      <c r="R137" s="50"/>
      <c r="S137" s="51"/>
      <c r="T137" s="52"/>
      <c r="U137" s="52"/>
      <c r="V137" s="43">
        <f t="shared" si="13"/>
        <v>0</v>
      </c>
      <c r="W137" s="53"/>
      <c r="X137" s="49"/>
      <c r="Y137" s="49"/>
      <c r="Z137" s="49"/>
      <c r="AA137" s="49"/>
      <c r="AB137" s="49"/>
      <c r="AC137" s="42">
        <f t="shared" si="15"/>
        <v>0</v>
      </c>
      <c r="AD137" s="42">
        <f t="shared" si="16"/>
        <v>0</v>
      </c>
      <c r="AE137" s="61"/>
    </row>
    <row r="138" spans="1:31" ht="12" customHeight="1" x14ac:dyDescent="0.2">
      <c r="A138" s="41">
        <f t="shared" si="14"/>
        <v>135</v>
      </c>
      <c r="B138" s="46"/>
      <c r="C138" s="57" t="str">
        <f>IF(D138&lt;&gt;0,VLOOKUP(D138,'[1]Danh mục'!$A$3:$B$17,2,0),"")</f>
        <v/>
      </c>
      <c r="D138" s="45"/>
      <c r="E138" s="54">
        <f>IFERROR(INDEX(#REF!,MATCH('THÁNG 6.2022'!D138,XE[SỐ XE],0),0),0)</f>
        <v>0</v>
      </c>
      <c r="F138" s="55"/>
      <c r="G138" s="71"/>
      <c r="H138" s="48"/>
      <c r="I138" s="48"/>
      <c r="J138" s="48"/>
      <c r="K138" s="54">
        <f t="shared" si="12"/>
        <v>28</v>
      </c>
      <c r="L138" s="56"/>
      <c r="M138" s="48"/>
      <c r="N138" s="48"/>
      <c r="O138" s="48"/>
      <c r="P138" s="69"/>
      <c r="Q138" s="48"/>
      <c r="R138" s="50"/>
      <c r="S138" s="51"/>
      <c r="T138" s="52"/>
      <c r="U138" s="52"/>
      <c r="V138" s="43">
        <f t="shared" si="13"/>
        <v>0</v>
      </c>
      <c r="W138" s="53"/>
      <c r="X138" s="49"/>
      <c r="Y138" s="49"/>
      <c r="Z138" s="49"/>
      <c r="AA138" s="49"/>
      <c r="AB138" s="49"/>
      <c r="AC138" s="42">
        <f t="shared" si="15"/>
        <v>0</v>
      </c>
      <c r="AD138" s="42">
        <f t="shared" si="16"/>
        <v>0</v>
      </c>
      <c r="AE138" s="61"/>
    </row>
    <row r="139" spans="1:31" x14ac:dyDescent="0.2">
      <c r="A139" s="41">
        <f t="shared" si="14"/>
        <v>136</v>
      </c>
      <c r="B139" s="46"/>
      <c r="C139" s="57" t="str">
        <f>IF(D139&lt;&gt;0,VLOOKUP(D139,'[1]Danh mục'!$A$3:$B$17,2,0),"")</f>
        <v/>
      </c>
      <c r="D139" s="47"/>
      <c r="E139" s="54">
        <f>IFERROR(INDEX(#REF!,MATCH('THÁNG 6.2022'!D139,XE[SỐ XE],0),0),0)</f>
        <v>0</v>
      </c>
      <c r="F139" s="55"/>
      <c r="G139" s="71"/>
      <c r="H139" s="48"/>
      <c r="I139" s="48"/>
      <c r="J139" s="48"/>
      <c r="K139" s="54">
        <f t="shared" si="12"/>
        <v>28</v>
      </c>
      <c r="L139" s="56"/>
      <c r="M139" s="48"/>
      <c r="N139" s="48"/>
      <c r="O139" s="48"/>
      <c r="P139" s="69"/>
      <c r="Q139" s="48"/>
      <c r="R139" s="50"/>
      <c r="S139" s="51"/>
      <c r="T139" s="52"/>
      <c r="U139" s="52"/>
      <c r="V139" s="43">
        <f t="shared" si="13"/>
        <v>0</v>
      </c>
      <c r="W139" s="53"/>
      <c r="X139" s="49"/>
      <c r="Y139" s="49"/>
      <c r="Z139" s="49"/>
      <c r="AA139" s="49"/>
      <c r="AB139" s="49"/>
      <c r="AC139" s="42">
        <f t="shared" si="15"/>
        <v>0</v>
      </c>
      <c r="AD139" s="42">
        <f t="shared" si="16"/>
        <v>0</v>
      </c>
      <c r="AE139" s="61"/>
    </row>
    <row r="140" spans="1:31" x14ac:dyDescent="0.2">
      <c r="A140" s="41">
        <f t="shared" si="14"/>
        <v>137</v>
      </c>
      <c r="B140" s="46"/>
      <c r="C140" s="57" t="str">
        <f>IF(D140&lt;&gt;0,VLOOKUP(D140,'[1]Danh mục'!$A$3:$B$17,2,0),"")</f>
        <v/>
      </c>
      <c r="D140" s="47"/>
      <c r="E140" s="54">
        <f>IFERROR(INDEX(#REF!,MATCH('THÁNG 6.2022'!D140,XE[SỐ XE],0),0),0)</f>
        <v>0</v>
      </c>
      <c r="F140" s="55"/>
      <c r="G140" s="71"/>
      <c r="H140" s="48"/>
      <c r="I140" s="48"/>
      <c r="J140" s="48"/>
      <c r="K140" s="54">
        <f t="shared" si="12"/>
        <v>28</v>
      </c>
      <c r="L140" s="56"/>
      <c r="M140" s="48"/>
      <c r="N140" s="48"/>
      <c r="O140" s="48"/>
      <c r="P140" s="69"/>
      <c r="Q140" s="48"/>
      <c r="R140" s="50"/>
      <c r="S140" s="51"/>
      <c r="T140" s="52"/>
      <c r="U140" s="52"/>
      <c r="V140" s="43">
        <f t="shared" si="13"/>
        <v>0</v>
      </c>
      <c r="W140" s="53"/>
      <c r="X140" s="49"/>
      <c r="Y140" s="49"/>
      <c r="Z140" s="49"/>
      <c r="AA140" s="49"/>
      <c r="AB140" s="49"/>
      <c r="AC140" s="42">
        <f t="shared" si="15"/>
        <v>0</v>
      </c>
      <c r="AD140" s="42">
        <f t="shared" si="16"/>
        <v>0</v>
      </c>
      <c r="AE140" s="61"/>
    </row>
    <row r="141" spans="1:31" x14ac:dyDescent="0.2">
      <c r="A141" s="41">
        <f t="shared" si="14"/>
        <v>138</v>
      </c>
      <c r="B141" s="46"/>
      <c r="C141" s="57" t="str">
        <f>IF(D141&lt;&gt;0,VLOOKUP(D141,'[1]Danh mục'!$A$3:$B$17,2,0),"")</f>
        <v/>
      </c>
      <c r="D141" s="47"/>
      <c r="E141" s="54">
        <f>IFERROR(INDEX(#REF!,MATCH('THÁNG 6.2022'!D141,XE[SỐ XE],0),0),0)</f>
        <v>0</v>
      </c>
      <c r="F141" s="55"/>
      <c r="G141" s="71"/>
      <c r="H141" s="48"/>
      <c r="I141" s="48"/>
      <c r="J141" s="48"/>
      <c r="K141" s="54">
        <f t="shared" si="12"/>
        <v>28</v>
      </c>
      <c r="L141" s="56"/>
      <c r="M141" s="48"/>
      <c r="N141" s="48"/>
      <c r="O141" s="48"/>
      <c r="P141" s="69"/>
      <c r="Q141" s="48"/>
      <c r="R141" s="50"/>
      <c r="S141" s="51"/>
      <c r="T141" s="52"/>
      <c r="U141" s="52"/>
      <c r="V141" s="43">
        <f t="shared" si="13"/>
        <v>0</v>
      </c>
      <c r="W141" s="53"/>
      <c r="X141" s="49"/>
      <c r="Y141" s="49"/>
      <c r="Z141" s="49"/>
      <c r="AA141" s="49"/>
      <c r="AB141" s="49"/>
      <c r="AC141" s="42">
        <f t="shared" si="15"/>
        <v>0</v>
      </c>
      <c r="AD141" s="42">
        <f t="shared" si="16"/>
        <v>0</v>
      </c>
      <c r="AE141" s="61"/>
    </row>
    <row r="142" spans="1:31" x14ac:dyDescent="0.2">
      <c r="A142" s="41">
        <f t="shared" si="14"/>
        <v>139</v>
      </c>
      <c r="B142" s="46"/>
      <c r="C142" s="57" t="str">
        <f>IF(D142&lt;&gt;0,VLOOKUP(D142,'[1]Danh mục'!$A$3:$B$17,2,0),"")</f>
        <v/>
      </c>
      <c r="D142" s="47"/>
      <c r="E142" s="54">
        <f>IFERROR(INDEX(#REF!,MATCH('THÁNG 6.2022'!D142,XE[SỐ XE],0),0),0)</f>
        <v>0</v>
      </c>
      <c r="F142" s="55"/>
      <c r="G142" s="71"/>
      <c r="H142" s="48"/>
      <c r="I142" s="48"/>
      <c r="J142" s="48"/>
      <c r="K142" s="54">
        <f t="shared" si="12"/>
        <v>28</v>
      </c>
      <c r="L142" s="56"/>
      <c r="M142" s="48"/>
      <c r="N142" s="48"/>
      <c r="O142" s="48"/>
      <c r="P142" s="69"/>
      <c r="Q142" s="48"/>
      <c r="R142" s="50"/>
      <c r="S142" s="51"/>
      <c r="T142" s="52"/>
      <c r="U142" s="52"/>
      <c r="V142" s="43">
        <f t="shared" si="13"/>
        <v>0</v>
      </c>
      <c r="W142" s="53"/>
      <c r="X142" s="49"/>
      <c r="Y142" s="49"/>
      <c r="Z142" s="49"/>
      <c r="AA142" s="49"/>
      <c r="AB142" s="49"/>
      <c r="AC142" s="42">
        <f t="shared" si="15"/>
        <v>0</v>
      </c>
      <c r="AD142" s="42">
        <f t="shared" si="16"/>
        <v>0</v>
      </c>
      <c r="AE142" s="61"/>
    </row>
    <row r="143" spans="1:31" x14ac:dyDescent="0.2">
      <c r="A143" s="41">
        <f t="shared" si="14"/>
        <v>140</v>
      </c>
      <c r="B143" s="46"/>
      <c r="C143" s="57" t="str">
        <f>IF(D143&lt;&gt;0,VLOOKUP(D143,'[1]Danh mục'!$A$3:$B$17,2,0),"")</f>
        <v/>
      </c>
      <c r="D143" s="47"/>
      <c r="E143" s="54">
        <f>IFERROR(INDEX(#REF!,MATCH('THÁNG 6.2022'!D143,XE[SỐ XE],0),0),0)</f>
        <v>0</v>
      </c>
      <c r="F143" s="55"/>
      <c r="G143" s="71"/>
      <c r="H143" s="48"/>
      <c r="I143" s="48"/>
      <c r="J143" s="48"/>
      <c r="K143" s="54">
        <f t="shared" si="12"/>
        <v>28</v>
      </c>
      <c r="L143" s="56"/>
      <c r="M143" s="48"/>
      <c r="N143" s="48"/>
      <c r="O143" s="48"/>
      <c r="P143" s="69"/>
      <c r="Q143" s="48"/>
      <c r="R143" s="50"/>
      <c r="S143" s="51"/>
      <c r="T143" s="52"/>
      <c r="U143" s="52"/>
      <c r="V143" s="43">
        <f t="shared" si="13"/>
        <v>0</v>
      </c>
      <c r="W143" s="53"/>
      <c r="X143" s="49"/>
      <c r="Y143" s="49"/>
      <c r="Z143" s="49"/>
      <c r="AA143" s="49"/>
      <c r="AB143" s="49"/>
      <c r="AC143" s="42">
        <f t="shared" si="15"/>
        <v>0</v>
      </c>
      <c r="AD143" s="42">
        <f t="shared" si="16"/>
        <v>0</v>
      </c>
      <c r="AE143" s="61"/>
    </row>
    <row r="144" spans="1:31" x14ac:dyDescent="0.2">
      <c r="A144" s="41">
        <f t="shared" si="14"/>
        <v>141</v>
      </c>
      <c r="B144" s="46"/>
      <c r="C144" s="57" t="str">
        <f>IF(D144&lt;&gt;0,VLOOKUP(D144,'[1]Danh mục'!$A$3:$B$17,2,0),"")</f>
        <v/>
      </c>
      <c r="D144" s="47"/>
      <c r="E144" s="54">
        <f>IFERROR(INDEX(#REF!,MATCH('THÁNG 6.2022'!D144,XE[SỐ XE],0),0),0)</f>
        <v>0</v>
      </c>
      <c r="F144" s="55"/>
      <c r="G144" s="71"/>
      <c r="H144" s="48"/>
      <c r="I144" s="48"/>
      <c r="J144" s="48"/>
      <c r="K144" s="54">
        <f t="shared" si="12"/>
        <v>28</v>
      </c>
      <c r="L144" s="56"/>
      <c r="M144" s="48"/>
      <c r="N144" s="48"/>
      <c r="O144" s="48"/>
      <c r="P144" s="69"/>
      <c r="Q144" s="48"/>
      <c r="R144" s="50"/>
      <c r="S144" s="51"/>
      <c r="T144" s="52"/>
      <c r="U144" s="52"/>
      <c r="V144" s="43">
        <f t="shared" si="13"/>
        <v>0</v>
      </c>
      <c r="W144" s="53"/>
      <c r="X144" s="49"/>
      <c r="Y144" s="49"/>
      <c r="Z144" s="49"/>
      <c r="AA144" s="49"/>
      <c r="AB144" s="49"/>
      <c r="AC144" s="42">
        <f t="shared" si="15"/>
        <v>0</v>
      </c>
      <c r="AD144" s="42">
        <f t="shared" si="16"/>
        <v>0</v>
      </c>
      <c r="AE144" s="61"/>
    </row>
    <row r="145" spans="1:31" x14ac:dyDescent="0.2">
      <c r="A145" s="41">
        <f t="shared" si="14"/>
        <v>142</v>
      </c>
      <c r="B145" s="46"/>
      <c r="C145" s="57" t="str">
        <f>IF(D145&lt;&gt;0,VLOOKUP(D145,'[1]Danh mục'!$A$3:$B$17,2,0),"")</f>
        <v/>
      </c>
      <c r="D145" s="47"/>
      <c r="E145" s="54">
        <f>IFERROR(INDEX(#REF!,MATCH('THÁNG 6.2022'!D145,XE[SỐ XE],0),0),0)</f>
        <v>0</v>
      </c>
      <c r="F145" s="55"/>
      <c r="G145" s="71"/>
      <c r="H145" s="48"/>
      <c r="I145" s="48"/>
      <c r="J145" s="48"/>
      <c r="K145" s="54">
        <f t="shared" si="12"/>
        <v>28</v>
      </c>
      <c r="L145" s="56"/>
      <c r="M145" s="48"/>
      <c r="N145" s="48"/>
      <c r="O145" s="48"/>
      <c r="P145" s="69"/>
      <c r="Q145" s="48"/>
      <c r="R145" s="50"/>
      <c r="S145" s="51"/>
      <c r="T145" s="52"/>
      <c r="U145" s="52"/>
      <c r="V145" s="43">
        <f t="shared" si="13"/>
        <v>0</v>
      </c>
      <c r="W145" s="53"/>
      <c r="X145" s="49"/>
      <c r="Y145" s="49"/>
      <c r="Z145" s="49"/>
      <c r="AA145" s="49"/>
      <c r="AB145" s="49"/>
      <c r="AC145" s="42">
        <f t="shared" si="15"/>
        <v>0</v>
      </c>
      <c r="AD145" s="42">
        <f t="shared" si="16"/>
        <v>0</v>
      </c>
      <c r="AE145" s="61"/>
    </row>
    <row r="146" spans="1:31" x14ac:dyDescent="0.2">
      <c r="A146" s="41">
        <f t="shared" si="14"/>
        <v>143</v>
      </c>
      <c r="B146" s="46"/>
      <c r="C146" s="57" t="str">
        <f>IF(D146&lt;&gt;0,VLOOKUP(D146,'[1]Danh mục'!$A$3:$B$17,2,0),"")</f>
        <v/>
      </c>
      <c r="D146" s="47"/>
      <c r="E146" s="54">
        <f>IFERROR(INDEX(#REF!,MATCH('THÁNG 6.2022'!D146,XE[SỐ XE],0),0),0)</f>
        <v>0</v>
      </c>
      <c r="F146" s="55"/>
      <c r="G146" s="71"/>
      <c r="H146" s="48"/>
      <c r="I146" s="48"/>
      <c r="J146" s="48"/>
      <c r="K146" s="54">
        <f t="shared" si="12"/>
        <v>28</v>
      </c>
      <c r="L146" s="56"/>
      <c r="M146" s="48"/>
      <c r="N146" s="48"/>
      <c r="O146" s="48"/>
      <c r="P146" s="69"/>
      <c r="Q146" s="48"/>
      <c r="R146" s="50"/>
      <c r="S146" s="51"/>
      <c r="T146" s="52"/>
      <c r="U146" s="52"/>
      <c r="V146" s="43">
        <f t="shared" si="13"/>
        <v>0</v>
      </c>
      <c r="W146" s="53"/>
      <c r="X146" s="49"/>
      <c r="Y146" s="49"/>
      <c r="Z146" s="49"/>
      <c r="AA146" s="49"/>
      <c r="AB146" s="49"/>
      <c r="AC146" s="42">
        <f t="shared" si="15"/>
        <v>0</v>
      </c>
      <c r="AD146" s="42">
        <f t="shared" si="16"/>
        <v>0</v>
      </c>
      <c r="AE146" s="61"/>
    </row>
    <row r="147" spans="1:31" x14ac:dyDescent="0.2">
      <c r="A147" s="41">
        <f t="shared" si="14"/>
        <v>144</v>
      </c>
      <c r="B147" s="46"/>
      <c r="C147" s="57" t="str">
        <f>IF(D147&lt;&gt;0,VLOOKUP(D147,'[1]Danh mục'!$A$3:$B$17,2,0),"")</f>
        <v/>
      </c>
      <c r="D147" s="47"/>
      <c r="E147" s="54">
        <f>IFERROR(INDEX(#REF!,MATCH('THÁNG 6.2022'!D147,XE[SỐ XE],0),0),0)</f>
        <v>0</v>
      </c>
      <c r="F147" s="55"/>
      <c r="G147" s="71"/>
      <c r="H147" s="48"/>
      <c r="I147" s="48"/>
      <c r="J147" s="48"/>
      <c r="K147" s="54">
        <f t="shared" si="12"/>
        <v>28</v>
      </c>
      <c r="L147" s="56"/>
      <c r="M147" s="48"/>
      <c r="N147" s="48"/>
      <c r="O147" s="48"/>
      <c r="P147" s="69"/>
      <c r="Q147" s="48"/>
      <c r="R147" s="50"/>
      <c r="S147" s="51"/>
      <c r="T147" s="52"/>
      <c r="U147" s="52"/>
      <c r="V147" s="43">
        <f t="shared" si="13"/>
        <v>0</v>
      </c>
      <c r="W147" s="53"/>
      <c r="X147" s="49"/>
      <c r="Y147" s="49"/>
      <c r="Z147" s="49"/>
      <c r="AA147" s="49"/>
      <c r="AB147" s="49"/>
      <c r="AC147" s="42">
        <f t="shared" si="15"/>
        <v>0</v>
      </c>
      <c r="AD147" s="42">
        <f t="shared" si="16"/>
        <v>0</v>
      </c>
      <c r="AE147" s="61"/>
    </row>
    <row r="148" spans="1:31" x14ac:dyDescent="0.2">
      <c r="A148" s="41">
        <f t="shared" si="14"/>
        <v>145</v>
      </c>
      <c r="B148" s="46"/>
      <c r="C148" s="57" t="str">
        <f>IF(D148&lt;&gt;0,VLOOKUP(D148,'[1]Danh mục'!$A$3:$B$17,2,0),"")</f>
        <v/>
      </c>
      <c r="D148" s="47"/>
      <c r="E148" s="54">
        <f>IFERROR(INDEX(#REF!,MATCH('THÁNG 6.2022'!D148,XE[SỐ XE],0),0),0)</f>
        <v>0</v>
      </c>
      <c r="F148" s="55"/>
      <c r="G148" s="71"/>
      <c r="H148" s="48"/>
      <c r="I148" s="48"/>
      <c r="J148" s="48"/>
      <c r="K148" s="54">
        <f t="shared" si="12"/>
        <v>28</v>
      </c>
      <c r="L148" s="56"/>
      <c r="M148" s="48"/>
      <c r="N148" s="48"/>
      <c r="O148" s="48"/>
      <c r="P148" s="69"/>
      <c r="Q148" s="48"/>
      <c r="R148" s="50"/>
      <c r="S148" s="51"/>
      <c r="T148" s="52"/>
      <c r="U148" s="52"/>
      <c r="V148" s="43">
        <f t="shared" si="13"/>
        <v>0</v>
      </c>
      <c r="W148" s="53"/>
      <c r="X148" s="49"/>
      <c r="Y148" s="49"/>
      <c r="Z148" s="49"/>
      <c r="AA148" s="49"/>
      <c r="AB148" s="49"/>
      <c r="AC148" s="42">
        <f t="shared" si="15"/>
        <v>0</v>
      </c>
      <c r="AD148" s="42">
        <f t="shared" si="16"/>
        <v>0</v>
      </c>
      <c r="AE148" s="61"/>
    </row>
    <row r="149" spans="1:31" x14ac:dyDescent="0.2">
      <c r="A149" s="41">
        <f t="shared" si="14"/>
        <v>146</v>
      </c>
      <c r="B149" s="46"/>
      <c r="C149" s="57" t="str">
        <f>IF(D149&lt;&gt;0,VLOOKUP(D149,'[1]Danh mục'!$A$3:$B$17,2,0),"")</f>
        <v/>
      </c>
      <c r="D149" s="47"/>
      <c r="E149" s="54">
        <f>IFERROR(INDEX(#REF!,MATCH('THÁNG 6.2022'!D149,XE[SỐ XE],0),0),0)</f>
        <v>0</v>
      </c>
      <c r="F149" s="55"/>
      <c r="G149" s="71"/>
      <c r="H149" s="48"/>
      <c r="I149" s="48"/>
      <c r="J149" s="48"/>
      <c r="K149" s="54">
        <f t="shared" si="12"/>
        <v>28</v>
      </c>
      <c r="L149" s="56"/>
      <c r="M149" s="48"/>
      <c r="N149" s="48"/>
      <c r="O149" s="48"/>
      <c r="P149" s="69"/>
      <c r="Q149" s="48"/>
      <c r="R149" s="50"/>
      <c r="S149" s="51"/>
      <c r="T149" s="52"/>
      <c r="U149" s="52"/>
      <c r="V149" s="43">
        <f t="shared" si="13"/>
        <v>0</v>
      </c>
      <c r="W149" s="53"/>
      <c r="X149" s="49"/>
      <c r="Y149" s="49"/>
      <c r="Z149" s="49"/>
      <c r="AA149" s="49"/>
      <c r="AB149" s="49"/>
      <c r="AC149" s="42">
        <f t="shared" si="15"/>
        <v>0</v>
      </c>
      <c r="AD149" s="42">
        <f t="shared" si="16"/>
        <v>0</v>
      </c>
      <c r="AE149" s="61"/>
    </row>
    <row r="150" spans="1:31" x14ac:dyDescent="0.2">
      <c r="A150" s="41">
        <f t="shared" si="14"/>
        <v>147</v>
      </c>
      <c r="B150" s="46"/>
      <c r="C150" s="57" t="str">
        <f>IF(D150&lt;&gt;0,VLOOKUP(D150,'[1]Danh mục'!$A$3:$B$17,2,0),"")</f>
        <v/>
      </c>
      <c r="D150" s="47"/>
      <c r="E150" s="54">
        <f>IFERROR(INDEX(#REF!,MATCH('THÁNG 6.2022'!D150,XE[SỐ XE],0),0),0)</f>
        <v>0</v>
      </c>
      <c r="F150" s="55"/>
      <c r="G150" s="71"/>
      <c r="H150" s="48"/>
      <c r="I150" s="48"/>
      <c r="J150" s="48"/>
      <c r="K150" s="54">
        <f t="shared" si="12"/>
        <v>28</v>
      </c>
      <c r="L150" s="56"/>
      <c r="M150" s="48"/>
      <c r="N150" s="48"/>
      <c r="O150" s="48"/>
      <c r="P150" s="69"/>
      <c r="Q150" s="48"/>
      <c r="R150" s="50"/>
      <c r="S150" s="51"/>
      <c r="T150" s="52"/>
      <c r="U150" s="52"/>
      <c r="V150" s="43">
        <f t="shared" si="13"/>
        <v>0</v>
      </c>
      <c r="W150" s="53"/>
      <c r="X150" s="49"/>
      <c r="Y150" s="49"/>
      <c r="Z150" s="49"/>
      <c r="AA150" s="49"/>
      <c r="AB150" s="49"/>
      <c r="AC150" s="42">
        <f t="shared" si="15"/>
        <v>0</v>
      </c>
      <c r="AD150" s="42">
        <f t="shared" si="16"/>
        <v>0</v>
      </c>
      <c r="AE150" s="61"/>
    </row>
    <row r="151" spans="1:31" x14ac:dyDescent="0.2">
      <c r="A151" s="41">
        <f t="shared" si="14"/>
        <v>148</v>
      </c>
      <c r="B151" s="46"/>
      <c r="C151" s="57" t="str">
        <f>IF(D151&lt;&gt;0,VLOOKUP(D151,'[1]Danh mục'!$A$3:$B$17,2,0),"")</f>
        <v/>
      </c>
      <c r="D151" s="47"/>
      <c r="E151" s="54">
        <f>IFERROR(INDEX(#REF!,MATCH('THÁNG 6.2022'!D151,XE[SỐ XE],0),0),0)</f>
        <v>0</v>
      </c>
      <c r="F151" s="55"/>
      <c r="G151" s="71"/>
      <c r="H151" s="48"/>
      <c r="I151" s="48"/>
      <c r="J151" s="48"/>
      <c r="K151" s="54">
        <f t="shared" si="12"/>
        <v>28</v>
      </c>
      <c r="L151" s="56"/>
      <c r="M151" s="48"/>
      <c r="N151" s="48"/>
      <c r="O151" s="48"/>
      <c r="P151" s="69"/>
      <c r="Q151" s="48"/>
      <c r="R151" s="50"/>
      <c r="S151" s="51"/>
      <c r="T151" s="52"/>
      <c r="U151" s="52"/>
      <c r="V151" s="43">
        <f t="shared" si="13"/>
        <v>0</v>
      </c>
      <c r="W151" s="53"/>
      <c r="X151" s="49"/>
      <c r="Y151" s="49"/>
      <c r="Z151" s="49"/>
      <c r="AA151" s="49"/>
      <c r="AB151" s="49"/>
      <c r="AC151" s="42">
        <f t="shared" si="15"/>
        <v>0</v>
      </c>
      <c r="AD151" s="42">
        <f t="shared" si="16"/>
        <v>0</v>
      </c>
      <c r="AE151" s="61"/>
    </row>
    <row r="152" spans="1:31" x14ac:dyDescent="0.2">
      <c r="A152" s="41">
        <f t="shared" si="14"/>
        <v>149</v>
      </c>
      <c r="B152" s="46"/>
      <c r="C152" s="57" t="str">
        <f>IF(D152&lt;&gt;0,VLOOKUP(D152,'[1]Danh mục'!$A$3:$B$17,2,0),"")</f>
        <v/>
      </c>
      <c r="D152" s="47"/>
      <c r="E152" s="54">
        <f>IFERROR(INDEX(#REF!,MATCH('THÁNG 6.2022'!D152,XE[SỐ XE],0),0),0)</f>
        <v>0</v>
      </c>
      <c r="F152" s="55"/>
      <c r="G152" s="71"/>
      <c r="H152" s="48"/>
      <c r="I152" s="48"/>
      <c r="J152" s="48"/>
      <c r="K152" s="54">
        <f t="shared" si="12"/>
        <v>28</v>
      </c>
      <c r="L152" s="56"/>
      <c r="M152" s="48"/>
      <c r="N152" s="48"/>
      <c r="O152" s="48"/>
      <c r="P152" s="69"/>
      <c r="Q152" s="48"/>
      <c r="R152" s="50"/>
      <c r="S152" s="51"/>
      <c r="T152" s="52"/>
      <c r="U152" s="52"/>
      <c r="V152" s="43">
        <f t="shared" si="13"/>
        <v>0</v>
      </c>
      <c r="W152" s="53"/>
      <c r="X152" s="49"/>
      <c r="Y152" s="49"/>
      <c r="Z152" s="49"/>
      <c r="AA152" s="49"/>
      <c r="AB152" s="49"/>
      <c r="AC152" s="42">
        <f t="shared" si="15"/>
        <v>0</v>
      </c>
      <c r="AD152" s="42">
        <f t="shared" si="16"/>
        <v>0</v>
      </c>
      <c r="AE152" s="61"/>
    </row>
    <row r="153" spans="1:31" x14ac:dyDescent="0.2">
      <c r="A153" s="41">
        <f t="shared" si="14"/>
        <v>150</v>
      </c>
      <c r="B153" s="46"/>
      <c r="C153" s="57" t="str">
        <f>IF(D153&lt;&gt;0,VLOOKUP(D153,'[1]Danh mục'!$A$3:$B$17,2,0),"")</f>
        <v/>
      </c>
      <c r="D153" s="47"/>
      <c r="E153" s="54">
        <f>IFERROR(INDEX(#REF!,MATCH('THÁNG 6.2022'!D153,XE[SỐ XE],0),0),0)</f>
        <v>0</v>
      </c>
      <c r="F153" s="55"/>
      <c r="G153" s="71"/>
      <c r="H153" s="48"/>
      <c r="I153" s="48"/>
      <c r="J153" s="48"/>
      <c r="K153" s="54">
        <f t="shared" si="12"/>
        <v>28</v>
      </c>
      <c r="L153" s="56"/>
      <c r="M153" s="48"/>
      <c r="N153" s="48"/>
      <c r="O153" s="48"/>
      <c r="P153" s="69"/>
      <c r="Q153" s="48"/>
      <c r="R153" s="50"/>
      <c r="S153" s="51"/>
      <c r="T153" s="52"/>
      <c r="U153" s="52"/>
      <c r="V153" s="43">
        <f t="shared" si="13"/>
        <v>0</v>
      </c>
      <c r="W153" s="53"/>
      <c r="X153" s="49"/>
      <c r="Y153" s="49"/>
      <c r="Z153" s="49"/>
      <c r="AA153" s="49"/>
      <c r="AB153" s="49"/>
      <c r="AC153" s="42">
        <f t="shared" si="15"/>
        <v>0</v>
      </c>
      <c r="AD153" s="42">
        <f t="shared" si="16"/>
        <v>0</v>
      </c>
      <c r="AE153" s="61"/>
    </row>
    <row r="154" spans="1:31" x14ac:dyDescent="0.2">
      <c r="A154" s="41">
        <f t="shared" si="14"/>
        <v>151</v>
      </c>
      <c r="B154" s="46"/>
      <c r="C154" s="57" t="str">
        <f>IF(D154&lt;&gt;0,VLOOKUP(D154,'[1]Danh mục'!$A$3:$B$17,2,0),"")</f>
        <v/>
      </c>
      <c r="D154" s="47"/>
      <c r="E154" s="54">
        <f>IFERROR(INDEX(#REF!,MATCH('THÁNG 6.2022'!D154,XE[SỐ XE],0),0),0)</f>
        <v>0</v>
      </c>
      <c r="F154" s="55"/>
      <c r="G154" s="71"/>
      <c r="H154" s="48"/>
      <c r="I154" s="48"/>
      <c r="J154" s="48"/>
      <c r="K154" s="54">
        <f t="shared" si="12"/>
        <v>28</v>
      </c>
      <c r="L154" s="56"/>
      <c r="M154" s="48"/>
      <c r="N154" s="48"/>
      <c r="O154" s="48"/>
      <c r="P154" s="69"/>
      <c r="Q154" s="48"/>
      <c r="R154" s="50"/>
      <c r="S154" s="51"/>
      <c r="T154" s="52"/>
      <c r="U154" s="52"/>
      <c r="V154" s="43">
        <f t="shared" si="13"/>
        <v>0</v>
      </c>
      <c r="W154" s="53"/>
      <c r="X154" s="49"/>
      <c r="Y154" s="49"/>
      <c r="Z154" s="49"/>
      <c r="AA154" s="49"/>
      <c r="AB154" s="49"/>
      <c r="AC154" s="42">
        <f t="shared" si="15"/>
        <v>0</v>
      </c>
      <c r="AD154" s="42">
        <f t="shared" si="16"/>
        <v>0</v>
      </c>
      <c r="AE154" s="61"/>
    </row>
    <row r="155" spans="1:31" x14ac:dyDescent="0.2">
      <c r="A155" s="41">
        <f t="shared" si="14"/>
        <v>152</v>
      </c>
      <c r="B155" s="46"/>
      <c r="C155" s="57" t="str">
        <f>IF(D155&lt;&gt;0,VLOOKUP(D155,'[1]Danh mục'!$A$3:$B$17,2,0),"")</f>
        <v/>
      </c>
      <c r="D155" s="47"/>
      <c r="E155" s="54">
        <f>IFERROR(INDEX(#REF!,MATCH('THÁNG 6.2022'!D155,XE[SỐ XE],0),0),0)</f>
        <v>0</v>
      </c>
      <c r="F155" s="55"/>
      <c r="G155" s="71"/>
      <c r="H155" s="48"/>
      <c r="I155" s="48"/>
      <c r="J155" s="48"/>
      <c r="K155" s="54">
        <f t="shared" si="12"/>
        <v>28</v>
      </c>
      <c r="L155" s="56"/>
      <c r="M155" s="48"/>
      <c r="N155" s="48"/>
      <c r="O155" s="48"/>
      <c r="P155" s="69"/>
      <c r="Q155" s="48"/>
      <c r="R155" s="50"/>
      <c r="S155" s="51"/>
      <c r="T155" s="52"/>
      <c r="U155" s="52"/>
      <c r="V155" s="43">
        <f t="shared" si="13"/>
        <v>0</v>
      </c>
      <c r="W155" s="53"/>
      <c r="X155" s="49"/>
      <c r="Y155" s="49"/>
      <c r="Z155" s="49"/>
      <c r="AA155" s="49"/>
      <c r="AB155" s="49"/>
      <c r="AC155" s="42">
        <f t="shared" si="15"/>
        <v>0</v>
      </c>
      <c r="AD155" s="42">
        <f t="shared" si="16"/>
        <v>0</v>
      </c>
      <c r="AE155" s="61"/>
    </row>
    <row r="156" spans="1:31" x14ac:dyDescent="0.2">
      <c r="A156" s="41">
        <f t="shared" si="14"/>
        <v>153</v>
      </c>
      <c r="B156" s="46"/>
      <c r="C156" s="57" t="str">
        <f>IF(D156&lt;&gt;0,VLOOKUP(D156,'[1]Danh mục'!$A$3:$B$17,2,0),"")</f>
        <v/>
      </c>
      <c r="D156" s="47"/>
      <c r="E156" s="54">
        <f>IFERROR(INDEX(#REF!,MATCH('THÁNG 6.2022'!D156,XE[SỐ XE],0),0),0)</f>
        <v>0</v>
      </c>
      <c r="F156" s="55"/>
      <c r="G156" s="71"/>
      <c r="H156" s="48"/>
      <c r="I156" s="48"/>
      <c r="J156" s="48"/>
      <c r="K156" s="54">
        <f t="shared" si="12"/>
        <v>28</v>
      </c>
      <c r="L156" s="56"/>
      <c r="M156" s="48"/>
      <c r="N156" s="48"/>
      <c r="O156" s="48"/>
      <c r="P156" s="69"/>
      <c r="Q156" s="48"/>
      <c r="R156" s="50"/>
      <c r="S156" s="51"/>
      <c r="T156" s="52"/>
      <c r="U156" s="52"/>
      <c r="V156" s="43">
        <f t="shared" si="13"/>
        <v>0</v>
      </c>
      <c r="W156" s="53"/>
      <c r="X156" s="49"/>
      <c r="Y156" s="49"/>
      <c r="Z156" s="49"/>
      <c r="AA156" s="49"/>
      <c r="AB156" s="49"/>
      <c r="AC156" s="42">
        <f t="shared" si="15"/>
        <v>0</v>
      </c>
      <c r="AD156" s="42">
        <f t="shared" si="16"/>
        <v>0</v>
      </c>
      <c r="AE156" s="61"/>
    </row>
    <row r="157" spans="1:31" x14ac:dyDescent="0.2">
      <c r="A157" s="41">
        <f t="shared" si="14"/>
        <v>154</v>
      </c>
      <c r="B157" s="46"/>
      <c r="C157" s="57" t="str">
        <f>IF(D157&lt;&gt;0,VLOOKUP(D157,'[1]Danh mục'!$A$3:$B$17,2,0),"")</f>
        <v/>
      </c>
      <c r="D157" s="47"/>
      <c r="E157" s="54">
        <f>IFERROR(INDEX(#REF!,MATCH('THÁNG 6.2022'!D157,XE[SỐ XE],0),0),0)</f>
        <v>0</v>
      </c>
      <c r="F157" s="55"/>
      <c r="G157" s="71"/>
      <c r="H157" s="48"/>
      <c r="I157" s="48"/>
      <c r="J157" s="48"/>
      <c r="K157" s="54">
        <f t="shared" si="12"/>
        <v>28</v>
      </c>
      <c r="L157" s="56"/>
      <c r="M157" s="48"/>
      <c r="N157" s="48"/>
      <c r="O157" s="48"/>
      <c r="P157" s="69"/>
      <c r="Q157" s="48"/>
      <c r="R157" s="50"/>
      <c r="S157" s="51"/>
      <c r="T157" s="52"/>
      <c r="U157" s="52"/>
      <c r="V157" s="43">
        <f t="shared" si="13"/>
        <v>0</v>
      </c>
      <c r="W157" s="53"/>
      <c r="X157" s="49"/>
      <c r="Y157" s="49"/>
      <c r="Z157" s="49"/>
      <c r="AA157" s="49"/>
      <c r="AB157" s="49"/>
      <c r="AC157" s="42">
        <f t="shared" si="15"/>
        <v>0</v>
      </c>
      <c r="AD157" s="42">
        <f t="shared" si="16"/>
        <v>0</v>
      </c>
      <c r="AE157" s="61"/>
    </row>
    <row r="158" spans="1:31" x14ac:dyDescent="0.2">
      <c r="A158" s="41">
        <f t="shared" si="14"/>
        <v>155</v>
      </c>
      <c r="B158" s="46"/>
      <c r="C158" s="57" t="str">
        <f>IF(D158&lt;&gt;0,VLOOKUP(D158,'[1]Danh mục'!$A$3:$B$17,2,0),"")</f>
        <v/>
      </c>
      <c r="D158" s="47"/>
      <c r="E158" s="54">
        <f>IFERROR(INDEX(#REF!,MATCH('THÁNG 6.2022'!D158,XE[SỐ XE],0),0),0)</f>
        <v>0</v>
      </c>
      <c r="F158" s="55"/>
      <c r="G158" s="71"/>
      <c r="H158" s="48"/>
      <c r="I158" s="48"/>
      <c r="J158" s="48"/>
      <c r="K158" s="54">
        <f t="shared" si="12"/>
        <v>28</v>
      </c>
      <c r="L158" s="56"/>
      <c r="M158" s="48"/>
      <c r="N158" s="48"/>
      <c r="O158" s="48"/>
      <c r="P158" s="69"/>
      <c r="Q158" s="48"/>
      <c r="R158" s="50"/>
      <c r="S158" s="51"/>
      <c r="T158" s="52"/>
      <c r="U158" s="52"/>
      <c r="V158" s="43">
        <f t="shared" si="13"/>
        <v>0</v>
      </c>
      <c r="W158" s="53"/>
      <c r="X158" s="49"/>
      <c r="Y158" s="49"/>
      <c r="Z158" s="49"/>
      <c r="AA158" s="49"/>
      <c r="AB158" s="49"/>
      <c r="AC158" s="42">
        <f t="shared" si="15"/>
        <v>0</v>
      </c>
      <c r="AD158" s="42">
        <f t="shared" si="16"/>
        <v>0</v>
      </c>
      <c r="AE158" s="61"/>
    </row>
    <row r="159" spans="1:31" x14ac:dyDescent="0.2">
      <c r="A159" s="41">
        <f t="shared" si="14"/>
        <v>156</v>
      </c>
      <c r="B159" s="46"/>
      <c r="C159" s="57" t="str">
        <f>IF(D159&lt;&gt;0,VLOOKUP(D159,'[1]Danh mục'!$A$3:$B$17,2,0),"")</f>
        <v/>
      </c>
      <c r="D159" s="47"/>
      <c r="E159" s="54">
        <f>IFERROR(INDEX(#REF!,MATCH('THÁNG 6.2022'!D159,XE[SỐ XE],0),0),0)</f>
        <v>0</v>
      </c>
      <c r="F159" s="55"/>
      <c r="G159" s="71"/>
      <c r="H159" s="48"/>
      <c r="I159" s="48"/>
      <c r="J159" s="48"/>
      <c r="K159" s="54">
        <f t="shared" si="12"/>
        <v>28</v>
      </c>
      <c r="L159" s="56"/>
      <c r="M159" s="48"/>
      <c r="N159" s="48"/>
      <c r="O159" s="48"/>
      <c r="P159" s="69"/>
      <c r="Q159" s="48"/>
      <c r="R159" s="50"/>
      <c r="S159" s="51"/>
      <c r="T159" s="52"/>
      <c r="U159" s="52"/>
      <c r="V159" s="43">
        <f t="shared" si="13"/>
        <v>0</v>
      </c>
      <c r="W159" s="53"/>
      <c r="X159" s="49"/>
      <c r="Y159" s="49"/>
      <c r="Z159" s="49"/>
      <c r="AA159" s="49"/>
      <c r="AB159" s="49"/>
      <c r="AC159" s="42">
        <f t="shared" si="15"/>
        <v>0</v>
      </c>
      <c r="AD159" s="42">
        <f t="shared" si="16"/>
        <v>0</v>
      </c>
      <c r="AE159" s="61"/>
    </row>
    <row r="160" spans="1:31" x14ac:dyDescent="0.2">
      <c r="A160" s="41">
        <f t="shared" si="14"/>
        <v>157</v>
      </c>
      <c r="B160" s="46"/>
      <c r="C160" s="57" t="str">
        <f>IF(D160&lt;&gt;0,VLOOKUP(D160,'[1]Danh mục'!$A$3:$B$17,2,0),"")</f>
        <v/>
      </c>
      <c r="D160" s="47"/>
      <c r="E160" s="54">
        <f>IFERROR(INDEX(#REF!,MATCH('THÁNG 6.2022'!D160,XE[SỐ XE],0),0),0)</f>
        <v>0</v>
      </c>
      <c r="F160" s="55"/>
      <c r="G160" s="71"/>
      <c r="H160" s="48"/>
      <c r="I160" s="48"/>
      <c r="J160" s="48"/>
      <c r="K160" s="54">
        <f t="shared" si="12"/>
        <v>28</v>
      </c>
      <c r="L160" s="56"/>
      <c r="M160" s="48"/>
      <c r="N160" s="48"/>
      <c r="O160" s="48"/>
      <c r="P160" s="69"/>
      <c r="Q160" s="48"/>
      <c r="R160" s="50"/>
      <c r="S160" s="51"/>
      <c r="T160" s="52"/>
      <c r="U160" s="52"/>
      <c r="V160" s="43">
        <f t="shared" si="13"/>
        <v>0</v>
      </c>
      <c r="W160" s="53"/>
      <c r="X160" s="49"/>
      <c r="Y160" s="49"/>
      <c r="Z160" s="49"/>
      <c r="AA160" s="49"/>
      <c r="AB160" s="49"/>
      <c r="AC160" s="42">
        <f t="shared" si="15"/>
        <v>0</v>
      </c>
      <c r="AD160" s="42">
        <f t="shared" si="16"/>
        <v>0</v>
      </c>
      <c r="AE160" s="61"/>
    </row>
    <row r="161" spans="1:31" x14ac:dyDescent="0.2">
      <c r="A161" s="41">
        <f t="shared" si="14"/>
        <v>158</v>
      </c>
      <c r="B161" s="46"/>
      <c r="C161" s="57" t="str">
        <f>IF(D161&lt;&gt;0,VLOOKUP(D161,'[1]Danh mục'!$A$3:$B$17,2,0),"")</f>
        <v/>
      </c>
      <c r="D161" s="47"/>
      <c r="E161" s="54">
        <f>IFERROR(INDEX(#REF!,MATCH('THÁNG 6.2022'!D161,XE[SỐ XE],0),0),0)</f>
        <v>0</v>
      </c>
      <c r="F161" s="55"/>
      <c r="G161" s="71"/>
      <c r="H161" s="48"/>
      <c r="I161" s="48"/>
      <c r="J161" s="48"/>
      <c r="K161" s="54">
        <f t="shared" si="12"/>
        <v>28</v>
      </c>
      <c r="L161" s="56"/>
      <c r="M161" s="48"/>
      <c r="N161" s="48"/>
      <c r="O161" s="48"/>
      <c r="P161" s="69"/>
      <c r="Q161" s="48"/>
      <c r="R161" s="50"/>
      <c r="S161" s="51"/>
      <c r="T161" s="52"/>
      <c r="U161" s="52"/>
      <c r="V161" s="43">
        <f t="shared" si="13"/>
        <v>0</v>
      </c>
      <c r="W161" s="53"/>
      <c r="X161" s="49"/>
      <c r="Y161" s="49"/>
      <c r="Z161" s="49"/>
      <c r="AA161" s="49"/>
      <c r="AB161" s="49"/>
      <c r="AC161" s="42">
        <f t="shared" si="15"/>
        <v>0</v>
      </c>
      <c r="AD161" s="42">
        <f t="shared" si="16"/>
        <v>0</v>
      </c>
      <c r="AE161" s="61"/>
    </row>
    <row r="162" spans="1:31" x14ac:dyDescent="0.2">
      <c r="A162" s="41">
        <f t="shared" si="14"/>
        <v>159</v>
      </c>
      <c r="B162" s="46"/>
      <c r="C162" s="57" t="str">
        <f>IF(D162&lt;&gt;0,VLOOKUP(D162,'[1]Danh mục'!$A$3:$B$17,2,0),"")</f>
        <v/>
      </c>
      <c r="D162" s="47"/>
      <c r="E162" s="54">
        <f>IFERROR(INDEX(#REF!,MATCH('THÁNG 6.2022'!D162,XE[SỐ XE],0),0),0)</f>
        <v>0</v>
      </c>
      <c r="F162" s="55"/>
      <c r="G162" s="71"/>
      <c r="H162" s="48"/>
      <c r="I162" s="48"/>
      <c r="J162" s="48"/>
      <c r="K162" s="54">
        <f t="shared" si="12"/>
        <v>28</v>
      </c>
      <c r="L162" s="56"/>
      <c r="M162" s="48"/>
      <c r="N162" s="48"/>
      <c r="O162" s="48"/>
      <c r="P162" s="69"/>
      <c r="Q162" s="48"/>
      <c r="R162" s="50"/>
      <c r="S162" s="51"/>
      <c r="T162" s="52"/>
      <c r="U162" s="52"/>
      <c r="V162" s="43">
        <f t="shared" si="13"/>
        <v>0</v>
      </c>
      <c r="W162" s="53"/>
      <c r="X162" s="49"/>
      <c r="Y162" s="49"/>
      <c r="Z162" s="49"/>
      <c r="AA162" s="49"/>
      <c r="AB162" s="49"/>
      <c r="AC162" s="42">
        <f t="shared" si="15"/>
        <v>0</v>
      </c>
      <c r="AD162" s="42">
        <f t="shared" si="16"/>
        <v>0</v>
      </c>
      <c r="AE162" s="61"/>
    </row>
    <row r="163" spans="1:31" x14ac:dyDescent="0.2">
      <c r="A163" s="41">
        <f t="shared" si="14"/>
        <v>160</v>
      </c>
      <c r="B163" s="46"/>
      <c r="C163" s="57" t="str">
        <f>IF(D163&lt;&gt;0,VLOOKUP(D163,'[1]Danh mục'!$A$3:$B$17,2,0),"")</f>
        <v/>
      </c>
      <c r="D163" s="47"/>
      <c r="E163" s="54">
        <f>IFERROR(INDEX(#REF!,MATCH('THÁNG 6.2022'!D163,XE[SỐ XE],0),0),0)</f>
        <v>0</v>
      </c>
      <c r="F163" s="55"/>
      <c r="G163" s="71"/>
      <c r="H163" s="48"/>
      <c r="I163" s="48"/>
      <c r="J163" s="48"/>
      <c r="K163" s="54">
        <f t="shared" si="12"/>
        <v>28</v>
      </c>
      <c r="L163" s="56"/>
      <c r="M163" s="48"/>
      <c r="N163" s="48"/>
      <c r="O163" s="48"/>
      <c r="P163" s="69"/>
      <c r="Q163" s="48"/>
      <c r="R163" s="50"/>
      <c r="S163" s="51"/>
      <c r="T163" s="52"/>
      <c r="U163" s="52"/>
      <c r="V163" s="43">
        <f t="shared" si="13"/>
        <v>0</v>
      </c>
      <c r="W163" s="53"/>
      <c r="X163" s="49"/>
      <c r="Y163" s="49"/>
      <c r="Z163" s="49"/>
      <c r="AA163" s="49"/>
      <c r="AB163" s="49"/>
      <c r="AC163" s="42">
        <f t="shared" si="15"/>
        <v>0</v>
      </c>
      <c r="AD163" s="42">
        <f t="shared" si="16"/>
        <v>0</v>
      </c>
      <c r="AE163" s="61"/>
    </row>
    <row r="164" spans="1:31" x14ac:dyDescent="0.2">
      <c r="A164" s="41">
        <f t="shared" si="14"/>
        <v>161</v>
      </c>
      <c r="B164" s="46"/>
      <c r="C164" s="57" t="str">
        <f>IF(D164&lt;&gt;0,VLOOKUP(D164,'[1]Danh mục'!$A$3:$B$17,2,0),"")</f>
        <v/>
      </c>
      <c r="D164" s="47"/>
      <c r="E164" s="54">
        <f>IFERROR(INDEX(#REF!,MATCH('THÁNG 6.2022'!D164,XE[SỐ XE],0),0),0)</f>
        <v>0</v>
      </c>
      <c r="F164" s="55"/>
      <c r="G164" s="71"/>
      <c r="H164" s="48"/>
      <c r="I164" s="48"/>
      <c r="J164" s="48"/>
      <c r="K164" s="54">
        <f t="shared" si="12"/>
        <v>28</v>
      </c>
      <c r="L164" s="56"/>
      <c r="M164" s="48"/>
      <c r="N164" s="48"/>
      <c r="O164" s="48"/>
      <c r="P164" s="69"/>
      <c r="Q164" s="48"/>
      <c r="R164" s="50"/>
      <c r="S164" s="51"/>
      <c r="T164" s="52"/>
      <c r="U164" s="52"/>
      <c r="V164" s="43">
        <f t="shared" si="13"/>
        <v>0</v>
      </c>
      <c r="W164" s="53"/>
      <c r="X164" s="49"/>
      <c r="Y164" s="49"/>
      <c r="Z164" s="49"/>
      <c r="AA164" s="49"/>
      <c r="AB164" s="49"/>
      <c r="AC164" s="42">
        <f t="shared" si="15"/>
        <v>0</v>
      </c>
      <c r="AD164" s="42">
        <f t="shared" si="16"/>
        <v>0</v>
      </c>
      <c r="AE164" s="61"/>
    </row>
    <row r="165" spans="1:31" x14ac:dyDescent="0.2">
      <c r="A165" s="41">
        <f t="shared" si="14"/>
        <v>162</v>
      </c>
      <c r="B165" s="46"/>
      <c r="C165" s="57" t="str">
        <f>IF(D165&lt;&gt;0,VLOOKUP(D165,'[1]Danh mục'!$A$3:$B$17,2,0),"")</f>
        <v/>
      </c>
      <c r="D165" s="47"/>
      <c r="E165" s="54">
        <f>IFERROR(INDEX(#REF!,MATCH('THÁNG 6.2022'!D165,XE[SỐ XE],0),0),0)</f>
        <v>0</v>
      </c>
      <c r="F165" s="55"/>
      <c r="G165" s="71"/>
      <c r="H165" s="48"/>
      <c r="I165" s="48"/>
      <c r="J165" s="48"/>
      <c r="K165" s="54">
        <f t="shared" si="12"/>
        <v>28</v>
      </c>
      <c r="L165" s="56"/>
      <c r="M165" s="48"/>
      <c r="N165" s="48"/>
      <c r="O165" s="48"/>
      <c r="P165" s="69"/>
      <c r="Q165" s="48"/>
      <c r="R165" s="50"/>
      <c r="S165" s="51"/>
      <c r="T165" s="52"/>
      <c r="U165" s="52"/>
      <c r="V165" s="43">
        <f t="shared" si="13"/>
        <v>0</v>
      </c>
      <c r="W165" s="53"/>
      <c r="X165" s="49"/>
      <c r="Y165" s="49"/>
      <c r="Z165" s="49"/>
      <c r="AA165" s="49"/>
      <c r="AB165" s="49"/>
      <c r="AC165" s="42">
        <f t="shared" si="15"/>
        <v>0</v>
      </c>
      <c r="AD165" s="42">
        <f t="shared" si="16"/>
        <v>0</v>
      </c>
      <c r="AE165" s="61"/>
    </row>
    <row r="166" spans="1:31" x14ac:dyDescent="0.2">
      <c r="A166" s="41">
        <f t="shared" si="14"/>
        <v>163</v>
      </c>
      <c r="B166" s="46"/>
      <c r="C166" s="57" t="str">
        <f>IF(D166&lt;&gt;0,VLOOKUP(D166,'[1]Danh mục'!$A$3:$B$17,2,0),"")</f>
        <v/>
      </c>
      <c r="D166" s="47"/>
      <c r="E166" s="54">
        <f>IFERROR(INDEX(#REF!,MATCH('THÁNG 6.2022'!D166,XE[SỐ XE],0),0),0)</f>
        <v>0</v>
      </c>
      <c r="F166" s="55"/>
      <c r="G166" s="71"/>
      <c r="H166" s="48"/>
      <c r="I166" s="48"/>
      <c r="J166" s="48"/>
      <c r="K166" s="54">
        <f t="shared" si="12"/>
        <v>28</v>
      </c>
      <c r="L166" s="56"/>
      <c r="M166" s="48"/>
      <c r="N166" s="48"/>
      <c r="O166" s="48"/>
      <c r="P166" s="69"/>
      <c r="Q166" s="48"/>
      <c r="R166" s="50"/>
      <c r="S166" s="51"/>
      <c r="T166" s="52"/>
      <c r="U166" s="52"/>
      <c r="V166" s="43">
        <f t="shared" si="13"/>
        <v>0</v>
      </c>
      <c r="W166" s="53"/>
      <c r="X166" s="49"/>
      <c r="Y166" s="49"/>
      <c r="Z166" s="49"/>
      <c r="AA166" s="49"/>
      <c r="AB166" s="49"/>
      <c r="AC166" s="42">
        <f t="shared" si="15"/>
        <v>0</v>
      </c>
      <c r="AD166" s="42">
        <f t="shared" si="16"/>
        <v>0</v>
      </c>
      <c r="AE166" s="61"/>
    </row>
    <row r="167" spans="1:31" x14ac:dyDescent="0.2">
      <c r="A167" s="41">
        <f t="shared" si="14"/>
        <v>164</v>
      </c>
      <c r="B167" s="46"/>
      <c r="C167" s="57" t="str">
        <f>IF(D167&lt;&gt;0,VLOOKUP(D167,'[1]Danh mục'!$A$3:$B$17,2,0),"")</f>
        <v/>
      </c>
      <c r="D167" s="47"/>
      <c r="E167" s="54">
        <f>IFERROR(INDEX(#REF!,MATCH('THÁNG 6.2022'!D167,XE[SỐ XE],0),0),0)</f>
        <v>0</v>
      </c>
      <c r="F167" s="55"/>
      <c r="G167" s="71"/>
      <c r="H167" s="48"/>
      <c r="I167" s="48"/>
      <c r="J167" s="48"/>
      <c r="K167" s="54">
        <f t="shared" si="12"/>
        <v>28</v>
      </c>
      <c r="L167" s="56"/>
      <c r="M167" s="48"/>
      <c r="N167" s="48"/>
      <c r="O167" s="48"/>
      <c r="P167" s="69"/>
      <c r="Q167" s="48"/>
      <c r="R167" s="50"/>
      <c r="S167" s="51"/>
      <c r="T167" s="52"/>
      <c r="U167" s="52"/>
      <c r="V167" s="43">
        <f t="shared" si="13"/>
        <v>0</v>
      </c>
      <c r="W167" s="53"/>
      <c r="X167" s="49"/>
      <c r="Y167" s="49"/>
      <c r="Z167" s="49"/>
      <c r="AA167" s="49"/>
      <c r="AB167" s="49"/>
      <c r="AC167" s="42">
        <f t="shared" si="15"/>
        <v>0</v>
      </c>
      <c r="AD167" s="42">
        <f t="shared" si="16"/>
        <v>0</v>
      </c>
      <c r="AE167" s="61"/>
    </row>
    <row r="168" spans="1:31" x14ac:dyDescent="0.2">
      <c r="A168" s="41">
        <f t="shared" si="14"/>
        <v>165</v>
      </c>
      <c r="B168" s="46"/>
      <c r="C168" s="57" t="str">
        <f>IF(D168&lt;&gt;0,VLOOKUP(D168,'[1]Danh mục'!$A$3:$B$17,2,0),"")</f>
        <v/>
      </c>
      <c r="D168" s="47"/>
      <c r="E168" s="54">
        <f>IFERROR(INDEX(#REF!,MATCH('THÁNG 6.2022'!D168,XE[SỐ XE],0),0),0)</f>
        <v>0</v>
      </c>
      <c r="F168" s="55"/>
      <c r="G168" s="71"/>
      <c r="H168" s="48"/>
      <c r="I168" s="48"/>
      <c r="J168" s="48"/>
      <c r="K168" s="54">
        <f t="shared" si="12"/>
        <v>28</v>
      </c>
      <c r="L168" s="56"/>
      <c r="M168" s="48"/>
      <c r="N168" s="48"/>
      <c r="O168" s="48"/>
      <c r="P168" s="69"/>
      <c r="Q168" s="48"/>
      <c r="R168" s="50"/>
      <c r="S168" s="51"/>
      <c r="T168" s="52"/>
      <c r="U168" s="52"/>
      <c r="V168" s="43">
        <f t="shared" si="13"/>
        <v>0</v>
      </c>
      <c r="W168" s="53"/>
      <c r="X168" s="49"/>
      <c r="Y168" s="49"/>
      <c r="Z168" s="49"/>
      <c r="AA168" s="49"/>
      <c r="AB168" s="49"/>
      <c r="AC168" s="42">
        <f t="shared" si="15"/>
        <v>0</v>
      </c>
      <c r="AD168" s="42">
        <f t="shared" si="16"/>
        <v>0</v>
      </c>
      <c r="AE168" s="61"/>
    </row>
    <row r="169" spans="1:31" x14ac:dyDescent="0.2">
      <c r="A169" s="41">
        <f t="shared" si="14"/>
        <v>166</v>
      </c>
      <c r="B169" s="46"/>
      <c r="C169" s="57" t="str">
        <f>IF(D169&lt;&gt;0,VLOOKUP(D169,'[1]Danh mục'!$A$3:$B$17,2,0),"")</f>
        <v/>
      </c>
      <c r="D169" s="47"/>
      <c r="E169" s="54">
        <f>IFERROR(INDEX(#REF!,MATCH('THÁNG 6.2022'!D169,XE[SỐ XE],0),0),0)</f>
        <v>0</v>
      </c>
      <c r="F169" s="55"/>
      <c r="G169" s="71"/>
      <c r="H169" s="48"/>
      <c r="I169" s="48"/>
      <c r="J169" s="48"/>
      <c r="K169" s="54">
        <f t="shared" si="12"/>
        <v>28</v>
      </c>
      <c r="L169" s="56"/>
      <c r="M169" s="48"/>
      <c r="N169" s="48"/>
      <c r="O169" s="48"/>
      <c r="P169" s="69"/>
      <c r="Q169" s="48"/>
      <c r="R169" s="50"/>
      <c r="S169" s="51"/>
      <c r="T169" s="52"/>
      <c r="U169" s="52"/>
      <c r="V169" s="43">
        <f t="shared" si="13"/>
        <v>0</v>
      </c>
      <c r="W169" s="53"/>
      <c r="X169" s="49"/>
      <c r="Y169" s="49"/>
      <c r="Z169" s="49"/>
      <c r="AA169" s="49"/>
      <c r="AB169" s="49"/>
      <c r="AC169" s="42">
        <f t="shared" si="15"/>
        <v>0</v>
      </c>
      <c r="AD169" s="42">
        <f t="shared" si="16"/>
        <v>0</v>
      </c>
      <c r="AE169" s="61"/>
    </row>
    <row r="170" spans="1:31" x14ac:dyDescent="0.2">
      <c r="A170" s="41">
        <f t="shared" si="14"/>
        <v>167</v>
      </c>
      <c r="B170" s="46"/>
      <c r="C170" s="57" t="str">
        <f>IF(D170&lt;&gt;0,VLOOKUP(D170,'[1]Danh mục'!$A$3:$B$17,2,0),"")</f>
        <v/>
      </c>
      <c r="D170" s="47"/>
      <c r="E170" s="54">
        <f>IFERROR(INDEX(#REF!,MATCH('THÁNG 6.2022'!D170,XE[SỐ XE],0),0),0)</f>
        <v>0</v>
      </c>
      <c r="F170" s="55"/>
      <c r="G170" s="71"/>
      <c r="H170" s="48"/>
      <c r="I170" s="48"/>
      <c r="J170" s="48"/>
      <c r="K170" s="54">
        <f t="shared" si="12"/>
        <v>28</v>
      </c>
      <c r="L170" s="56"/>
      <c r="M170" s="48"/>
      <c r="N170" s="48"/>
      <c r="O170" s="48"/>
      <c r="P170" s="69"/>
      <c r="Q170" s="48"/>
      <c r="R170" s="50"/>
      <c r="S170" s="51"/>
      <c r="T170" s="52"/>
      <c r="U170" s="52"/>
      <c r="V170" s="43">
        <f t="shared" si="13"/>
        <v>0</v>
      </c>
      <c r="W170" s="53"/>
      <c r="X170" s="49"/>
      <c r="Y170" s="49"/>
      <c r="Z170" s="49"/>
      <c r="AA170" s="49"/>
      <c r="AB170" s="49"/>
      <c r="AC170" s="42">
        <f t="shared" si="15"/>
        <v>0</v>
      </c>
      <c r="AD170" s="42">
        <f t="shared" si="16"/>
        <v>0</v>
      </c>
      <c r="AE170" s="61"/>
    </row>
    <row r="171" spans="1:31" x14ac:dyDescent="0.2">
      <c r="A171" s="41">
        <f t="shared" si="14"/>
        <v>168</v>
      </c>
      <c r="B171" s="46"/>
      <c r="C171" s="57" t="str">
        <f>IF(D171&lt;&gt;0,VLOOKUP(D171,'[1]Danh mục'!$A$3:$B$17,2,0),"")</f>
        <v/>
      </c>
      <c r="D171" s="47"/>
      <c r="E171" s="54">
        <f>IFERROR(INDEX(#REF!,MATCH('THÁNG 6.2022'!D171,XE[SỐ XE],0),0),0)</f>
        <v>0</v>
      </c>
      <c r="F171" s="55"/>
      <c r="G171" s="71"/>
      <c r="H171" s="48"/>
      <c r="I171" s="48"/>
      <c r="J171" s="48"/>
      <c r="K171" s="54">
        <f t="shared" si="12"/>
        <v>28</v>
      </c>
      <c r="L171" s="56"/>
      <c r="M171" s="48"/>
      <c r="N171" s="48"/>
      <c r="O171" s="48"/>
      <c r="P171" s="69"/>
      <c r="Q171" s="48"/>
      <c r="R171" s="50"/>
      <c r="S171" s="51"/>
      <c r="T171" s="52"/>
      <c r="U171" s="52"/>
      <c r="V171" s="43">
        <f t="shared" si="13"/>
        <v>0</v>
      </c>
      <c r="W171" s="53"/>
      <c r="X171" s="49"/>
      <c r="Y171" s="49"/>
      <c r="Z171" s="49"/>
      <c r="AA171" s="49"/>
      <c r="AB171" s="49"/>
      <c r="AC171" s="42">
        <f t="shared" si="15"/>
        <v>0</v>
      </c>
      <c r="AD171" s="42">
        <f t="shared" si="16"/>
        <v>0</v>
      </c>
      <c r="AE171" s="61"/>
    </row>
    <row r="172" spans="1:31" ht="11.25" customHeight="1" x14ac:dyDescent="0.2">
      <c r="A172" s="41">
        <f t="shared" si="14"/>
        <v>169</v>
      </c>
      <c r="B172" s="46"/>
      <c r="C172" s="57" t="str">
        <f>IF(D172&lt;&gt;0,VLOOKUP(D172,'[1]Danh mục'!$A$3:$B$17,2,0),"")</f>
        <v/>
      </c>
      <c r="D172" s="45"/>
      <c r="E172" s="54">
        <f>IFERROR(INDEX(#REF!,MATCH('THÁNG 6.2022'!D172,XE[SỐ XE],0),0),0)</f>
        <v>0</v>
      </c>
      <c r="F172" s="55"/>
      <c r="G172" s="71"/>
      <c r="H172" s="48"/>
      <c r="I172" s="48"/>
      <c r="J172" s="48"/>
      <c r="K172" s="54">
        <f t="shared" si="12"/>
        <v>28</v>
      </c>
      <c r="L172" s="56"/>
      <c r="M172" s="48"/>
      <c r="N172" s="48"/>
      <c r="O172" s="48"/>
      <c r="P172" s="69"/>
      <c r="Q172" s="48"/>
      <c r="R172" s="50"/>
      <c r="S172" s="51"/>
      <c r="T172" s="52"/>
      <c r="U172" s="52"/>
      <c r="V172" s="43">
        <f t="shared" si="13"/>
        <v>0</v>
      </c>
      <c r="W172" s="53"/>
      <c r="X172" s="49"/>
      <c r="Y172" s="49"/>
      <c r="Z172" s="49"/>
      <c r="AA172" s="49"/>
      <c r="AB172" s="49"/>
      <c r="AC172" s="42">
        <f t="shared" si="15"/>
        <v>0</v>
      </c>
      <c r="AD172" s="42">
        <f t="shared" si="16"/>
        <v>0</v>
      </c>
      <c r="AE172" s="61"/>
    </row>
    <row r="173" spans="1:31" ht="12" customHeight="1" x14ac:dyDescent="0.2">
      <c r="A173" s="41">
        <f t="shared" si="14"/>
        <v>170</v>
      </c>
      <c r="B173" s="46"/>
      <c r="C173" s="57" t="str">
        <f>IF(D173&lt;&gt;0,VLOOKUP(D173,'[1]Danh mục'!$A$3:$B$17,2,0),"")</f>
        <v/>
      </c>
      <c r="D173" s="45"/>
      <c r="E173" s="54">
        <f>IFERROR(INDEX(#REF!,MATCH('THÁNG 6.2022'!D173,XE[SỐ XE],0),0),0)</f>
        <v>0</v>
      </c>
      <c r="F173" s="55"/>
      <c r="G173" s="71"/>
      <c r="H173" s="48"/>
      <c r="I173" s="48"/>
      <c r="J173" s="48"/>
      <c r="K173" s="54">
        <f t="shared" si="12"/>
        <v>28</v>
      </c>
      <c r="L173" s="56"/>
      <c r="M173" s="48"/>
      <c r="N173" s="48"/>
      <c r="O173" s="48"/>
      <c r="P173" s="69"/>
      <c r="Q173" s="48"/>
      <c r="R173" s="50"/>
      <c r="S173" s="51"/>
      <c r="T173" s="52"/>
      <c r="U173" s="52"/>
      <c r="V173" s="43">
        <f t="shared" si="13"/>
        <v>0</v>
      </c>
      <c r="W173" s="53"/>
      <c r="X173" s="49"/>
      <c r="Y173" s="49"/>
      <c r="Z173" s="49"/>
      <c r="AA173" s="49"/>
      <c r="AB173" s="49"/>
      <c r="AC173" s="42">
        <f t="shared" si="15"/>
        <v>0</v>
      </c>
      <c r="AD173" s="42">
        <f t="shared" si="16"/>
        <v>0</v>
      </c>
      <c r="AE173" s="61"/>
    </row>
    <row r="174" spans="1:31" x14ac:dyDescent="0.2">
      <c r="A174" s="41">
        <f t="shared" si="14"/>
        <v>171</v>
      </c>
      <c r="B174" s="46"/>
      <c r="C174" s="57" t="str">
        <f>IF(D174&lt;&gt;0,VLOOKUP(D174,'[1]Danh mục'!$A$3:$B$17,2,0),"")</f>
        <v/>
      </c>
      <c r="D174" s="47"/>
      <c r="E174" s="54">
        <f>IFERROR(INDEX(#REF!,MATCH('THÁNG 6.2022'!D174,XE[SỐ XE],0),0),0)</f>
        <v>0</v>
      </c>
      <c r="F174" s="55"/>
      <c r="G174" s="71"/>
      <c r="H174" s="48"/>
      <c r="I174" s="48"/>
      <c r="J174" s="48"/>
      <c r="K174" s="54">
        <f t="shared" si="12"/>
        <v>28</v>
      </c>
      <c r="L174" s="56"/>
      <c r="M174" s="48"/>
      <c r="N174" s="48"/>
      <c r="O174" s="48"/>
      <c r="P174" s="69"/>
      <c r="Q174" s="48"/>
      <c r="R174" s="50"/>
      <c r="S174" s="51"/>
      <c r="T174" s="52"/>
      <c r="U174" s="52"/>
      <c r="V174" s="43">
        <f t="shared" si="13"/>
        <v>0</v>
      </c>
      <c r="W174" s="53"/>
      <c r="X174" s="49"/>
      <c r="Y174" s="49"/>
      <c r="Z174" s="49"/>
      <c r="AA174" s="49"/>
      <c r="AB174" s="49"/>
      <c r="AC174" s="42">
        <f t="shared" si="15"/>
        <v>0</v>
      </c>
      <c r="AD174" s="42">
        <f t="shared" si="16"/>
        <v>0</v>
      </c>
      <c r="AE174" s="61"/>
    </row>
    <row r="175" spans="1:31" ht="11.25" customHeight="1" x14ac:dyDescent="0.2">
      <c r="A175" s="41">
        <f t="shared" si="14"/>
        <v>172</v>
      </c>
      <c r="B175" s="46"/>
      <c r="C175" s="57" t="str">
        <f>IF(D175&lt;&gt;0,VLOOKUP(D175,'[1]Danh mục'!$A$3:$B$17,2,0),"")</f>
        <v/>
      </c>
      <c r="D175" s="45"/>
      <c r="E175" s="54">
        <f>IFERROR(INDEX(#REF!,MATCH('THÁNG 6.2022'!D175,XE[SỐ XE],0),0),0)</f>
        <v>0</v>
      </c>
      <c r="F175" s="55"/>
      <c r="G175" s="71"/>
      <c r="H175" s="48"/>
      <c r="I175" s="48"/>
      <c r="J175" s="48"/>
      <c r="K175" s="54">
        <f t="shared" si="12"/>
        <v>28</v>
      </c>
      <c r="L175" s="56"/>
      <c r="M175" s="48"/>
      <c r="N175" s="48"/>
      <c r="O175" s="48"/>
      <c r="P175" s="69"/>
      <c r="Q175" s="48"/>
      <c r="R175" s="50"/>
      <c r="S175" s="51"/>
      <c r="T175" s="52"/>
      <c r="U175" s="52"/>
      <c r="V175" s="43">
        <f t="shared" si="13"/>
        <v>0</v>
      </c>
      <c r="W175" s="53"/>
      <c r="X175" s="49"/>
      <c r="Y175" s="49"/>
      <c r="Z175" s="49"/>
      <c r="AA175" s="49"/>
      <c r="AB175" s="49"/>
      <c r="AC175" s="42">
        <f t="shared" si="15"/>
        <v>0</v>
      </c>
      <c r="AD175" s="42">
        <f t="shared" si="16"/>
        <v>0</v>
      </c>
      <c r="AE175" s="61"/>
    </row>
    <row r="176" spans="1:31" ht="12" customHeight="1" x14ac:dyDescent="0.2">
      <c r="A176" s="41">
        <f t="shared" si="14"/>
        <v>173</v>
      </c>
      <c r="B176" s="46"/>
      <c r="C176" s="57" t="str">
        <f>IF(D176&lt;&gt;0,VLOOKUP(D176,'[1]Danh mục'!$A$3:$B$17,2,0),"")</f>
        <v/>
      </c>
      <c r="D176" s="45"/>
      <c r="E176" s="54">
        <f>IFERROR(INDEX(#REF!,MATCH('THÁNG 6.2022'!D176,XE[SỐ XE],0),0),0)</f>
        <v>0</v>
      </c>
      <c r="F176" s="55"/>
      <c r="G176" s="71"/>
      <c r="H176" s="48"/>
      <c r="I176" s="48"/>
      <c r="J176" s="48"/>
      <c r="K176" s="54">
        <f t="shared" si="12"/>
        <v>28</v>
      </c>
      <c r="L176" s="56"/>
      <c r="M176" s="48"/>
      <c r="N176" s="48"/>
      <c r="O176" s="48"/>
      <c r="P176" s="69"/>
      <c r="Q176" s="48"/>
      <c r="R176" s="50"/>
      <c r="S176" s="51"/>
      <c r="T176" s="52"/>
      <c r="U176" s="52"/>
      <c r="V176" s="43">
        <f t="shared" si="13"/>
        <v>0</v>
      </c>
      <c r="W176" s="53"/>
      <c r="X176" s="49"/>
      <c r="Y176" s="49"/>
      <c r="Z176" s="49"/>
      <c r="AA176" s="49"/>
      <c r="AB176" s="49"/>
      <c r="AC176" s="42">
        <f t="shared" si="15"/>
        <v>0</v>
      </c>
      <c r="AD176" s="42">
        <f t="shared" si="16"/>
        <v>0</v>
      </c>
      <c r="AE176" s="61"/>
    </row>
    <row r="177" spans="1:31" x14ac:dyDescent="0.2">
      <c r="A177" s="41">
        <f t="shared" si="14"/>
        <v>174</v>
      </c>
      <c r="B177" s="46"/>
      <c r="C177" s="57" t="str">
        <f>IF(D177&lt;&gt;0,VLOOKUP(D177,'[1]Danh mục'!$A$3:$B$17,2,0),"")</f>
        <v/>
      </c>
      <c r="D177" s="47"/>
      <c r="E177" s="54">
        <f>IFERROR(INDEX(#REF!,MATCH('THÁNG 6.2022'!D177,XE[SỐ XE],0),0),0)</f>
        <v>0</v>
      </c>
      <c r="F177" s="55"/>
      <c r="G177" s="71"/>
      <c r="H177" s="48"/>
      <c r="I177" s="48"/>
      <c r="J177" s="48"/>
      <c r="K177" s="54">
        <f t="shared" si="12"/>
        <v>28</v>
      </c>
      <c r="L177" s="56"/>
      <c r="M177" s="48"/>
      <c r="N177" s="48"/>
      <c r="O177" s="48"/>
      <c r="P177" s="69"/>
      <c r="Q177" s="48"/>
      <c r="R177" s="50"/>
      <c r="S177" s="51"/>
      <c r="T177" s="52"/>
      <c r="U177" s="52"/>
      <c r="V177" s="43">
        <f t="shared" si="13"/>
        <v>0</v>
      </c>
      <c r="W177" s="53"/>
      <c r="X177" s="49"/>
      <c r="Y177" s="49"/>
      <c r="Z177" s="49"/>
      <c r="AA177" s="49"/>
      <c r="AB177" s="49"/>
      <c r="AC177" s="42">
        <f t="shared" si="15"/>
        <v>0</v>
      </c>
      <c r="AD177" s="42">
        <f t="shared" si="16"/>
        <v>0</v>
      </c>
      <c r="AE177" s="61"/>
    </row>
    <row r="178" spans="1:31" x14ac:dyDescent="0.2">
      <c r="A178" s="41">
        <f t="shared" si="14"/>
        <v>175</v>
      </c>
      <c r="B178" s="46"/>
      <c r="C178" s="57" t="str">
        <f>IF(D178&lt;&gt;0,VLOOKUP(D178,'[1]Danh mục'!$A$3:$B$17,2,0),"")</f>
        <v/>
      </c>
      <c r="D178" s="47"/>
      <c r="E178" s="54">
        <f>IFERROR(INDEX(#REF!,MATCH('THÁNG 6.2022'!D178,XE[SỐ XE],0),0),0)</f>
        <v>0</v>
      </c>
      <c r="F178" s="55"/>
      <c r="G178" s="71"/>
      <c r="H178" s="48"/>
      <c r="I178" s="48"/>
      <c r="J178" s="48"/>
      <c r="K178" s="54">
        <f t="shared" si="12"/>
        <v>28</v>
      </c>
      <c r="L178" s="56"/>
      <c r="M178" s="48"/>
      <c r="N178" s="48"/>
      <c r="O178" s="48"/>
      <c r="P178" s="69"/>
      <c r="Q178" s="48"/>
      <c r="R178" s="50"/>
      <c r="S178" s="51"/>
      <c r="T178" s="52"/>
      <c r="U178" s="52"/>
      <c r="V178" s="43">
        <f t="shared" si="13"/>
        <v>0</v>
      </c>
      <c r="W178" s="53"/>
      <c r="X178" s="49"/>
      <c r="Y178" s="49"/>
      <c r="Z178" s="49"/>
      <c r="AA178" s="49"/>
      <c r="AB178" s="49"/>
      <c r="AC178" s="42">
        <f t="shared" si="15"/>
        <v>0</v>
      </c>
      <c r="AD178" s="42">
        <f t="shared" si="16"/>
        <v>0</v>
      </c>
      <c r="AE178" s="61"/>
    </row>
    <row r="179" spans="1:31" x14ac:dyDescent="0.2">
      <c r="A179" s="41">
        <f t="shared" si="14"/>
        <v>176</v>
      </c>
      <c r="B179" s="46"/>
      <c r="C179" s="57" t="str">
        <f>IF(D179&lt;&gt;0,VLOOKUP(D179,'[1]Danh mục'!$A$3:$B$17,2,0),"")</f>
        <v/>
      </c>
      <c r="D179" s="47"/>
      <c r="E179" s="54">
        <f>IFERROR(INDEX(#REF!,MATCH('THÁNG 6.2022'!D179,XE[SỐ XE],0),0),0)</f>
        <v>0</v>
      </c>
      <c r="F179" s="55"/>
      <c r="G179" s="71"/>
      <c r="H179" s="48"/>
      <c r="I179" s="48"/>
      <c r="J179" s="48"/>
      <c r="K179" s="54">
        <f t="shared" si="12"/>
        <v>28</v>
      </c>
      <c r="L179" s="56"/>
      <c r="M179" s="48"/>
      <c r="N179" s="48"/>
      <c r="O179" s="48"/>
      <c r="P179" s="69"/>
      <c r="Q179" s="48"/>
      <c r="R179" s="50"/>
      <c r="S179" s="51"/>
      <c r="T179" s="52"/>
      <c r="U179" s="52"/>
      <c r="V179" s="43">
        <f t="shared" si="13"/>
        <v>0</v>
      </c>
      <c r="W179" s="53"/>
      <c r="X179" s="49"/>
      <c r="Y179" s="49"/>
      <c r="Z179" s="49"/>
      <c r="AA179" s="49"/>
      <c r="AB179" s="49"/>
      <c r="AC179" s="42">
        <f t="shared" si="15"/>
        <v>0</v>
      </c>
      <c r="AD179" s="42">
        <f t="shared" si="16"/>
        <v>0</v>
      </c>
      <c r="AE179" s="61"/>
    </row>
    <row r="180" spans="1:31" x14ac:dyDescent="0.2">
      <c r="A180" s="41">
        <f t="shared" si="14"/>
        <v>177</v>
      </c>
      <c r="B180" s="46"/>
      <c r="C180" s="57" t="str">
        <f>IF(D180&lt;&gt;0,VLOOKUP(D180,'[1]Danh mục'!$A$3:$B$17,2,0),"")</f>
        <v/>
      </c>
      <c r="D180" s="47"/>
      <c r="E180" s="54">
        <f>IFERROR(INDEX(#REF!,MATCH('THÁNG 6.2022'!D180,XE[SỐ XE],0),0),0)</f>
        <v>0</v>
      </c>
      <c r="F180" s="55"/>
      <c r="G180" s="71"/>
      <c r="H180" s="48"/>
      <c r="I180" s="48"/>
      <c r="J180" s="48"/>
      <c r="K180" s="54">
        <f t="shared" si="12"/>
        <v>28</v>
      </c>
      <c r="L180" s="56"/>
      <c r="M180" s="48"/>
      <c r="N180" s="48"/>
      <c r="O180" s="48"/>
      <c r="P180" s="69"/>
      <c r="Q180" s="48"/>
      <c r="R180" s="50"/>
      <c r="S180" s="51"/>
      <c r="T180" s="52"/>
      <c r="U180" s="52"/>
      <c r="V180" s="43">
        <f t="shared" si="13"/>
        <v>0</v>
      </c>
      <c r="W180" s="53"/>
      <c r="X180" s="49"/>
      <c r="Y180" s="49"/>
      <c r="Z180" s="49"/>
      <c r="AA180" s="49"/>
      <c r="AB180" s="49"/>
      <c r="AC180" s="42">
        <f t="shared" si="15"/>
        <v>0</v>
      </c>
      <c r="AD180" s="42">
        <f t="shared" si="16"/>
        <v>0</v>
      </c>
      <c r="AE180" s="61"/>
    </row>
    <row r="181" spans="1:31" x14ac:dyDescent="0.2">
      <c r="A181" s="41">
        <f t="shared" si="14"/>
        <v>178</v>
      </c>
      <c r="B181" s="46"/>
      <c r="C181" s="57" t="str">
        <f>IF(D181&lt;&gt;0,VLOOKUP(D181,'[1]Danh mục'!$A$3:$B$17,2,0),"")</f>
        <v/>
      </c>
      <c r="D181" s="47"/>
      <c r="E181" s="54">
        <f>IFERROR(INDEX(#REF!,MATCH('THÁNG 6.2022'!D181,XE[SỐ XE],0),0),0)</f>
        <v>0</v>
      </c>
      <c r="F181" s="55"/>
      <c r="G181" s="71"/>
      <c r="H181" s="48"/>
      <c r="I181" s="48"/>
      <c r="J181" s="48"/>
      <c r="K181" s="54">
        <f t="shared" si="12"/>
        <v>28</v>
      </c>
      <c r="L181" s="56"/>
      <c r="M181" s="48"/>
      <c r="N181" s="48"/>
      <c r="O181" s="48"/>
      <c r="P181" s="69"/>
      <c r="Q181" s="48"/>
      <c r="R181" s="50"/>
      <c r="S181" s="51"/>
      <c r="T181" s="52"/>
      <c r="U181" s="52"/>
      <c r="V181" s="43">
        <f t="shared" si="13"/>
        <v>0</v>
      </c>
      <c r="W181" s="53"/>
      <c r="X181" s="49"/>
      <c r="Y181" s="49"/>
      <c r="Z181" s="49"/>
      <c r="AA181" s="49"/>
      <c r="AB181" s="49"/>
      <c r="AC181" s="42">
        <f t="shared" si="15"/>
        <v>0</v>
      </c>
      <c r="AD181" s="42">
        <f t="shared" si="16"/>
        <v>0</v>
      </c>
      <c r="AE181" s="61"/>
    </row>
    <row r="182" spans="1:31" x14ac:dyDescent="0.2">
      <c r="A182" s="41">
        <f t="shared" si="14"/>
        <v>179</v>
      </c>
      <c r="B182" s="46"/>
      <c r="C182" s="57" t="str">
        <f>IF(D182&lt;&gt;0,VLOOKUP(D182,'[1]Danh mục'!$A$3:$B$17,2,0),"")</f>
        <v/>
      </c>
      <c r="D182" s="47"/>
      <c r="E182" s="54">
        <f>IFERROR(INDEX(#REF!,MATCH('THÁNG 6.2022'!D182,XE[SỐ XE],0),0),0)</f>
        <v>0</v>
      </c>
      <c r="F182" s="55"/>
      <c r="G182" s="71"/>
      <c r="H182" s="48"/>
      <c r="I182" s="48"/>
      <c r="J182" s="48"/>
      <c r="K182" s="54">
        <f t="shared" si="12"/>
        <v>28</v>
      </c>
      <c r="L182" s="56"/>
      <c r="M182" s="48"/>
      <c r="N182" s="48"/>
      <c r="O182" s="48"/>
      <c r="P182" s="69"/>
      <c r="Q182" s="48"/>
      <c r="R182" s="50"/>
      <c r="S182" s="51"/>
      <c r="T182" s="52"/>
      <c r="U182" s="52"/>
      <c r="V182" s="43">
        <f t="shared" si="13"/>
        <v>0</v>
      </c>
      <c r="W182" s="53"/>
      <c r="X182" s="49"/>
      <c r="Y182" s="49"/>
      <c r="Z182" s="49"/>
      <c r="AA182" s="49"/>
      <c r="AB182" s="49"/>
      <c r="AC182" s="42">
        <f t="shared" si="15"/>
        <v>0</v>
      </c>
      <c r="AD182" s="42">
        <f t="shared" si="16"/>
        <v>0</v>
      </c>
      <c r="AE182" s="61"/>
    </row>
    <row r="183" spans="1:31" x14ac:dyDescent="0.2">
      <c r="A183" s="41">
        <f t="shared" si="14"/>
        <v>180</v>
      </c>
      <c r="B183" s="46"/>
      <c r="C183" s="57" t="str">
        <f>IF(D183&lt;&gt;0,VLOOKUP(D183,'[1]Danh mục'!$A$3:$B$17,2,0),"")</f>
        <v/>
      </c>
      <c r="D183" s="47"/>
      <c r="E183" s="54">
        <f>IFERROR(INDEX(#REF!,MATCH('THÁNG 6.2022'!D183,XE[SỐ XE],0),0),0)</f>
        <v>0</v>
      </c>
      <c r="F183" s="55"/>
      <c r="G183" s="71"/>
      <c r="H183" s="48"/>
      <c r="I183" s="48"/>
      <c r="J183" s="48"/>
      <c r="K183" s="54">
        <f t="shared" si="12"/>
        <v>28</v>
      </c>
      <c r="L183" s="56"/>
      <c r="M183" s="48"/>
      <c r="N183" s="48"/>
      <c r="O183" s="48"/>
      <c r="P183" s="69"/>
      <c r="Q183" s="48"/>
      <c r="R183" s="50"/>
      <c r="S183" s="51"/>
      <c r="T183" s="52"/>
      <c r="U183" s="52"/>
      <c r="V183" s="43">
        <f t="shared" si="13"/>
        <v>0</v>
      </c>
      <c r="W183" s="53"/>
      <c r="X183" s="49"/>
      <c r="Y183" s="49"/>
      <c r="Z183" s="49"/>
      <c r="AA183" s="49"/>
      <c r="AB183" s="49"/>
      <c r="AC183" s="42">
        <f t="shared" si="15"/>
        <v>0</v>
      </c>
      <c r="AD183" s="42">
        <f t="shared" si="16"/>
        <v>0</v>
      </c>
      <c r="AE183" s="61"/>
    </row>
    <row r="184" spans="1:31" x14ac:dyDescent="0.2">
      <c r="A184" s="41">
        <f t="shared" si="14"/>
        <v>181</v>
      </c>
      <c r="B184" s="46"/>
      <c r="C184" s="57" t="str">
        <f>IF(D184&lt;&gt;0,VLOOKUP(D184,'[1]Danh mục'!$A$3:$B$17,2,0),"")</f>
        <v/>
      </c>
      <c r="D184" s="47"/>
      <c r="E184" s="54">
        <f>IFERROR(INDEX(#REF!,MATCH('THÁNG 6.2022'!D184,XE[SỐ XE],0),0),0)</f>
        <v>0</v>
      </c>
      <c r="F184" s="55"/>
      <c r="G184" s="71"/>
      <c r="H184" s="48"/>
      <c r="I184" s="48"/>
      <c r="J184" s="48"/>
      <c r="K184" s="54">
        <f t="shared" si="12"/>
        <v>28</v>
      </c>
      <c r="L184" s="56"/>
      <c r="M184" s="48"/>
      <c r="N184" s="48"/>
      <c r="O184" s="48"/>
      <c r="P184" s="69"/>
      <c r="Q184" s="48"/>
      <c r="R184" s="50"/>
      <c r="S184" s="51"/>
      <c r="T184" s="52"/>
      <c r="U184" s="52"/>
      <c r="V184" s="43">
        <f t="shared" si="13"/>
        <v>0</v>
      </c>
      <c r="W184" s="53"/>
      <c r="X184" s="49"/>
      <c r="Y184" s="49"/>
      <c r="Z184" s="49"/>
      <c r="AA184" s="49"/>
      <c r="AB184" s="49"/>
      <c r="AC184" s="42">
        <f t="shared" si="15"/>
        <v>0</v>
      </c>
      <c r="AD184" s="42">
        <f t="shared" si="16"/>
        <v>0</v>
      </c>
      <c r="AE184" s="61"/>
    </row>
    <row r="185" spans="1:31" x14ac:dyDescent="0.2">
      <c r="A185" s="41">
        <f t="shared" si="14"/>
        <v>182</v>
      </c>
      <c r="B185" s="46"/>
      <c r="C185" s="57" t="str">
        <f>IF(D185&lt;&gt;0,VLOOKUP(D185,'[1]Danh mục'!$A$3:$B$17,2,0),"")</f>
        <v/>
      </c>
      <c r="D185" s="47"/>
      <c r="E185" s="54">
        <f>IFERROR(INDEX(#REF!,MATCH('THÁNG 6.2022'!D185,XE[SỐ XE],0),0),0)</f>
        <v>0</v>
      </c>
      <c r="F185" s="55"/>
      <c r="G185" s="71"/>
      <c r="H185" s="48"/>
      <c r="I185" s="48"/>
      <c r="J185" s="48"/>
      <c r="K185" s="54">
        <f t="shared" si="12"/>
        <v>28</v>
      </c>
      <c r="L185" s="56"/>
      <c r="M185" s="48"/>
      <c r="N185" s="48"/>
      <c r="O185" s="48"/>
      <c r="P185" s="69"/>
      <c r="Q185" s="48"/>
      <c r="R185" s="50"/>
      <c r="S185" s="51"/>
      <c r="T185" s="52"/>
      <c r="U185" s="52"/>
      <c r="V185" s="43">
        <f t="shared" si="13"/>
        <v>0</v>
      </c>
      <c r="W185" s="53"/>
      <c r="X185" s="49"/>
      <c r="Y185" s="49"/>
      <c r="Z185" s="49"/>
      <c r="AA185" s="49"/>
      <c r="AB185" s="49"/>
      <c r="AC185" s="42">
        <f t="shared" si="15"/>
        <v>0</v>
      </c>
      <c r="AD185" s="42">
        <f t="shared" si="16"/>
        <v>0</v>
      </c>
      <c r="AE185" s="61"/>
    </row>
    <row r="186" spans="1:31" x14ac:dyDescent="0.2">
      <c r="A186" s="41">
        <f t="shared" si="14"/>
        <v>183</v>
      </c>
      <c r="B186" s="46"/>
      <c r="C186" s="57" t="str">
        <f>IF(D186&lt;&gt;0,VLOOKUP(D186,'[1]Danh mục'!$A$3:$B$17,2,0),"")</f>
        <v/>
      </c>
      <c r="D186" s="47"/>
      <c r="E186" s="54">
        <f>IFERROR(INDEX(#REF!,MATCH('THÁNG 6.2022'!D186,XE[SỐ XE],0),0),0)</f>
        <v>0</v>
      </c>
      <c r="F186" s="55"/>
      <c r="G186" s="71"/>
      <c r="H186" s="48"/>
      <c r="I186" s="48"/>
      <c r="J186" s="48"/>
      <c r="K186" s="54">
        <f t="shared" si="12"/>
        <v>28</v>
      </c>
      <c r="L186" s="56"/>
      <c r="M186" s="48"/>
      <c r="N186" s="48"/>
      <c r="O186" s="48"/>
      <c r="P186" s="69"/>
      <c r="Q186" s="48"/>
      <c r="R186" s="50"/>
      <c r="S186" s="51"/>
      <c r="T186" s="52"/>
      <c r="U186" s="52"/>
      <c r="V186" s="43">
        <f t="shared" si="13"/>
        <v>0</v>
      </c>
      <c r="W186" s="53"/>
      <c r="X186" s="49"/>
      <c r="Y186" s="49"/>
      <c r="Z186" s="49"/>
      <c r="AA186" s="49"/>
      <c r="AB186" s="49"/>
      <c r="AC186" s="42">
        <f t="shared" si="15"/>
        <v>0</v>
      </c>
      <c r="AD186" s="42">
        <f t="shared" si="16"/>
        <v>0</v>
      </c>
      <c r="AE186" s="61"/>
    </row>
    <row r="187" spans="1:31" x14ac:dyDescent="0.2">
      <c r="A187" s="41">
        <f t="shared" si="14"/>
        <v>184</v>
      </c>
      <c r="B187" s="46"/>
      <c r="C187" s="57" t="str">
        <f>IF(D187&lt;&gt;0,VLOOKUP(D187,'[1]Danh mục'!$A$3:$B$17,2,0),"")</f>
        <v/>
      </c>
      <c r="D187" s="47"/>
      <c r="E187" s="54">
        <f>IFERROR(INDEX(#REF!,MATCH('THÁNG 6.2022'!D187,XE[SỐ XE],0),0),0)</f>
        <v>0</v>
      </c>
      <c r="F187" s="55"/>
      <c r="G187" s="71"/>
      <c r="H187" s="48"/>
      <c r="I187" s="48"/>
      <c r="J187" s="48"/>
      <c r="K187" s="54">
        <f t="shared" si="12"/>
        <v>28</v>
      </c>
      <c r="L187" s="56"/>
      <c r="M187" s="48"/>
      <c r="N187" s="48"/>
      <c r="O187" s="48"/>
      <c r="P187" s="69"/>
      <c r="Q187" s="48"/>
      <c r="R187" s="50"/>
      <c r="S187" s="51"/>
      <c r="T187" s="52"/>
      <c r="U187" s="52"/>
      <c r="V187" s="43">
        <f t="shared" si="13"/>
        <v>0</v>
      </c>
      <c r="W187" s="53"/>
      <c r="X187" s="49"/>
      <c r="Y187" s="49"/>
      <c r="Z187" s="49"/>
      <c r="AA187" s="49"/>
      <c r="AB187" s="49"/>
      <c r="AC187" s="42">
        <f t="shared" si="15"/>
        <v>0</v>
      </c>
      <c r="AD187" s="42">
        <f t="shared" si="16"/>
        <v>0</v>
      </c>
      <c r="AE187" s="61"/>
    </row>
    <row r="188" spans="1:31" x14ac:dyDescent="0.2">
      <c r="A188" s="41">
        <f t="shared" si="14"/>
        <v>185</v>
      </c>
      <c r="B188" s="46"/>
      <c r="C188" s="57" t="str">
        <f>IF(D188&lt;&gt;0,VLOOKUP(D188,'[1]Danh mục'!$A$3:$B$17,2,0),"")</f>
        <v/>
      </c>
      <c r="D188" s="47"/>
      <c r="E188" s="54">
        <f>IFERROR(INDEX(#REF!,MATCH('THÁNG 6.2022'!D188,XE[SỐ XE],0),0),0)</f>
        <v>0</v>
      </c>
      <c r="F188" s="55"/>
      <c r="G188" s="71"/>
      <c r="H188" s="48"/>
      <c r="I188" s="48"/>
      <c r="J188" s="48"/>
      <c r="K188" s="54">
        <f t="shared" si="12"/>
        <v>28</v>
      </c>
      <c r="L188" s="56"/>
      <c r="M188" s="48"/>
      <c r="N188" s="48"/>
      <c r="O188" s="48"/>
      <c r="P188" s="69"/>
      <c r="Q188" s="48"/>
      <c r="R188" s="50"/>
      <c r="S188" s="51"/>
      <c r="T188" s="52"/>
      <c r="U188" s="52"/>
      <c r="V188" s="43">
        <f t="shared" si="13"/>
        <v>0</v>
      </c>
      <c r="W188" s="53"/>
      <c r="X188" s="49"/>
      <c r="Y188" s="49"/>
      <c r="Z188" s="49"/>
      <c r="AA188" s="49"/>
      <c r="AB188" s="49"/>
      <c r="AC188" s="42">
        <f t="shared" si="15"/>
        <v>0</v>
      </c>
      <c r="AD188" s="42">
        <f t="shared" si="16"/>
        <v>0</v>
      </c>
      <c r="AE188" s="61"/>
    </row>
    <row r="189" spans="1:31" x14ac:dyDescent="0.2">
      <c r="A189" s="41">
        <f t="shared" si="14"/>
        <v>186</v>
      </c>
      <c r="B189" s="46"/>
      <c r="C189" s="57" t="str">
        <f>IF(D189&lt;&gt;0,VLOOKUP(D189,'[1]Danh mục'!$A$3:$B$17,2,0),"")</f>
        <v/>
      </c>
      <c r="D189" s="47"/>
      <c r="E189" s="54">
        <f>IFERROR(INDEX(#REF!,MATCH('THÁNG 6.2022'!D189,XE[SỐ XE],0),0),0)</f>
        <v>0</v>
      </c>
      <c r="F189" s="55"/>
      <c r="G189" s="71"/>
      <c r="H189" s="48"/>
      <c r="I189" s="48"/>
      <c r="J189" s="48"/>
      <c r="K189" s="54">
        <f t="shared" si="12"/>
        <v>28</v>
      </c>
      <c r="L189" s="56"/>
      <c r="M189" s="48"/>
      <c r="N189" s="48"/>
      <c r="O189" s="48"/>
      <c r="P189" s="69"/>
      <c r="Q189" s="48"/>
      <c r="R189" s="50"/>
      <c r="S189" s="51"/>
      <c r="T189" s="52"/>
      <c r="U189" s="52"/>
      <c r="V189" s="43">
        <f t="shared" si="13"/>
        <v>0</v>
      </c>
      <c r="W189" s="53"/>
      <c r="X189" s="49"/>
      <c r="Y189" s="49"/>
      <c r="Z189" s="49"/>
      <c r="AA189" s="49"/>
      <c r="AB189" s="49"/>
      <c r="AC189" s="42">
        <f t="shared" si="15"/>
        <v>0</v>
      </c>
      <c r="AD189" s="42">
        <f t="shared" si="16"/>
        <v>0</v>
      </c>
      <c r="AE189" s="61"/>
    </row>
    <row r="190" spans="1:31" x14ac:dyDescent="0.2">
      <c r="A190" s="41">
        <f t="shared" si="14"/>
        <v>187</v>
      </c>
      <c r="B190" s="46"/>
      <c r="C190" s="57" t="str">
        <f>IF(D190&lt;&gt;0,VLOOKUP(D190,'[1]Danh mục'!$A$3:$B$17,2,0),"")</f>
        <v/>
      </c>
      <c r="D190" s="47"/>
      <c r="E190" s="54">
        <f>IFERROR(INDEX(#REF!,MATCH('THÁNG 6.2022'!D190,XE[SỐ XE],0),0),0)</f>
        <v>0</v>
      </c>
      <c r="F190" s="55"/>
      <c r="G190" s="71"/>
      <c r="H190" s="48"/>
      <c r="I190" s="48"/>
      <c r="J190" s="48"/>
      <c r="K190" s="54">
        <f t="shared" si="12"/>
        <v>28</v>
      </c>
      <c r="L190" s="56"/>
      <c r="M190" s="48"/>
      <c r="N190" s="48"/>
      <c r="O190" s="48"/>
      <c r="P190" s="69"/>
      <c r="Q190" s="48"/>
      <c r="R190" s="50"/>
      <c r="S190" s="51"/>
      <c r="T190" s="52"/>
      <c r="U190" s="52"/>
      <c r="V190" s="43">
        <f t="shared" si="13"/>
        <v>0</v>
      </c>
      <c r="W190" s="53"/>
      <c r="X190" s="49"/>
      <c r="Y190" s="49"/>
      <c r="Z190" s="49"/>
      <c r="AA190" s="49"/>
      <c r="AB190" s="49"/>
      <c r="AC190" s="42">
        <f t="shared" si="15"/>
        <v>0</v>
      </c>
      <c r="AD190" s="42">
        <f t="shared" si="16"/>
        <v>0</v>
      </c>
      <c r="AE190" s="61"/>
    </row>
    <row r="191" spans="1:31" x14ac:dyDescent="0.2">
      <c r="A191" s="41">
        <f t="shared" si="14"/>
        <v>188</v>
      </c>
      <c r="B191" s="46"/>
      <c r="C191" s="57" t="str">
        <f>IF(D191&lt;&gt;0,VLOOKUP(D191,'[1]Danh mục'!$A$3:$B$17,2,0),"")</f>
        <v/>
      </c>
      <c r="D191" s="47"/>
      <c r="E191" s="54">
        <f>IFERROR(INDEX(#REF!,MATCH('THÁNG 6.2022'!D191,XE[SỐ XE],0),0),0)</f>
        <v>0</v>
      </c>
      <c r="F191" s="55"/>
      <c r="G191" s="71"/>
      <c r="H191" s="48"/>
      <c r="I191" s="48"/>
      <c r="J191" s="48"/>
      <c r="K191" s="54">
        <f t="shared" si="12"/>
        <v>28</v>
      </c>
      <c r="L191" s="56"/>
      <c r="M191" s="48"/>
      <c r="N191" s="48"/>
      <c r="O191" s="48"/>
      <c r="P191" s="69"/>
      <c r="Q191" s="48"/>
      <c r="R191" s="50"/>
      <c r="S191" s="51"/>
      <c r="T191" s="52"/>
      <c r="U191" s="52"/>
      <c r="V191" s="43">
        <f t="shared" si="13"/>
        <v>0</v>
      </c>
      <c r="W191" s="53"/>
      <c r="X191" s="49"/>
      <c r="Y191" s="49"/>
      <c r="Z191" s="49"/>
      <c r="AA191" s="49"/>
      <c r="AB191" s="49"/>
      <c r="AC191" s="42">
        <f t="shared" si="15"/>
        <v>0</v>
      </c>
      <c r="AD191" s="42">
        <f t="shared" si="16"/>
        <v>0</v>
      </c>
      <c r="AE191" s="61"/>
    </row>
    <row r="192" spans="1:31" ht="11.25" customHeight="1" x14ac:dyDescent="0.2">
      <c r="A192" s="41">
        <f t="shared" si="14"/>
        <v>189</v>
      </c>
      <c r="B192" s="46"/>
      <c r="C192" s="57" t="str">
        <f>IF(D192&lt;&gt;0,VLOOKUP(D192,'[1]Danh mục'!$A$3:$B$17,2,0),"")</f>
        <v/>
      </c>
      <c r="D192" s="45"/>
      <c r="E192" s="54">
        <f>IFERROR(INDEX(#REF!,MATCH('THÁNG 6.2022'!D192,XE[SỐ XE],0),0),0)</f>
        <v>0</v>
      </c>
      <c r="F192" s="55"/>
      <c r="G192" s="71"/>
      <c r="H192" s="48"/>
      <c r="I192" s="48"/>
      <c r="J192" s="48"/>
      <c r="K192" s="54">
        <f t="shared" si="12"/>
        <v>28</v>
      </c>
      <c r="L192" s="56"/>
      <c r="M192" s="48"/>
      <c r="N192" s="48"/>
      <c r="O192" s="48"/>
      <c r="P192" s="69"/>
      <c r="Q192" s="48"/>
      <c r="R192" s="50"/>
      <c r="S192" s="51"/>
      <c r="T192" s="52"/>
      <c r="U192" s="52"/>
      <c r="V192" s="43">
        <f t="shared" si="13"/>
        <v>0</v>
      </c>
      <c r="W192" s="53"/>
      <c r="X192" s="49"/>
      <c r="Y192" s="49"/>
      <c r="Z192" s="49"/>
      <c r="AA192" s="49"/>
      <c r="AB192" s="49"/>
      <c r="AC192" s="42">
        <f t="shared" si="15"/>
        <v>0</v>
      </c>
      <c r="AD192" s="42">
        <f t="shared" si="16"/>
        <v>0</v>
      </c>
      <c r="AE192" s="61"/>
    </row>
    <row r="193" spans="1:31" ht="12" customHeight="1" x14ac:dyDescent="0.2">
      <c r="A193" s="41">
        <f t="shared" si="14"/>
        <v>190</v>
      </c>
      <c r="B193" s="46"/>
      <c r="C193" s="57" t="str">
        <f>IF(D193&lt;&gt;0,VLOOKUP(D193,'[1]Danh mục'!$A$3:$B$17,2,0),"")</f>
        <v/>
      </c>
      <c r="D193" s="45"/>
      <c r="E193" s="54">
        <f>IFERROR(INDEX(#REF!,MATCH('THÁNG 6.2022'!D193,XE[SỐ XE],0),0),0)</f>
        <v>0</v>
      </c>
      <c r="F193" s="55"/>
      <c r="G193" s="71"/>
      <c r="H193" s="48"/>
      <c r="I193" s="48"/>
      <c r="J193" s="48"/>
      <c r="K193" s="54">
        <f t="shared" si="12"/>
        <v>28</v>
      </c>
      <c r="L193" s="56"/>
      <c r="M193" s="48"/>
      <c r="N193" s="48"/>
      <c r="O193" s="48"/>
      <c r="P193" s="69"/>
      <c r="Q193" s="48"/>
      <c r="R193" s="50"/>
      <c r="S193" s="51"/>
      <c r="T193" s="52"/>
      <c r="U193" s="52"/>
      <c r="V193" s="43">
        <f t="shared" si="13"/>
        <v>0</v>
      </c>
      <c r="W193" s="53"/>
      <c r="X193" s="49"/>
      <c r="Y193" s="49"/>
      <c r="Z193" s="49"/>
      <c r="AA193" s="49"/>
      <c r="AB193" s="49"/>
      <c r="AC193" s="42">
        <f t="shared" si="15"/>
        <v>0</v>
      </c>
      <c r="AD193" s="42">
        <f t="shared" si="16"/>
        <v>0</v>
      </c>
      <c r="AE193" s="61"/>
    </row>
    <row r="194" spans="1:31" ht="11.25" customHeight="1" x14ac:dyDescent="0.2">
      <c r="A194" s="41">
        <f t="shared" si="14"/>
        <v>191</v>
      </c>
      <c r="B194" s="46"/>
      <c r="C194" s="57" t="str">
        <f>IF(D194&lt;&gt;0,VLOOKUP(D194,'[1]Danh mục'!$A$3:$B$17,2,0),"")</f>
        <v/>
      </c>
      <c r="D194" s="45"/>
      <c r="E194" s="54">
        <f>IFERROR(INDEX(#REF!,MATCH('THÁNG 6.2022'!D194,XE[SỐ XE],0),0),0)</f>
        <v>0</v>
      </c>
      <c r="F194" s="55"/>
      <c r="G194" s="71"/>
      <c r="H194" s="48"/>
      <c r="I194" s="48"/>
      <c r="J194" s="48"/>
      <c r="K194" s="54">
        <f t="shared" si="12"/>
        <v>28</v>
      </c>
      <c r="L194" s="56"/>
      <c r="M194" s="48"/>
      <c r="N194" s="48"/>
      <c r="O194" s="48"/>
      <c r="P194" s="69"/>
      <c r="Q194" s="48"/>
      <c r="R194" s="50"/>
      <c r="S194" s="51"/>
      <c r="T194" s="52"/>
      <c r="U194" s="52"/>
      <c r="V194" s="43">
        <f t="shared" si="13"/>
        <v>0</v>
      </c>
      <c r="W194" s="53"/>
      <c r="X194" s="49"/>
      <c r="Y194" s="49"/>
      <c r="Z194" s="49"/>
      <c r="AA194" s="49"/>
      <c r="AB194" s="49"/>
      <c r="AC194" s="42">
        <f t="shared" si="15"/>
        <v>0</v>
      </c>
      <c r="AD194" s="42">
        <f t="shared" si="16"/>
        <v>0</v>
      </c>
      <c r="AE194" s="61"/>
    </row>
    <row r="195" spans="1:31" ht="12" customHeight="1" x14ac:dyDescent="0.2">
      <c r="A195" s="41">
        <f t="shared" si="14"/>
        <v>192</v>
      </c>
      <c r="B195" s="46"/>
      <c r="C195" s="57" t="str">
        <f>IF(D195&lt;&gt;0,VLOOKUP(D195,'[1]Danh mục'!$A$3:$B$17,2,0),"")</f>
        <v/>
      </c>
      <c r="D195" s="45"/>
      <c r="E195" s="54">
        <f>IFERROR(INDEX(#REF!,MATCH('THÁNG 6.2022'!D195,XE[SỐ XE],0),0),0)</f>
        <v>0</v>
      </c>
      <c r="F195" s="55"/>
      <c r="G195" s="71"/>
      <c r="H195" s="48"/>
      <c r="I195" s="48"/>
      <c r="J195" s="48"/>
      <c r="K195" s="54">
        <f t="shared" si="12"/>
        <v>28</v>
      </c>
      <c r="L195" s="56"/>
      <c r="M195" s="48"/>
      <c r="N195" s="48"/>
      <c r="O195" s="48"/>
      <c r="P195" s="69"/>
      <c r="Q195" s="48"/>
      <c r="R195" s="50"/>
      <c r="S195" s="51"/>
      <c r="T195" s="52"/>
      <c r="U195" s="52"/>
      <c r="V195" s="43">
        <f t="shared" si="13"/>
        <v>0</v>
      </c>
      <c r="W195" s="53"/>
      <c r="X195" s="49"/>
      <c r="Y195" s="49"/>
      <c r="Z195" s="49"/>
      <c r="AA195" s="49"/>
      <c r="AB195" s="49"/>
      <c r="AC195" s="42">
        <f t="shared" si="15"/>
        <v>0</v>
      </c>
      <c r="AD195" s="42">
        <f t="shared" si="16"/>
        <v>0</v>
      </c>
      <c r="AE195" s="61"/>
    </row>
    <row r="196" spans="1:31" x14ac:dyDescent="0.2">
      <c r="A196" s="41">
        <f t="shared" si="14"/>
        <v>193</v>
      </c>
      <c r="B196" s="46"/>
      <c r="C196" s="57" t="str">
        <f>IF(D196&lt;&gt;0,VLOOKUP(D196,'[1]Danh mục'!$A$3:$B$17,2,0),"")</f>
        <v/>
      </c>
      <c r="D196" s="47"/>
      <c r="E196" s="54">
        <f>IFERROR(INDEX(#REF!,MATCH('THÁNG 6.2022'!D196,XE[SỐ XE],0),0),0)</f>
        <v>0</v>
      </c>
      <c r="F196" s="55"/>
      <c r="G196" s="71"/>
      <c r="H196" s="48"/>
      <c r="I196" s="48"/>
      <c r="J196" s="48"/>
      <c r="K196" s="54">
        <f t="shared" ref="K196:K258" si="17">IF(P196&gt;30,40,IF(AND(P196&gt;27,P196&lt;30),36,IF(AND(P196&lt;=27,P196&gt;0),35,28)))</f>
        <v>28</v>
      </c>
      <c r="L196" s="56"/>
      <c r="M196" s="48"/>
      <c r="N196" s="48"/>
      <c r="O196" s="48"/>
      <c r="P196" s="69"/>
      <c r="Q196" s="48"/>
      <c r="R196" s="50"/>
      <c r="S196" s="51"/>
      <c r="T196" s="52"/>
      <c r="U196" s="52"/>
      <c r="V196" s="43">
        <f t="shared" ref="V196:V251" si="18">SUM(S196:U196)</f>
        <v>0</v>
      </c>
      <c r="W196" s="53"/>
      <c r="X196" s="49"/>
      <c r="Y196" s="49"/>
      <c r="Z196" s="49"/>
      <c r="AA196" s="49"/>
      <c r="AB196" s="49"/>
      <c r="AC196" s="42">
        <f t="shared" si="15"/>
        <v>0</v>
      </c>
      <c r="AD196" s="42">
        <f t="shared" si="16"/>
        <v>0</v>
      </c>
      <c r="AE196" s="61"/>
    </row>
    <row r="197" spans="1:31" x14ac:dyDescent="0.2">
      <c r="A197" s="41">
        <f t="shared" ref="A197:A259" si="19">1+A196</f>
        <v>194</v>
      </c>
      <c r="B197" s="46"/>
      <c r="C197" s="57" t="str">
        <f>IF(D197&lt;&gt;0,VLOOKUP(D197,'[1]Danh mục'!$A$3:$B$17,2,0),"")</f>
        <v/>
      </c>
      <c r="D197" s="47"/>
      <c r="E197" s="54">
        <f>IFERROR(INDEX(#REF!,MATCH('THÁNG 6.2022'!D197,XE[SỐ XE],0),0),0)</f>
        <v>0</v>
      </c>
      <c r="F197" s="55"/>
      <c r="G197" s="71"/>
      <c r="H197" s="48"/>
      <c r="I197" s="48"/>
      <c r="J197" s="48"/>
      <c r="K197" s="54">
        <f t="shared" si="17"/>
        <v>28</v>
      </c>
      <c r="L197" s="56"/>
      <c r="M197" s="48"/>
      <c r="N197" s="48"/>
      <c r="O197" s="48"/>
      <c r="P197" s="69"/>
      <c r="Q197" s="48"/>
      <c r="R197" s="50"/>
      <c r="S197" s="51"/>
      <c r="T197" s="52"/>
      <c r="U197" s="52"/>
      <c r="V197" s="43">
        <f t="shared" si="18"/>
        <v>0</v>
      </c>
      <c r="W197" s="53"/>
      <c r="X197" s="49"/>
      <c r="Y197" s="49"/>
      <c r="Z197" s="49"/>
      <c r="AA197" s="49"/>
      <c r="AB197" s="49"/>
      <c r="AC197" s="42">
        <f t="shared" ref="AC197:AC260" si="20">K197*M197*15000</f>
        <v>0</v>
      </c>
      <c r="AD197" s="42">
        <f t="shared" ref="AD197:AD260" si="21">SUM(W197:AB197)</f>
        <v>0</v>
      </c>
      <c r="AE197" s="61"/>
    </row>
    <row r="198" spans="1:31" x14ac:dyDescent="0.2">
      <c r="A198" s="41">
        <f t="shared" si="19"/>
        <v>195</v>
      </c>
      <c r="B198" s="46"/>
      <c r="C198" s="57" t="str">
        <f>IF(D198&lt;&gt;0,VLOOKUP(D198,'[1]Danh mục'!$A$3:$B$17,2,0),"")</f>
        <v/>
      </c>
      <c r="D198" s="47"/>
      <c r="E198" s="54">
        <f>IFERROR(INDEX(#REF!,MATCH('THÁNG 6.2022'!D198,XE[SỐ XE],0),0),0)</f>
        <v>0</v>
      </c>
      <c r="F198" s="55"/>
      <c r="G198" s="71"/>
      <c r="H198" s="48"/>
      <c r="I198" s="48"/>
      <c r="J198" s="48"/>
      <c r="K198" s="54">
        <f t="shared" si="17"/>
        <v>28</v>
      </c>
      <c r="L198" s="56"/>
      <c r="M198" s="48"/>
      <c r="N198" s="48"/>
      <c r="O198" s="48"/>
      <c r="P198" s="69"/>
      <c r="Q198" s="48"/>
      <c r="R198" s="50"/>
      <c r="S198" s="51"/>
      <c r="T198" s="52"/>
      <c r="U198" s="52"/>
      <c r="V198" s="43">
        <f t="shared" si="18"/>
        <v>0</v>
      </c>
      <c r="W198" s="53"/>
      <c r="X198" s="49"/>
      <c r="Y198" s="49"/>
      <c r="Z198" s="49"/>
      <c r="AA198" s="49"/>
      <c r="AB198" s="49"/>
      <c r="AC198" s="42">
        <f t="shared" si="20"/>
        <v>0</v>
      </c>
      <c r="AD198" s="42">
        <f t="shared" si="21"/>
        <v>0</v>
      </c>
      <c r="AE198" s="61"/>
    </row>
    <row r="199" spans="1:31" x14ac:dyDescent="0.2">
      <c r="A199" s="41">
        <f t="shared" si="19"/>
        <v>196</v>
      </c>
      <c r="B199" s="46"/>
      <c r="C199" s="57" t="str">
        <f>IF(D199&lt;&gt;0,VLOOKUP(D199,'[1]Danh mục'!$A$3:$B$17,2,0),"")</f>
        <v/>
      </c>
      <c r="D199" s="47"/>
      <c r="E199" s="54">
        <f>IFERROR(INDEX(#REF!,MATCH('THÁNG 6.2022'!D199,XE[SỐ XE],0),0),0)</f>
        <v>0</v>
      </c>
      <c r="F199" s="55"/>
      <c r="G199" s="71"/>
      <c r="H199" s="48"/>
      <c r="I199" s="48"/>
      <c r="J199" s="48"/>
      <c r="K199" s="54">
        <f t="shared" si="17"/>
        <v>28</v>
      </c>
      <c r="L199" s="56"/>
      <c r="M199" s="48"/>
      <c r="N199" s="48"/>
      <c r="O199" s="48"/>
      <c r="P199" s="69"/>
      <c r="Q199" s="48"/>
      <c r="R199" s="50"/>
      <c r="S199" s="51"/>
      <c r="T199" s="52"/>
      <c r="U199" s="52"/>
      <c r="V199" s="43">
        <f t="shared" si="18"/>
        <v>0</v>
      </c>
      <c r="W199" s="53"/>
      <c r="X199" s="49"/>
      <c r="Y199" s="49"/>
      <c r="Z199" s="49"/>
      <c r="AA199" s="49"/>
      <c r="AB199" s="49"/>
      <c r="AC199" s="42">
        <f t="shared" si="20"/>
        <v>0</v>
      </c>
      <c r="AD199" s="42">
        <f t="shared" si="21"/>
        <v>0</v>
      </c>
      <c r="AE199" s="61"/>
    </row>
    <row r="200" spans="1:31" x14ac:dyDescent="0.2">
      <c r="A200" s="41">
        <f t="shared" si="19"/>
        <v>197</v>
      </c>
      <c r="B200" s="46"/>
      <c r="C200" s="57" t="str">
        <f>IF(D200&lt;&gt;0,VLOOKUP(D200,'[1]Danh mục'!$A$3:$B$17,2,0),"")</f>
        <v/>
      </c>
      <c r="D200" s="47"/>
      <c r="E200" s="54">
        <f>IFERROR(INDEX(#REF!,MATCH('THÁNG 6.2022'!D200,XE[SỐ XE],0),0),0)</f>
        <v>0</v>
      </c>
      <c r="F200" s="55"/>
      <c r="G200" s="71"/>
      <c r="H200" s="48"/>
      <c r="I200" s="48"/>
      <c r="J200" s="48"/>
      <c r="K200" s="54">
        <f t="shared" si="17"/>
        <v>28</v>
      </c>
      <c r="L200" s="56"/>
      <c r="M200" s="48"/>
      <c r="N200" s="48"/>
      <c r="O200" s="48"/>
      <c r="P200" s="69"/>
      <c r="Q200" s="48"/>
      <c r="R200" s="50"/>
      <c r="S200" s="51"/>
      <c r="T200" s="52"/>
      <c r="U200" s="52"/>
      <c r="V200" s="43">
        <f t="shared" si="18"/>
        <v>0</v>
      </c>
      <c r="W200" s="53"/>
      <c r="X200" s="49"/>
      <c r="Y200" s="49"/>
      <c r="Z200" s="49"/>
      <c r="AA200" s="49"/>
      <c r="AB200" s="49"/>
      <c r="AC200" s="42">
        <f t="shared" si="20"/>
        <v>0</v>
      </c>
      <c r="AD200" s="42">
        <f t="shared" si="21"/>
        <v>0</v>
      </c>
      <c r="AE200" s="61"/>
    </row>
    <row r="201" spans="1:31" x14ac:dyDescent="0.2">
      <c r="A201" s="41">
        <f t="shared" si="19"/>
        <v>198</v>
      </c>
      <c r="B201" s="46"/>
      <c r="C201" s="57" t="str">
        <f>IF(D201&lt;&gt;0,VLOOKUP(D201,'[1]Danh mục'!$A$3:$B$17,2,0),"")</f>
        <v/>
      </c>
      <c r="D201" s="47"/>
      <c r="E201" s="54">
        <f>IFERROR(INDEX(#REF!,MATCH('THÁNG 6.2022'!D201,XE[SỐ XE],0),0),0)</f>
        <v>0</v>
      </c>
      <c r="F201" s="55"/>
      <c r="G201" s="71"/>
      <c r="H201" s="48"/>
      <c r="I201" s="48"/>
      <c r="J201" s="48"/>
      <c r="K201" s="54">
        <f t="shared" si="17"/>
        <v>28</v>
      </c>
      <c r="L201" s="56"/>
      <c r="M201" s="48"/>
      <c r="N201" s="48"/>
      <c r="O201" s="48"/>
      <c r="P201" s="69"/>
      <c r="Q201" s="48"/>
      <c r="R201" s="50"/>
      <c r="S201" s="51"/>
      <c r="T201" s="52"/>
      <c r="U201" s="52"/>
      <c r="V201" s="43">
        <f t="shared" si="18"/>
        <v>0</v>
      </c>
      <c r="W201" s="53"/>
      <c r="X201" s="49"/>
      <c r="Y201" s="49"/>
      <c r="Z201" s="49"/>
      <c r="AA201" s="49"/>
      <c r="AB201" s="49"/>
      <c r="AC201" s="42">
        <f t="shared" si="20"/>
        <v>0</v>
      </c>
      <c r="AD201" s="42">
        <f t="shared" si="21"/>
        <v>0</v>
      </c>
      <c r="AE201" s="61"/>
    </row>
    <row r="202" spans="1:31" x14ac:dyDescent="0.2">
      <c r="A202" s="41">
        <f t="shared" si="19"/>
        <v>199</v>
      </c>
      <c r="B202" s="46"/>
      <c r="C202" s="57" t="str">
        <f>IF(D202&lt;&gt;0,VLOOKUP(D202,'[1]Danh mục'!$A$3:$B$17,2,0),"")</f>
        <v/>
      </c>
      <c r="D202" s="47"/>
      <c r="E202" s="54">
        <f>IFERROR(INDEX(#REF!,MATCH('THÁNG 6.2022'!D202,XE[SỐ XE],0),0),0)</f>
        <v>0</v>
      </c>
      <c r="F202" s="55"/>
      <c r="G202" s="71"/>
      <c r="H202" s="48"/>
      <c r="I202" s="48"/>
      <c r="J202" s="48"/>
      <c r="K202" s="54">
        <f t="shared" si="17"/>
        <v>28</v>
      </c>
      <c r="L202" s="56"/>
      <c r="M202" s="48"/>
      <c r="N202" s="48"/>
      <c r="O202" s="48"/>
      <c r="P202" s="69"/>
      <c r="Q202" s="48"/>
      <c r="R202" s="50"/>
      <c r="S202" s="51"/>
      <c r="T202" s="52"/>
      <c r="U202" s="52"/>
      <c r="V202" s="43">
        <f t="shared" si="18"/>
        <v>0</v>
      </c>
      <c r="W202" s="53"/>
      <c r="X202" s="49"/>
      <c r="Y202" s="49"/>
      <c r="Z202" s="49"/>
      <c r="AA202" s="49"/>
      <c r="AB202" s="49"/>
      <c r="AC202" s="42">
        <f t="shared" si="20"/>
        <v>0</v>
      </c>
      <c r="AD202" s="42">
        <f t="shared" si="21"/>
        <v>0</v>
      </c>
      <c r="AE202" s="61"/>
    </row>
    <row r="203" spans="1:31" x14ac:dyDescent="0.2">
      <c r="A203" s="41">
        <f t="shared" si="19"/>
        <v>200</v>
      </c>
      <c r="B203" s="46"/>
      <c r="C203" s="57" t="str">
        <f>IF(D203&lt;&gt;0,VLOOKUP(D203,'[1]Danh mục'!$A$3:$B$17,2,0),"")</f>
        <v/>
      </c>
      <c r="D203" s="47"/>
      <c r="E203" s="54">
        <f>IFERROR(INDEX(#REF!,MATCH('THÁNG 6.2022'!D203,XE[SỐ XE],0),0),0)</f>
        <v>0</v>
      </c>
      <c r="F203" s="55"/>
      <c r="G203" s="71"/>
      <c r="H203" s="48"/>
      <c r="I203" s="48"/>
      <c r="J203" s="48"/>
      <c r="K203" s="54">
        <f t="shared" si="17"/>
        <v>28</v>
      </c>
      <c r="L203" s="56"/>
      <c r="M203" s="48"/>
      <c r="N203" s="48"/>
      <c r="O203" s="48"/>
      <c r="P203" s="69"/>
      <c r="Q203" s="48"/>
      <c r="R203" s="50"/>
      <c r="S203" s="51"/>
      <c r="T203" s="52"/>
      <c r="U203" s="52"/>
      <c r="V203" s="43">
        <f t="shared" si="18"/>
        <v>0</v>
      </c>
      <c r="W203" s="53"/>
      <c r="X203" s="49"/>
      <c r="Y203" s="49"/>
      <c r="Z203" s="49"/>
      <c r="AA203" s="49"/>
      <c r="AB203" s="49"/>
      <c r="AC203" s="42">
        <f t="shared" si="20"/>
        <v>0</v>
      </c>
      <c r="AD203" s="42">
        <f t="shared" si="21"/>
        <v>0</v>
      </c>
      <c r="AE203" s="61"/>
    </row>
    <row r="204" spans="1:31" x14ac:dyDescent="0.2">
      <c r="A204" s="41">
        <f t="shared" si="19"/>
        <v>201</v>
      </c>
      <c r="B204" s="46"/>
      <c r="C204" s="57" t="str">
        <f>IF(D204&lt;&gt;0,VLOOKUP(D204,'[1]Danh mục'!$A$3:$B$17,2,0),"")</f>
        <v/>
      </c>
      <c r="D204" s="47"/>
      <c r="E204" s="54">
        <f>IFERROR(INDEX(#REF!,MATCH('THÁNG 6.2022'!D204,XE[SỐ XE],0),0),0)</f>
        <v>0</v>
      </c>
      <c r="F204" s="55"/>
      <c r="G204" s="71"/>
      <c r="H204" s="48"/>
      <c r="I204" s="48"/>
      <c r="J204" s="48"/>
      <c r="K204" s="54">
        <f t="shared" si="17"/>
        <v>28</v>
      </c>
      <c r="L204" s="56"/>
      <c r="M204" s="48"/>
      <c r="N204" s="48"/>
      <c r="O204" s="48"/>
      <c r="P204" s="69"/>
      <c r="Q204" s="48"/>
      <c r="R204" s="50"/>
      <c r="S204" s="51"/>
      <c r="T204" s="52"/>
      <c r="U204" s="52"/>
      <c r="V204" s="43">
        <f t="shared" si="18"/>
        <v>0</v>
      </c>
      <c r="W204" s="53"/>
      <c r="X204" s="49"/>
      <c r="Y204" s="49"/>
      <c r="Z204" s="49"/>
      <c r="AA204" s="49"/>
      <c r="AB204" s="49"/>
      <c r="AC204" s="42">
        <f t="shared" si="20"/>
        <v>0</v>
      </c>
      <c r="AD204" s="42">
        <f t="shared" si="21"/>
        <v>0</v>
      </c>
      <c r="AE204" s="61"/>
    </row>
    <row r="205" spans="1:31" x14ac:dyDescent="0.2">
      <c r="A205" s="41">
        <f t="shared" si="19"/>
        <v>202</v>
      </c>
      <c r="B205" s="46"/>
      <c r="C205" s="57" t="str">
        <f>IF(D205&lt;&gt;0,VLOOKUP(D205,'[1]Danh mục'!$A$3:$B$17,2,0),"")</f>
        <v/>
      </c>
      <c r="D205" s="47"/>
      <c r="E205" s="54">
        <f>IFERROR(INDEX(#REF!,MATCH('THÁNG 6.2022'!D205,XE[SỐ XE],0),0),0)</f>
        <v>0</v>
      </c>
      <c r="F205" s="55"/>
      <c r="G205" s="71"/>
      <c r="H205" s="48"/>
      <c r="I205" s="48"/>
      <c r="J205" s="48"/>
      <c r="K205" s="54">
        <f t="shared" si="17"/>
        <v>28</v>
      </c>
      <c r="L205" s="56"/>
      <c r="M205" s="48"/>
      <c r="N205" s="48"/>
      <c r="O205" s="48"/>
      <c r="P205" s="69"/>
      <c r="Q205" s="48"/>
      <c r="R205" s="50"/>
      <c r="S205" s="51"/>
      <c r="T205" s="52"/>
      <c r="U205" s="52"/>
      <c r="V205" s="43">
        <f t="shared" si="18"/>
        <v>0</v>
      </c>
      <c r="W205" s="53"/>
      <c r="X205" s="49"/>
      <c r="Y205" s="49"/>
      <c r="Z205" s="49"/>
      <c r="AA205" s="49"/>
      <c r="AB205" s="49"/>
      <c r="AC205" s="42">
        <f t="shared" si="20"/>
        <v>0</v>
      </c>
      <c r="AD205" s="42">
        <f t="shared" si="21"/>
        <v>0</v>
      </c>
      <c r="AE205" s="61"/>
    </row>
    <row r="206" spans="1:31" x14ac:dyDescent="0.2">
      <c r="A206" s="41">
        <f t="shared" si="19"/>
        <v>203</v>
      </c>
      <c r="B206" s="46"/>
      <c r="C206" s="57" t="str">
        <f>IF(D206&lt;&gt;0,VLOOKUP(D206,'[1]Danh mục'!$A$3:$B$17,2,0),"")</f>
        <v/>
      </c>
      <c r="D206" s="47"/>
      <c r="E206" s="54">
        <f>IFERROR(INDEX(#REF!,MATCH('THÁNG 6.2022'!D206,XE[SỐ XE],0),0),0)</f>
        <v>0</v>
      </c>
      <c r="F206" s="55"/>
      <c r="G206" s="71"/>
      <c r="H206" s="48"/>
      <c r="I206" s="48"/>
      <c r="J206" s="48"/>
      <c r="K206" s="54">
        <f t="shared" si="17"/>
        <v>28</v>
      </c>
      <c r="L206" s="56"/>
      <c r="M206" s="48"/>
      <c r="N206" s="48"/>
      <c r="O206" s="48"/>
      <c r="P206" s="69"/>
      <c r="Q206" s="48"/>
      <c r="R206" s="50"/>
      <c r="S206" s="51"/>
      <c r="T206" s="52"/>
      <c r="U206" s="52"/>
      <c r="V206" s="43">
        <f t="shared" si="18"/>
        <v>0</v>
      </c>
      <c r="W206" s="53"/>
      <c r="X206" s="49"/>
      <c r="Y206" s="49"/>
      <c r="Z206" s="49"/>
      <c r="AA206" s="49"/>
      <c r="AB206" s="49"/>
      <c r="AC206" s="42">
        <f t="shared" si="20"/>
        <v>0</v>
      </c>
      <c r="AD206" s="42">
        <f t="shared" si="21"/>
        <v>0</v>
      </c>
      <c r="AE206" s="61"/>
    </row>
    <row r="207" spans="1:31" x14ac:dyDescent="0.2">
      <c r="A207" s="41">
        <f t="shared" si="19"/>
        <v>204</v>
      </c>
      <c r="B207" s="46"/>
      <c r="C207" s="57" t="str">
        <f>IF(D207&lt;&gt;0,VLOOKUP(D207,'[1]Danh mục'!$A$3:$B$17,2,0),"")</f>
        <v/>
      </c>
      <c r="D207" s="47"/>
      <c r="E207" s="54">
        <f>IFERROR(INDEX(#REF!,MATCH('THÁNG 6.2022'!D207,XE[SỐ XE],0),0),0)</f>
        <v>0</v>
      </c>
      <c r="F207" s="55"/>
      <c r="G207" s="71"/>
      <c r="H207" s="48"/>
      <c r="I207" s="48"/>
      <c r="J207" s="48"/>
      <c r="K207" s="54">
        <f t="shared" si="17"/>
        <v>28</v>
      </c>
      <c r="L207" s="56"/>
      <c r="M207" s="48"/>
      <c r="N207" s="48"/>
      <c r="O207" s="48"/>
      <c r="P207" s="69"/>
      <c r="Q207" s="48"/>
      <c r="R207" s="50"/>
      <c r="S207" s="51"/>
      <c r="T207" s="52"/>
      <c r="U207" s="52"/>
      <c r="V207" s="43">
        <f t="shared" si="18"/>
        <v>0</v>
      </c>
      <c r="W207" s="53"/>
      <c r="X207" s="49"/>
      <c r="Y207" s="49"/>
      <c r="Z207" s="49"/>
      <c r="AA207" s="49"/>
      <c r="AB207" s="49"/>
      <c r="AC207" s="42">
        <f t="shared" si="20"/>
        <v>0</v>
      </c>
      <c r="AD207" s="42">
        <f t="shared" si="21"/>
        <v>0</v>
      </c>
      <c r="AE207" s="61"/>
    </row>
    <row r="208" spans="1:31" x14ac:dyDescent="0.2">
      <c r="A208" s="41">
        <f t="shared" si="19"/>
        <v>205</v>
      </c>
      <c r="B208" s="46"/>
      <c r="C208" s="57" t="str">
        <f>IF(D208&lt;&gt;0,VLOOKUP(D208,'[1]Danh mục'!$A$3:$B$17,2,0),"")</f>
        <v/>
      </c>
      <c r="D208" s="47"/>
      <c r="E208" s="54">
        <f>IFERROR(INDEX(#REF!,MATCH('THÁNG 6.2022'!D208,XE[SỐ XE],0),0),0)</f>
        <v>0</v>
      </c>
      <c r="F208" s="55"/>
      <c r="G208" s="71"/>
      <c r="H208" s="48"/>
      <c r="I208" s="48"/>
      <c r="J208" s="48"/>
      <c r="K208" s="54">
        <f t="shared" si="17"/>
        <v>28</v>
      </c>
      <c r="L208" s="56"/>
      <c r="M208" s="48"/>
      <c r="N208" s="48"/>
      <c r="O208" s="48"/>
      <c r="P208" s="69"/>
      <c r="Q208" s="48"/>
      <c r="R208" s="50"/>
      <c r="S208" s="51"/>
      <c r="T208" s="52"/>
      <c r="U208" s="52"/>
      <c r="V208" s="43">
        <f t="shared" si="18"/>
        <v>0</v>
      </c>
      <c r="W208" s="53"/>
      <c r="X208" s="49"/>
      <c r="Y208" s="49"/>
      <c r="Z208" s="49"/>
      <c r="AA208" s="49"/>
      <c r="AB208" s="49"/>
      <c r="AC208" s="42">
        <f t="shared" si="20"/>
        <v>0</v>
      </c>
      <c r="AD208" s="42">
        <f t="shared" si="21"/>
        <v>0</v>
      </c>
      <c r="AE208" s="61"/>
    </row>
    <row r="209" spans="1:31" x14ac:dyDescent="0.2">
      <c r="A209" s="41">
        <f t="shared" si="19"/>
        <v>206</v>
      </c>
      <c r="B209" s="46"/>
      <c r="C209" s="57" t="str">
        <f>IF(D209&lt;&gt;0,VLOOKUP(D209,'[1]Danh mục'!$A$3:$B$17,2,0),"")</f>
        <v/>
      </c>
      <c r="D209" s="47"/>
      <c r="E209" s="54">
        <f>IFERROR(INDEX(#REF!,MATCH('THÁNG 6.2022'!D209,XE[SỐ XE],0),0),0)</f>
        <v>0</v>
      </c>
      <c r="F209" s="55"/>
      <c r="G209" s="71"/>
      <c r="H209" s="48"/>
      <c r="I209" s="48"/>
      <c r="J209" s="48"/>
      <c r="K209" s="54">
        <f t="shared" si="17"/>
        <v>28</v>
      </c>
      <c r="L209" s="56"/>
      <c r="M209" s="48"/>
      <c r="N209" s="48"/>
      <c r="O209" s="48"/>
      <c r="P209" s="69"/>
      <c r="Q209" s="48"/>
      <c r="R209" s="50"/>
      <c r="S209" s="51"/>
      <c r="T209" s="52"/>
      <c r="U209" s="52"/>
      <c r="V209" s="43">
        <f t="shared" si="18"/>
        <v>0</v>
      </c>
      <c r="W209" s="53"/>
      <c r="X209" s="49"/>
      <c r="Y209" s="49"/>
      <c r="Z209" s="49"/>
      <c r="AA209" s="49"/>
      <c r="AB209" s="49"/>
      <c r="AC209" s="42">
        <f t="shared" si="20"/>
        <v>0</v>
      </c>
      <c r="AD209" s="42">
        <f t="shared" si="21"/>
        <v>0</v>
      </c>
      <c r="AE209" s="61"/>
    </row>
    <row r="210" spans="1:31" x14ac:dyDescent="0.2">
      <c r="A210" s="41">
        <f t="shared" si="19"/>
        <v>207</v>
      </c>
      <c r="B210" s="46"/>
      <c r="C210" s="57" t="str">
        <f>IF(D210&lt;&gt;0,VLOOKUP(D210,'[1]Danh mục'!$A$3:$B$17,2,0),"")</f>
        <v/>
      </c>
      <c r="D210" s="47"/>
      <c r="E210" s="54">
        <f>IFERROR(INDEX(#REF!,MATCH('THÁNG 6.2022'!D210,XE[SỐ XE],0),0),0)</f>
        <v>0</v>
      </c>
      <c r="F210" s="55"/>
      <c r="G210" s="71"/>
      <c r="H210" s="48"/>
      <c r="I210" s="48"/>
      <c r="J210" s="48"/>
      <c r="K210" s="54">
        <f t="shared" si="17"/>
        <v>28</v>
      </c>
      <c r="L210" s="56"/>
      <c r="M210" s="48"/>
      <c r="N210" s="48"/>
      <c r="O210" s="48"/>
      <c r="P210" s="69"/>
      <c r="Q210" s="48"/>
      <c r="R210" s="50"/>
      <c r="S210" s="51"/>
      <c r="T210" s="52"/>
      <c r="U210" s="52"/>
      <c r="V210" s="43">
        <f t="shared" si="18"/>
        <v>0</v>
      </c>
      <c r="W210" s="53"/>
      <c r="X210" s="49"/>
      <c r="Y210" s="49"/>
      <c r="Z210" s="49"/>
      <c r="AA210" s="49"/>
      <c r="AB210" s="49"/>
      <c r="AC210" s="42">
        <f t="shared" si="20"/>
        <v>0</v>
      </c>
      <c r="AD210" s="42">
        <f t="shared" si="21"/>
        <v>0</v>
      </c>
      <c r="AE210" s="61"/>
    </row>
    <row r="211" spans="1:31" x14ac:dyDescent="0.2">
      <c r="A211" s="41">
        <f t="shared" si="19"/>
        <v>208</v>
      </c>
      <c r="B211" s="46"/>
      <c r="C211" s="57" t="str">
        <f>IF(D211&lt;&gt;0,VLOOKUP(D211,'[1]Danh mục'!$A$3:$B$17,2,0),"")</f>
        <v/>
      </c>
      <c r="D211" s="47"/>
      <c r="E211" s="54">
        <f>IFERROR(INDEX(#REF!,MATCH('THÁNG 6.2022'!D211,XE[SỐ XE],0),0),0)</f>
        <v>0</v>
      </c>
      <c r="F211" s="55"/>
      <c r="G211" s="71"/>
      <c r="H211" s="48"/>
      <c r="I211" s="48"/>
      <c r="J211" s="48"/>
      <c r="K211" s="54">
        <f t="shared" si="17"/>
        <v>28</v>
      </c>
      <c r="L211" s="56"/>
      <c r="M211" s="48"/>
      <c r="N211" s="48"/>
      <c r="O211" s="48"/>
      <c r="P211" s="69"/>
      <c r="Q211" s="48"/>
      <c r="R211" s="50"/>
      <c r="S211" s="51"/>
      <c r="T211" s="52"/>
      <c r="U211" s="52"/>
      <c r="V211" s="43">
        <f t="shared" si="18"/>
        <v>0</v>
      </c>
      <c r="W211" s="53"/>
      <c r="X211" s="49"/>
      <c r="Y211" s="49"/>
      <c r="Z211" s="49"/>
      <c r="AA211" s="49"/>
      <c r="AB211" s="49"/>
      <c r="AC211" s="42">
        <f t="shared" si="20"/>
        <v>0</v>
      </c>
      <c r="AD211" s="42">
        <f t="shared" si="21"/>
        <v>0</v>
      </c>
      <c r="AE211" s="61"/>
    </row>
    <row r="212" spans="1:31" x14ac:dyDescent="0.2">
      <c r="A212" s="41">
        <f t="shared" si="19"/>
        <v>209</v>
      </c>
      <c r="B212" s="46"/>
      <c r="C212" s="57" t="str">
        <f>IF(D212&lt;&gt;0,VLOOKUP(D212,'[1]Danh mục'!$A$3:$B$17,2,0),"")</f>
        <v/>
      </c>
      <c r="D212" s="47"/>
      <c r="E212" s="54">
        <f>IFERROR(INDEX(#REF!,MATCH('THÁNG 6.2022'!D212,XE[SỐ XE],0),0),0)</f>
        <v>0</v>
      </c>
      <c r="F212" s="55"/>
      <c r="G212" s="71"/>
      <c r="H212" s="48"/>
      <c r="I212" s="48"/>
      <c r="J212" s="48"/>
      <c r="K212" s="54">
        <f t="shared" si="17"/>
        <v>28</v>
      </c>
      <c r="L212" s="56"/>
      <c r="M212" s="48"/>
      <c r="N212" s="48"/>
      <c r="O212" s="48"/>
      <c r="P212" s="69"/>
      <c r="Q212" s="48"/>
      <c r="R212" s="50"/>
      <c r="S212" s="51"/>
      <c r="T212" s="52"/>
      <c r="U212" s="52"/>
      <c r="V212" s="43">
        <f t="shared" si="18"/>
        <v>0</v>
      </c>
      <c r="W212" s="53"/>
      <c r="X212" s="49"/>
      <c r="Y212" s="49"/>
      <c r="Z212" s="49"/>
      <c r="AA212" s="49"/>
      <c r="AB212" s="49"/>
      <c r="AC212" s="42">
        <f t="shared" si="20"/>
        <v>0</v>
      </c>
      <c r="AD212" s="42">
        <f t="shared" si="21"/>
        <v>0</v>
      </c>
      <c r="AE212" s="61"/>
    </row>
    <row r="213" spans="1:31" x14ac:dyDescent="0.2">
      <c r="A213" s="41">
        <f t="shared" si="19"/>
        <v>210</v>
      </c>
      <c r="B213" s="46"/>
      <c r="C213" s="57" t="str">
        <f>IF(D213&lt;&gt;0,VLOOKUP(D213,'[1]Danh mục'!$A$3:$B$17,2,0),"")</f>
        <v/>
      </c>
      <c r="D213" s="47"/>
      <c r="E213" s="54">
        <f>IFERROR(INDEX(#REF!,MATCH('THÁNG 6.2022'!D213,XE[SỐ XE],0),0),0)</f>
        <v>0</v>
      </c>
      <c r="F213" s="55"/>
      <c r="G213" s="71"/>
      <c r="H213" s="48"/>
      <c r="I213" s="48"/>
      <c r="J213" s="48"/>
      <c r="K213" s="54">
        <f t="shared" si="17"/>
        <v>28</v>
      </c>
      <c r="L213" s="56"/>
      <c r="M213" s="48"/>
      <c r="N213" s="48"/>
      <c r="O213" s="48"/>
      <c r="P213" s="69"/>
      <c r="Q213" s="48"/>
      <c r="R213" s="50"/>
      <c r="S213" s="51"/>
      <c r="T213" s="52"/>
      <c r="U213" s="52"/>
      <c r="V213" s="43">
        <f t="shared" si="18"/>
        <v>0</v>
      </c>
      <c r="W213" s="53"/>
      <c r="X213" s="49"/>
      <c r="Y213" s="49"/>
      <c r="Z213" s="49"/>
      <c r="AA213" s="49"/>
      <c r="AB213" s="49"/>
      <c r="AC213" s="42">
        <f t="shared" si="20"/>
        <v>0</v>
      </c>
      <c r="AD213" s="42">
        <f t="shared" si="21"/>
        <v>0</v>
      </c>
      <c r="AE213" s="61"/>
    </row>
    <row r="214" spans="1:31" x14ac:dyDescent="0.2">
      <c r="A214" s="41">
        <f t="shared" si="19"/>
        <v>211</v>
      </c>
      <c r="B214" s="46"/>
      <c r="C214" s="57" t="str">
        <f>IF(D214&lt;&gt;0,VLOOKUP(D214,'[1]Danh mục'!$A$3:$B$17,2,0),"")</f>
        <v/>
      </c>
      <c r="D214" s="47"/>
      <c r="E214" s="54">
        <f>IFERROR(INDEX(#REF!,MATCH('THÁNG 6.2022'!D214,XE[SỐ XE],0),0),0)</f>
        <v>0</v>
      </c>
      <c r="F214" s="55"/>
      <c r="G214" s="71"/>
      <c r="H214" s="48"/>
      <c r="I214" s="48"/>
      <c r="J214" s="48"/>
      <c r="K214" s="54">
        <f t="shared" si="17"/>
        <v>28</v>
      </c>
      <c r="L214" s="56"/>
      <c r="M214" s="48"/>
      <c r="N214" s="48"/>
      <c r="O214" s="48"/>
      <c r="P214" s="69"/>
      <c r="Q214" s="48"/>
      <c r="R214" s="50"/>
      <c r="S214" s="51"/>
      <c r="T214" s="52"/>
      <c r="U214" s="52"/>
      <c r="V214" s="43">
        <f t="shared" si="18"/>
        <v>0</v>
      </c>
      <c r="W214" s="53"/>
      <c r="X214" s="49"/>
      <c r="Y214" s="49"/>
      <c r="Z214" s="49"/>
      <c r="AA214" s="49"/>
      <c r="AB214" s="49"/>
      <c r="AC214" s="42">
        <f t="shared" si="20"/>
        <v>0</v>
      </c>
      <c r="AD214" s="42">
        <f t="shared" si="21"/>
        <v>0</v>
      </c>
      <c r="AE214" s="61"/>
    </row>
    <row r="215" spans="1:31" x14ac:dyDescent="0.2">
      <c r="A215" s="41">
        <f t="shared" si="19"/>
        <v>212</v>
      </c>
      <c r="B215" s="46"/>
      <c r="C215" s="57" t="str">
        <f>IF(D215&lt;&gt;0,VLOOKUP(D215,'[1]Danh mục'!$A$3:$B$17,2,0),"")</f>
        <v/>
      </c>
      <c r="D215" s="47"/>
      <c r="E215" s="54">
        <f>IFERROR(INDEX(#REF!,MATCH('THÁNG 6.2022'!D215,XE[SỐ XE],0),0),0)</f>
        <v>0</v>
      </c>
      <c r="F215" s="55"/>
      <c r="G215" s="71"/>
      <c r="H215" s="48"/>
      <c r="I215" s="48"/>
      <c r="J215" s="48"/>
      <c r="K215" s="54">
        <f t="shared" si="17"/>
        <v>28</v>
      </c>
      <c r="L215" s="56"/>
      <c r="M215" s="48"/>
      <c r="N215" s="48"/>
      <c r="O215" s="48"/>
      <c r="P215" s="69"/>
      <c r="Q215" s="48"/>
      <c r="R215" s="50"/>
      <c r="S215" s="51"/>
      <c r="T215" s="52"/>
      <c r="U215" s="52"/>
      <c r="V215" s="43">
        <f t="shared" si="18"/>
        <v>0</v>
      </c>
      <c r="W215" s="53"/>
      <c r="X215" s="49"/>
      <c r="Y215" s="49"/>
      <c r="Z215" s="49"/>
      <c r="AA215" s="49"/>
      <c r="AB215" s="49"/>
      <c r="AC215" s="42">
        <f t="shared" si="20"/>
        <v>0</v>
      </c>
      <c r="AD215" s="42">
        <f t="shared" si="21"/>
        <v>0</v>
      </c>
      <c r="AE215" s="61"/>
    </row>
    <row r="216" spans="1:31" x14ac:dyDescent="0.2">
      <c r="A216" s="41">
        <f t="shared" si="19"/>
        <v>213</v>
      </c>
      <c r="B216" s="46"/>
      <c r="C216" s="57" t="str">
        <f>IF(D216&lt;&gt;0,VLOOKUP(D216,'[1]Danh mục'!$A$3:$B$17,2,0),"")</f>
        <v/>
      </c>
      <c r="D216" s="47"/>
      <c r="E216" s="54">
        <f>IFERROR(INDEX(#REF!,MATCH('THÁNG 6.2022'!D216,XE[SỐ XE],0),0),0)</f>
        <v>0</v>
      </c>
      <c r="F216" s="55"/>
      <c r="G216" s="71"/>
      <c r="H216" s="48"/>
      <c r="I216" s="48"/>
      <c r="J216" s="48"/>
      <c r="K216" s="54">
        <f t="shared" si="17"/>
        <v>28</v>
      </c>
      <c r="L216" s="56"/>
      <c r="M216" s="48"/>
      <c r="N216" s="48"/>
      <c r="O216" s="48"/>
      <c r="P216" s="69"/>
      <c r="Q216" s="48"/>
      <c r="R216" s="50"/>
      <c r="S216" s="51"/>
      <c r="T216" s="52"/>
      <c r="U216" s="52"/>
      <c r="V216" s="43">
        <f t="shared" si="18"/>
        <v>0</v>
      </c>
      <c r="W216" s="53"/>
      <c r="X216" s="49"/>
      <c r="Y216" s="49"/>
      <c r="Z216" s="49"/>
      <c r="AA216" s="49"/>
      <c r="AB216" s="49"/>
      <c r="AC216" s="42">
        <f t="shared" si="20"/>
        <v>0</v>
      </c>
      <c r="AD216" s="42">
        <f t="shared" si="21"/>
        <v>0</v>
      </c>
      <c r="AE216" s="61"/>
    </row>
    <row r="217" spans="1:31" x14ac:dyDescent="0.2">
      <c r="A217" s="41">
        <f t="shared" si="19"/>
        <v>214</v>
      </c>
      <c r="B217" s="46"/>
      <c r="C217" s="57" t="str">
        <f>IF(D217&lt;&gt;0,VLOOKUP(D217,'[1]Danh mục'!$A$3:$B$17,2,0),"")</f>
        <v/>
      </c>
      <c r="D217" s="47"/>
      <c r="E217" s="54">
        <f>IFERROR(INDEX(#REF!,MATCH('THÁNG 6.2022'!D217,XE[SỐ XE],0),0),0)</f>
        <v>0</v>
      </c>
      <c r="F217" s="55"/>
      <c r="G217" s="71"/>
      <c r="H217" s="48"/>
      <c r="I217" s="48"/>
      <c r="J217" s="48"/>
      <c r="K217" s="54">
        <f t="shared" si="17"/>
        <v>28</v>
      </c>
      <c r="L217" s="56"/>
      <c r="M217" s="48"/>
      <c r="N217" s="48"/>
      <c r="O217" s="48"/>
      <c r="P217" s="69"/>
      <c r="Q217" s="48"/>
      <c r="R217" s="50"/>
      <c r="S217" s="51"/>
      <c r="T217" s="52"/>
      <c r="U217" s="52"/>
      <c r="V217" s="43">
        <f t="shared" si="18"/>
        <v>0</v>
      </c>
      <c r="W217" s="53"/>
      <c r="X217" s="49"/>
      <c r="Y217" s="49"/>
      <c r="Z217" s="49"/>
      <c r="AA217" s="49"/>
      <c r="AB217" s="49"/>
      <c r="AC217" s="42">
        <f t="shared" si="20"/>
        <v>0</v>
      </c>
      <c r="AD217" s="42">
        <f t="shared" si="21"/>
        <v>0</v>
      </c>
      <c r="AE217" s="61"/>
    </row>
    <row r="218" spans="1:31" x14ac:dyDescent="0.2">
      <c r="A218" s="41">
        <f t="shared" si="19"/>
        <v>215</v>
      </c>
      <c r="B218" s="46"/>
      <c r="C218" s="57" t="str">
        <f>IF(D218&lt;&gt;0,VLOOKUP(D218,'[1]Danh mục'!$A$3:$B$17,2,0),"")</f>
        <v/>
      </c>
      <c r="D218" s="47"/>
      <c r="E218" s="54">
        <f>IFERROR(INDEX(#REF!,MATCH('THÁNG 6.2022'!D218,XE[SỐ XE],0),0),0)</f>
        <v>0</v>
      </c>
      <c r="F218" s="55"/>
      <c r="G218" s="71"/>
      <c r="H218" s="48"/>
      <c r="I218" s="48"/>
      <c r="J218" s="48"/>
      <c r="K218" s="54">
        <f t="shared" si="17"/>
        <v>28</v>
      </c>
      <c r="L218" s="56"/>
      <c r="M218" s="48"/>
      <c r="N218" s="48"/>
      <c r="O218" s="48"/>
      <c r="P218" s="69"/>
      <c r="Q218" s="48"/>
      <c r="R218" s="50"/>
      <c r="S218" s="51"/>
      <c r="T218" s="52"/>
      <c r="U218" s="52"/>
      <c r="V218" s="43">
        <f t="shared" si="18"/>
        <v>0</v>
      </c>
      <c r="W218" s="53"/>
      <c r="X218" s="49"/>
      <c r="Y218" s="49"/>
      <c r="Z218" s="49"/>
      <c r="AA218" s="49"/>
      <c r="AB218" s="49"/>
      <c r="AC218" s="42">
        <f t="shared" si="20"/>
        <v>0</v>
      </c>
      <c r="AD218" s="42">
        <f t="shared" si="21"/>
        <v>0</v>
      </c>
      <c r="AE218" s="61"/>
    </row>
    <row r="219" spans="1:31" x14ac:dyDescent="0.2">
      <c r="A219" s="41">
        <f t="shared" si="19"/>
        <v>216</v>
      </c>
      <c r="B219" s="46"/>
      <c r="C219" s="57" t="str">
        <f>IF(D219&lt;&gt;0,VLOOKUP(D219,'[1]Danh mục'!$A$3:$B$17,2,0),"")</f>
        <v/>
      </c>
      <c r="D219" s="47"/>
      <c r="E219" s="54">
        <f>IFERROR(INDEX(#REF!,MATCH('THÁNG 6.2022'!D219,XE[SỐ XE],0),0),0)</f>
        <v>0</v>
      </c>
      <c r="F219" s="55"/>
      <c r="G219" s="71"/>
      <c r="H219" s="48"/>
      <c r="I219" s="48"/>
      <c r="J219" s="48"/>
      <c r="K219" s="54">
        <f t="shared" si="17"/>
        <v>28</v>
      </c>
      <c r="L219" s="56"/>
      <c r="M219" s="48"/>
      <c r="N219" s="48"/>
      <c r="O219" s="48"/>
      <c r="P219" s="69"/>
      <c r="Q219" s="48"/>
      <c r="R219" s="50"/>
      <c r="S219" s="51"/>
      <c r="T219" s="52"/>
      <c r="U219" s="52"/>
      <c r="V219" s="43">
        <f t="shared" si="18"/>
        <v>0</v>
      </c>
      <c r="W219" s="53"/>
      <c r="X219" s="49"/>
      <c r="Y219" s="49"/>
      <c r="Z219" s="49"/>
      <c r="AA219" s="49"/>
      <c r="AB219" s="49"/>
      <c r="AC219" s="42">
        <f t="shared" si="20"/>
        <v>0</v>
      </c>
      <c r="AD219" s="42">
        <f t="shared" si="21"/>
        <v>0</v>
      </c>
      <c r="AE219" s="61"/>
    </row>
    <row r="220" spans="1:31" x14ac:dyDescent="0.2">
      <c r="A220" s="41">
        <f t="shared" si="19"/>
        <v>217</v>
      </c>
      <c r="B220" s="46"/>
      <c r="C220" s="57" t="str">
        <f>IF(D220&lt;&gt;0,VLOOKUP(D220,'[1]Danh mục'!$A$3:$B$17,2,0),"")</f>
        <v/>
      </c>
      <c r="D220" s="47"/>
      <c r="E220" s="54">
        <f>IFERROR(INDEX(#REF!,MATCH('THÁNG 6.2022'!D220,XE[SỐ XE],0),0),0)</f>
        <v>0</v>
      </c>
      <c r="F220" s="55"/>
      <c r="G220" s="71"/>
      <c r="H220" s="48"/>
      <c r="I220" s="48"/>
      <c r="J220" s="48"/>
      <c r="K220" s="54">
        <f t="shared" si="17"/>
        <v>28</v>
      </c>
      <c r="L220" s="56"/>
      <c r="M220" s="48"/>
      <c r="N220" s="48"/>
      <c r="O220" s="48"/>
      <c r="P220" s="69"/>
      <c r="Q220" s="48"/>
      <c r="R220" s="50"/>
      <c r="S220" s="51"/>
      <c r="T220" s="52"/>
      <c r="U220" s="52"/>
      <c r="V220" s="43">
        <f t="shared" si="18"/>
        <v>0</v>
      </c>
      <c r="W220" s="53"/>
      <c r="X220" s="49"/>
      <c r="Y220" s="49"/>
      <c r="Z220" s="49"/>
      <c r="AA220" s="49"/>
      <c r="AB220" s="49"/>
      <c r="AC220" s="42">
        <f t="shared" si="20"/>
        <v>0</v>
      </c>
      <c r="AD220" s="42">
        <f t="shared" si="21"/>
        <v>0</v>
      </c>
      <c r="AE220" s="61"/>
    </row>
    <row r="221" spans="1:31" x14ac:dyDescent="0.2">
      <c r="A221" s="41">
        <f t="shared" si="19"/>
        <v>218</v>
      </c>
      <c r="B221" s="46"/>
      <c r="C221" s="57" t="str">
        <f>IF(D221&lt;&gt;0,VLOOKUP(D221,'[1]Danh mục'!$A$3:$B$17,2,0),"")</f>
        <v/>
      </c>
      <c r="D221" s="47"/>
      <c r="E221" s="54">
        <f>IFERROR(INDEX(#REF!,MATCH('THÁNG 6.2022'!D221,XE[SỐ XE],0),0),0)</f>
        <v>0</v>
      </c>
      <c r="F221" s="55"/>
      <c r="G221" s="71"/>
      <c r="H221" s="48"/>
      <c r="I221" s="48"/>
      <c r="J221" s="48"/>
      <c r="K221" s="54">
        <f t="shared" si="17"/>
        <v>28</v>
      </c>
      <c r="L221" s="56"/>
      <c r="M221" s="48"/>
      <c r="N221" s="48"/>
      <c r="O221" s="48"/>
      <c r="P221" s="69"/>
      <c r="Q221" s="48"/>
      <c r="R221" s="50"/>
      <c r="S221" s="51"/>
      <c r="T221" s="52"/>
      <c r="U221" s="52"/>
      <c r="V221" s="43">
        <f t="shared" si="18"/>
        <v>0</v>
      </c>
      <c r="W221" s="53"/>
      <c r="X221" s="49"/>
      <c r="Y221" s="49"/>
      <c r="Z221" s="49"/>
      <c r="AA221" s="49"/>
      <c r="AB221" s="49"/>
      <c r="AC221" s="42">
        <f t="shared" si="20"/>
        <v>0</v>
      </c>
      <c r="AD221" s="42">
        <f t="shared" si="21"/>
        <v>0</v>
      </c>
      <c r="AE221" s="61"/>
    </row>
    <row r="222" spans="1:31" x14ac:dyDescent="0.2">
      <c r="A222" s="41">
        <f t="shared" si="19"/>
        <v>219</v>
      </c>
      <c r="B222" s="46"/>
      <c r="C222" s="57" t="str">
        <f>IF(D222&lt;&gt;0,VLOOKUP(D222,'[1]Danh mục'!$A$3:$B$17,2,0),"")</f>
        <v/>
      </c>
      <c r="D222" s="47"/>
      <c r="E222" s="54">
        <f>IFERROR(INDEX(#REF!,MATCH('THÁNG 6.2022'!D222,XE[SỐ XE],0),0),0)</f>
        <v>0</v>
      </c>
      <c r="F222" s="55"/>
      <c r="G222" s="71"/>
      <c r="H222" s="48"/>
      <c r="I222" s="48"/>
      <c r="J222" s="48"/>
      <c r="K222" s="54">
        <f t="shared" si="17"/>
        <v>28</v>
      </c>
      <c r="L222" s="56"/>
      <c r="M222" s="48"/>
      <c r="N222" s="48"/>
      <c r="O222" s="48"/>
      <c r="P222" s="69"/>
      <c r="Q222" s="48"/>
      <c r="R222" s="50"/>
      <c r="S222" s="51"/>
      <c r="T222" s="52"/>
      <c r="U222" s="52"/>
      <c r="V222" s="43">
        <f t="shared" si="18"/>
        <v>0</v>
      </c>
      <c r="W222" s="53"/>
      <c r="X222" s="49"/>
      <c r="Y222" s="49"/>
      <c r="Z222" s="49"/>
      <c r="AA222" s="49"/>
      <c r="AB222" s="49"/>
      <c r="AC222" s="42">
        <f t="shared" si="20"/>
        <v>0</v>
      </c>
      <c r="AD222" s="42">
        <f t="shared" si="21"/>
        <v>0</v>
      </c>
      <c r="AE222" s="61"/>
    </row>
    <row r="223" spans="1:31" x14ac:dyDescent="0.2">
      <c r="A223" s="41">
        <f t="shared" si="19"/>
        <v>220</v>
      </c>
      <c r="B223" s="46"/>
      <c r="C223" s="57" t="str">
        <f>IF(D223&lt;&gt;0,VLOOKUP(D223,'[1]Danh mục'!$A$3:$B$17,2,0),"")</f>
        <v/>
      </c>
      <c r="D223" s="47"/>
      <c r="E223" s="54">
        <f>IFERROR(INDEX(#REF!,MATCH('THÁNG 6.2022'!D223,XE[SỐ XE],0),0),0)</f>
        <v>0</v>
      </c>
      <c r="F223" s="55"/>
      <c r="G223" s="71"/>
      <c r="H223" s="48"/>
      <c r="I223" s="48"/>
      <c r="J223" s="48"/>
      <c r="K223" s="54">
        <f t="shared" si="17"/>
        <v>28</v>
      </c>
      <c r="L223" s="56"/>
      <c r="M223" s="48"/>
      <c r="N223" s="48"/>
      <c r="O223" s="48"/>
      <c r="P223" s="69"/>
      <c r="Q223" s="48"/>
      <c r="R223" s="50"/>
      <c r="S223" s="51"/>
      <c r="T223" s="52"/>
      <c r="U223" s="52"/>
      <c r="V223" s="43">
        <f t="shared" si="18"/>
        <v>0</v>
      </c>
      <c r="W223" s="53"/>
      <c r="X223" s="49"/>
      <c r="Y223" s="49"/>
      <c r="Z223" s="49"/>
      <c r="AA223" s="49"/>
      <c r="AB223" s="49"/>
      <c r="AC223" s="42">
        <f t="shared" si="20"/>
        <v>0</v>
      </c>
      <c r="AD223" s="42">
        <f t="shared" si="21"/>
        <v>0</v>
      </c>
      <c r="AE223" s="61"/>
    </row>
    <row r="224" spans="1:31" x14ac:dyDescent="0.2">
      <c r="A224" s="41">
        <f t="shared" si="19"/>
        <v>221</v>
      </c>
      <c r="B224" s="46"/>
      <c r="C224" s="57" t="str">
        <f>IF(D224&lt;&gt;0,VLOOKUP(D224,'[1]Danh mục'!$A$3:$B$17,2,0),"")</f>
        <v/>
      </c>
      <c r="D224" s="47"/>
      <c r="E224" s="54">
        <f>IFERROR(INDEX(#REF!,MATCH('THÁNG 6.2022'!D224,XE[SỐ XE],0),0),0)</f>
        <v>0</v>
      </c>
      <c r="F224" s="55"/>
      <c r="G224" s="71"/>
      <c r="H224" s="48"/>
      <c r="I224" s="48"/>
      <c r="J224" s="48"/>
      <c r="K224" s="54">
        <f t="shared" si="17"/>
        <v>28</v>
      </c>
      <c r="L224" s="56"/>
      <c r="M224" s="48"/>
      <c r="N224" s="48"/>
      <c r="O224" s="48"/>
      <c r="P224" s="69"/>
      <c r="Q224" s="48"/>
      <c r="R224" s="50"/>
      <c r="S224" s="51"/>
      <c r="T224" s="52"/>
      <c r="U224" s="52"/>
      <c r="V224" s="43">
        <f t="shared" si="18"/>
        <v>0</v>
      </c>
      <c r="W224" s="53"/>
      <c r="X224" s="49"/>
      <c r="Y224" s="49"/>
      <c r="Z224" s="49"/>
      <c r="AA224" s="49"/>
      <c r="AB224" s="49"/>
      <c r="AC224" s="42">
        <f t="shared" si="20"/>
        <v>0</v>
      </c>
      <c r="AD224" s="42">
        <f t="shared" si="21"/>
        <v>0</v>
      </c>
      <c r="AE224" s="61"/>
    </row>
    <row r="225" spans="1:31" x14ac:dyDescent="0.2">
      <c r="A225" s="41">
        <f t="shared" si="19"/>
        <v>222</v>
      </c>
      <c r="B225" s="46"/>
      <c r="C225" s="57" t="str">
        <f>IF(D225&lt;&gt;0,VLOOKUP(D225,'[1]Danh mục'!$A$3:$B$17,2,0),"")</f>
        <v/>
      </c>
      <c r="D225" s="47"/>
      <c r="E225" s="54">
        <f>IFERROR(INDEX(#REF!,MATCH('THÁNG 6.2022'!D225,XE[SỐ XE],0),0),0)</f>
        <v>0</v>
      </c>
      <c r="F225" s="55"/>
      <c r="G225" s="71"/>
      <c r="H225" s="48"/>
      <c r="I225" s="48"/>
      <c r="J225" s="48"/>
      <c r="K225" s="54">
        <f t="shared" si="17"/>
        <v>28</v>
      </c>
      <c r="L225" s="56"/>
      <c r="M225" s="48"/>
      <c r="N225" s="48"/>
      <c r="O225" s="48"/>
      <c r="P225" s="69"/>
      <c r="Q225" s="48"/>
      <c r="R225" s="50"/>
      <c r="S225" s="51"/>
      <c r="T225" s="52"/>
      <c r="U225" s="52"/>
      <c r="V225" s="43">
        <f t="shared" si="18"/>
        <v>0</v>
      </c>
      <c r="W225" s="53"/>
      <c r="X225" s="49"/>
      <c r="Y225" s="49"/>
      <c r="Z225" s="49"/>
      <c r="AA225" s="49"/>
      <c r="AB225" s="49"/>
      <c r="AC225" s="42">
        <f t="shared" si="20"/>
        <v>0</v>
      </c>
      <c r="AD225" s="42">
        <f t="shared" si="21"/>
        <v>0</v>
      </c>
      <c r="AE225" s="61"/>
    </row>
    <row r="226" spans="1:31" x14ac:dyDescent="0.2">
      <c r="A226" s="41">
        <f t="shared" si="19"/>
        <v>223</v>
      </c>
      <c r="B226" s="46"/>
      <c r="C226" s="57" t="str">
        <f>IF(D226&lt;&gt;0,VLOOKUP(D226,'[1]Danh mục'!$A$3:$B$17,2,0),"")</f>
        <v/>
      </c>
      <c r="D226" s="47"/>
      <c r="E226" s="54">
        <f>IFERROR(INDEX(#REF!,MATCH('THÁNG 6.2022'!D226,XE[SỐ XE],0),0),0)</f>
        <v>0</v>
      </c>
      <c r="F226" s="55"/>
      <c r="G226" s="71"/>
      <c r="H226" s="48"/>
      <c r="I226" s="48"/>
      <c r="J226" s="48"/>
      <c r="K226" s="54">
        <f t="shared" si="17"/>
        <v>28</v>
      </c>
      <c r="L226" s="56"/>
      <c r="M226" s="48"/>
      <c r="N226" s="48"/>
      <c r="O226" s="48"/>
      <c r="P226" s="69"/>
      <c r="Q226" s="48"/>
      <c r="R226" s="50"/>
      <c r="S226" s="51"/>
      <c r="T226" s="52"/>
      <c r="U226" s="52"/>
      <c r="V226" s="43">
        <f t="shared" si="18"/>
        <v>0</v>
      </c>
      <c r="W226" s="53"/>
      <c r="X226" s="49"/>
      <c r="Y226" s="49"/>
      <c r="Z226" s="49"/>
      <c r="AA226" s="49"/>
      <c r="AB226" s="49"/>
      <c r="AC226" s="42">
        <f t="shared" si="20"/>
        <v>0</v>
      </c>
      <c r="AD226" s="42">
        <f t="shared" si="21"/>
        <v>0</v>
      </c>
      <c r="AE226" s="61"/>
    </row>
    <row r="227" spans="1:31" x14ac:dyDescent="0.2">
      <c r="A227" s="41">
        <f t="shared" si="19"/>
        <v>224</v>
      </c>
      <c r="B227" s="46"/>
      <c r="C227" s="57" t="str">
        <f>IF(D227&lt;&gt;0,VLOOKUP(D227,'[1]Danh mục'!$A$3:$B$17,2,0),"")</f>
        <v/>
      </c>
      <c r="D227" s="47"/>
      <c r="E227" s="54">
        <f>IFERROR(INDEX(#REF!,MATCH('THÁNG 6.2022'!D227,XE[SỐ XE],0),0),0)</f>
        <v>0</v>
      </c>
      <c r="F227" s="55"/>
      <c r="G227" s="71"/>
      <c r="H227" s="48"/>
      <c r="I227" s="48"/>
      <c r="J227" s="48"/>
      <c r="K227" s="54">
        <f t="shared" si="17"/>
        <v>28</v>
      </c>
      <c r="L227" s="56"/>
      <c r="M227" s="48"/>
      <c r="N227" s="48"/>
      <c r="O227" s="48"/>
      <c r="P227" s="69"/>
      <c r="Q227" s="48"/>
      <c r="R227" s="50"/>
      <c r="S227" s="51"/>
      <c r="T227" s="52"/>
      <c r="U227" s="52"/>
      <c r="V227" s="43">
        <f t="shared" si="18"/>
        <v>0</v>
      </c>
      <c r="W227" s="53"/>
      <c r="X227" s="49"/>
      <c r="Y227" s="49"/>
      <c r="Z227" s="49"/>
      <c r="AA227" s="49"/>
      <c r="AB227" s="49"/>
      <c r="AC227" s="42">
        <f t="shared" si="20"/>
        <v>0</v>
      </c>
      <c r="AD227" s="42">
        <f t="shared" si="21"/>
        <v>0</v>
      </c>
      <c r="AE227" s="61"/>
    </row>
    <row r="228" spans="1:31" x14ac:dyDescent="0.2">
      <c r="A228" s="41">
        <f t="shared" si="19"/>
        <v>225</v>
      </c>
      <c r="B228" s="46"/>
      <c r="C228" s="57" t="str">
        <f>IF(D228&lt;&gt;0,VLOOKUP(D228,'[1]Danh mục'!$A$3:$B$17,2,0),"")</f>
        <v/>
      </c>
      <c r="D228" s="47"/>
      <c r="E228" s="54">
        <f>IFERROR(INDEX(#REF!,MATCH('THÁNG 6.2022'!D228,XE[SỐ XE],0),0),0)</f>
        <v>0</v>
      </c>
      <c r="F228" s="55"/>
      <c r="G228" s="71"/>
      <c r="H228" s="48"/>
      <c r="I228" s="48"/>
      <c r="J228" s="48"/>
      <c r="K228" s="54">
        <f t="shared" si="17"/>
        <v>28</v>
      </c>
      <c r="L228" s="56"/>
      <c r="M228" s="48"/>
      <c r="N228" s="48"/>
      <c r="O228" s="48"/>
      <c r="P228" s="69"/>
      <c r="Q228" s="48"/>
      <c r="R228" s="50"/>
      <c r="S228" s="51"/>
      <c r="T228" s="52"/>
      <c r="U228" s="52"/>
      <c r="V228" s="43">
        <f t="shared" si="18"/>
        <v>0</v>
      </c>
      <c r="W228" s="53"/>
      <c r="X228" s="49"/>
      <c r="Y228" s="49"/>
      <c r="Z228" s="49"/>
      <c r="AA228" s="49"/>
      <c r="AB228" s="49"/>
      <c r="AC228" s="42">
        <f t="shared" si="20"/>
        <v>0</v>
      </c>
      <c r="AD228" s="42">
        <f t="shared" si="21"/>
        <v>0</v>
      </c>
      <c r="AE228" s="61"/>
    </row>
    <row r="229" spans="1:31" x14ac:dyDescent="0.2">
      <c r="A229" s="41">
        <f t="shared" si="19"/>
        <v>226</v>
      </c>
      <c r="B229" s="46"/>
      <c r="C229" s="57" t="str">
        <f>IF(D229&lt;&gt;0,VLOOKUP(D229,'[1]Danh mục'!$A$3:$B$17,2,0),"")</f>
        <v/>
      </c>
      <c r="D229" s="47"/>
      <c r="E229" s="54">
        <f>IFERROR(INDEX(#REF!,MATCH('THÁNG 6.2022'!D229,XE[SỐ XE],0),0),0)</f>
        <v>0</v>
      </c>
      <c r="F229" s="55"/>
      <c r="G229" s="71"/>
      <c r="H229" s="48"/>
      <c r="I229" s="48"/>
      <c r="J229" s="48"/>
      <c r="K229" s="54">
        <f t="shared" si="17"/>
        <v>28</v>
      </c>
      <c r="L229" s="56"/>
      <c r="M229" s="48"/>
      <c r="N229" s="48"/>
      <c r="O229" s="48"/>
      <c r="P229" s="69"/>
      <c r="Q229" s="48"/>
      <c r="R229" s="50"/>
      <c r="S229" s="51"/>
      <c r="T229" s="52"/>
      <c r="U229" s="52"/>
      <c r="V229" s="43">
        <f t="shared" si="18"/>
        <v>0</v>
      </c>
      <c r="W229" s="53"/>
      <c r="X229" s="49"/>
      <c r="Y229" s="49"/>
      <c r="Z229" s="49"/>
      <c r="AA229" s="49"/>
      <c r="AB229" s="49"/>
      <c r="AC229" s="42">
        <f t="shared" si="20"/>
        <v>0</v>
      </c>
      <c r="AD229" s="42">
        <f t="shared" si="21"/>
        <v>0</v>
      </c>
      <c r="AE229" s="61"/>
    </row>
    <row r="230" spans="1:31" x14ac:dyDescent="0.2">
      <c r="A230" s="41">
        <f t="shared" si="19"/>
        <v>227</v>
      </c>
      <c r="B230" s="46"/>
      <c r="C230" s="57" t="str">
        <f>IF(D230&lt;&gt;0,VLOOKUP(D230,'[1]Danh mục'!$A$3:$B$17,2,0),"")</f>
        <v/>
      </c>
      <c r="D230" s="47"/>
      <c r="E230" s="54">
        <f>IFERROR(INDEX(#REF!,MATCH('THÁNG 6.2022'!D230,XE[SỐ XE],0),0),0)</f>
        <v>0</v>
      </c>
      <c r="F230" s="55"/>
      <c r="G230" s="71"/>
      <c r="H230" s="48"/>
      <c r="I230" s="48"/>
      <c r="J230" s="48"/>
      <c r="K230" s="54">
        <f t="shared" si="17"/>
        <v>28</v>
      </c>
      <c r="L230" s="56"/>
      <c r="M230" s="48"/>
      <c r="N230" s="48"/>
      <c r="O230" s="48"/>
      <c r="P230" s="69"/>
      <c r="Q230" s="48"/>
      <c r="R230" s="50"/>
      <c r="S230" s="51"/>
      <c r="T230" s="52"/>
      <c r="U230" s="52"/>
      <c r="V230" s="43">
        <f t="shared" si="18"/>
        <v>0</v>
      </c>
      <c r="W230" s="53"/>
      <c r="X230" s="49"/>
      <c r="Y230" s="49"/>
      <c r="Z230" s="49"/>
      <c r="AA230" s="49"/>
      <c r="AB230" s="49"/>
      <c r="AC230" s="42">
        <f t="shared" si="20"/>
        <v>0</v>
      </c>
      <c r="AD230" s="42">
        <f t="shared" si="21"/>
        <v>0</v>
      </c>
      <c r="AE230" s="61"/>
    </row>
    <row r="231" spans="1:31" ht="11.25" customHeight="1" x14ac:dyDescent="0.2">
      <c r="A231" s="41">
        <f t="shared" si="19"/>
        <v>228</v>
      </c>
      <c r="B231" s="46"/>
      <c r="C231" s="57" t="str">
        <f>IF(D231&lt;&gt;0,VLOOKUP(D231,'[1]Danh mục'!$A$3:$B$17,2,0),"")</f>
        <v/>
      </c>
      <c r="D231" s="45"/>
      <c r="E231" s="54">
        <f>IFERROR(INDEX(#REF!,MATCH('THÁNG 6.2022'!D231,XE[SỐ XE],0),0),0)</f>
        <v>0</v>
      </c>
      <c r="F231" s="55"/>
      <c r="G231" s="71"/>
      <c r="H231" s="48"/>
      <c r="I231" s="48"/>
      <c r="J231" s="48"/>
      <c r="K231" s="54">
        <f t="shared" si="17"/>
        <v>28</v>
      </c>
      <c r="L231" s="56"/>
      <c r="M231" s="48"/>
      <c r="N231" s="48"/>
      <c r="O231" s="48"/>
      <c r="P231" s="69"/>
      <c r="Q231" s="48"/>
      <c r="R231" s="50"/>
      <c r="S231" s="51"/>
      <c r="T231" s="52"/>
      <c r="U231" s="52"/>
      <c r="V231" s="43">
        <f t="shared" si="18"/>
        <v>0</v>
      </c>
      <c r="W231" s="53"/>
      <c r="X231" s="49"/>
      <c r="Y231" s="49"/>
      <c r="Z231" s="49"/>
      <c r="AA231" s="49"/>
      <c r="AB231" s="49"/>
      <c r="AC231" s="42">
        <f t="shared" si="20"/>
        <v>0</v>
      </c>
      <c r="AD231" s="42">
        <f t="shared" si="21"/>
        <v>0</v>
      </c>
      <c r="AE231" s="61"/>
    </row>
    <row r="232" spans="1:31" ht="12" customHeight="1" x14ac:dyDescent="0.2">
      <c r="A232" s="41">
        <f t="shared" si="19"/>
        <v>229</v>
      </c>
      <c r="B232" s="46"/>
      <c r="C232" s="57" t="str">
        <f>IF(D232&lt;&gt;0,VLOOKUP(D232,'[1]Danh mục'!$A$3:$B$17,2,0),"")</f>
        <v/>
      </c>
      <c r="D232" s="45"/>
      <c r="E232" s="54">
        <f>IFERROR(INDEX(#REF!,MATCH('THÁNG 6.2022'!D232,XE[SỐ XE],0),0),0)</f>
        <v>0</v>
      </c>
      <c r="F232" s="55"/>
      <c r="G232" s="71"/>
      <c r="H232" s="48"/>
      <c r="I232" s="48"/>
      <c r="J232" s="48"/>
      <c r="K232" s="54">
        <f t="shared" si="17"/>
        <v>28</v>
      </c>
      <c r="L232" s="56"/>
      <c r="M232" s="48"/>
      <c r="N232" s="48"/>
      <c r="O232" s="48"/>
      <c r="P232" s="69"/>
      <c r="Q232" s="48"/>
      <c r="R232" s="50"/>
      <c r="S232" s="51"/>
      <c r="T232" s="52"/>
      <c r="U232" s="52"/>
      <c r="V232" s="43">
        <f t="shared" si="18"/>
        <v>0</v>
      </c>
      <c r="W232" s="53"/>
      <c r="X232" s="49"/>
      <c r="Y232" s="49"/>
      <c r="Z232" s="49"/>
      <c r="AA232" s="49"/>
      <c r="AB232" s="49"/>
      <c r="AC232" s="42">
        <f t="shared" si="20"/>
        <v>0</v>
      </c>
      <c r="AD232" s="42">
        <f t="shared" si="21"/>
        <v>0</v>
      </c>
      <c r="AE232" s="61"/>
    </row>
    <row r="233" spans="1:31" ht="24.75" customHeight="1" x14ac:dyDescent="0.2">
      <c r="A233" s="41">
        <f t="shared" si="19"/>
        <v>230</v>
      </c>
      <c r="B233" s="46"/>
      <c r="C233" s="57" t="str">
        <f>IF(D233&lt;&gt;0,VLOOKUP(D233,'[1]Danh mục'!$A$3:$B$17,2,0),"")</f>
        <v/>
      </c>
      <c r="D233" s="45"/>
      <c r="E233" s="54">
        <f>IFERROR(INDEX(#REF!,MATCH('THÁNG 6.2022'!D233,XE[SỐ XE],0),0),0)</f>
        <v>0</v>
      </c>
      <c r="F233" s="119"/>
      <c r="G233" s="71"/>
      <c r="H233" s="48"/>
      <c r="I233" s="48"/>
      <c r="J233" s="48"/>
      <c r="K233" s="54">
        <f t="shared" si="17"/>
        <v>28</v>
      </c>
      <c r="L233" s="56"/>
      <c r="M233" s="48"/>
      <c r="N233" s="48"/>
      <c r="O233" s="48"/>
      <c r="P233" s="69"/>
      <c r="Q233" s="48"/>
      <c r="R233" s="50"/>
      <c r="S233" s="51"/>
      <c r="T233" s="52"/>
      <c r="U233" s="52"/>
      <c r="V233" s="43">
        <f t="shared" si="18"/>
        <v>0</v>
      </c>
      <c r="W233" s="53"/>
      <c r="X233" s="49"/>
      <c r="Y233" s="49"/>
      <c r="Z233" s="49"/>
      <c r="AA233" s="49"/>
      <c r="AB233" s="49"/>
      <c r="AC233" s="42">
        <f t="shared" si="20"/>
        <v>0</v>
      </c>
      <c r="AD233" s="42">
        <f t="shared" si="21"/>
        <v>0</v>
      </c>
      <c r="AE233" s="61"/>
    </row>
    <row r="234" spans="1:31" x14ac:dyDescent="0.2">
      <c r="A234" s="41">
        <f t="shared" si="19"/>
        <v>231</v>
      </c>
      <c r="B234" s="46"/>
      <c r="C234" s="57" t="str">
        <f>IF(D234&lt;&gt;0,VLOOKUP(D234,'[1]Danh mục'!$A$3:$B$17,2,0),"")</f>
        <v/>
      </c>
      <c r="D234" s="47"/>
      <c r="E234" s="54">
        <f>IFERROR(INDEX(#REF!,MATCH('THÁNG 6.2022'!D234,XE[SỐ XE],0),0),0)</f>
        <v>0</v>
      </c>
      <c r="F234" s="55"/>
      <c r="G234" s="71"/>
      <c r="H234" s="48"/>
      <c r="I234" s="48"/>
      <c r="J234" s="48"/>
      <c r="K234" s="54">
        <f t="shared" si="17"/>
        <v>28</v>
      </c>
      <c r="L234" s="56"/>
      <c r="M234" s="48"/>
      <c r="N234" s="48"/>
      <c r="O234" s="48"/>
      <c r="P234" s="69"/>
      <c r="Q234" s="48"/>
      <c r="R234" s="50"/>
      <c r="S234" s="51"/>
      <c r="T234" s="52"/>
      <c r="U234" s="52"/>
      <c r="V234" s="43">
        <f t="shared" si="18"/>
        <v>0</v>
      </c>
      <c r="W234" s="53"/>
      <c r="X234" s="49"/>
      <c r="Y234" s="49"/>
      <c r="Z234" s="49"/>
      <c r="AA234" s="49"/>
      <c r="AB234" s="49"/>
      <c r="AC234" s="42">
        <f t="shared" si="20"/>
        <v>0</v>
      </c>
      <c r="AD234" s="42">
        <f t="shared" si="21"/>
        <v>0</v>
      </c>
      <c r="AE234" s="61"/>
    </row>
    <row r="235" spans="1:31" x14ac:dyDescent="0.2">
      <c r="A235" s="41">
        <f t="shared" si="19"/>
        <v>232</v>
      </c>
      <c r="B235" s="46"/>
      <c r="C235" s="57" t="str">
        <f>IF(D235&lt;&gt;0,VLOOKUP(D235,'[1]Danh mục'!$A$3:$B$17,2,0),"")</f>
        <v/>
      </c>
      <c r="D235" s="47"/>
      <c r="E235" s="54">
        <f>IFERROR(INDEX(#REF!,MATCH('THÁNG 6.2022'!D235,XE[SỐ XE],0),0),0)</f>
        <v>0</v>
      </c>
      <c r="F235" s="55"/>
      <c r="G235" s="71"/>
      <c r="H235" s="48"/>
      <c r="I235" s="48"/>
      <c r="J235" s="48"/>
      <c r="K235" s="54">
        <f t="shared" si="17"/>
        <v>28</v>
      </c>
      <c r="L235" s="56"/>
      <c r="M235" s="48"/>
      <c r="N235" s="48"/>
      <c r="O235" s="48"/>
      <c r="P235" s="69"/>
      <c r="Q235" s="48"/>
      <c r="R235" s="50"/>
      <c r="S235" s="51"/>
      <c r="T235" s="52"/>
      <c r="U235" s="52"/>
      <c r="V235" s="43">
        <f t="shared" si="18"/>
        <v>0</v>
      </c>
      <c r="W235" s="53"/>
      <c r="X235" s="49"/>
      <c r="Y235" s="49"/>
      <c r="Z235" s="49"/>
      <c r="AA235" s="49"/>
      <c r="AB235" s="49"/>
      <c r="AC235" s="42">
        <f t="shared" si="20"/>
        <v>0</v>
      </c>
      <c r="AD235" s="42">
        <f t="shared" si="21"/>
        <v>0</v>
      </c>
      <c r="AE235" s="61"/>
    </row>
    <row r="236" spans="1:31" x14ac:dyDescent="0.2">
      <c r="A236" s="41">
        <f t="shared" si="19"/>
        <v>233</v>
      </c>
      <c r="B236" s="46"/>
      <c r="C236" s="57" t="str">
        <f>IF(D236&lt;&gt;0,VLOOKUP(D236,'[1]Danh mục'!$A$3:$B$17,2,0),"")</f>
        <v/>
      </c>
      <c r="D236" s="47"/>
      <c r="E236" s="54">
        <f>IFERROR(INDEX(#REF!,MATCH('THÁNG 6.2022'!D236,XE[SỐ XE],0),0),0)</f>
        <v>0</v>
      </c>
      <c r="F236" s="55"/>
      <c r="G236" s="71"/>
      <c r="H236" s="48"/>
      <c r="I236" s="48"/>
      <c r="J236" s="48"/>
      <c r="K236" s="54">
        <f t="shared" si="17"/>
        <v>28</v>
      </c>
      <c r="L236" s="56"/>
      <c r="M236" s="48"/>
      <c r="N236" s="48"/>
      <c r="O236" s="48"/>
      <c r="P236" s="69"/>
      <c r="Q236" s="48"/>
      <c r="R236" s="50"/>
      <c r="S236" s="51"/>
      <c r="T236" s="52"/>
      <c r="U236" s="52"/>
      <c r="V236" s="43">
        <f t="shared" si="18"/>
        <v>0</v>
      </c>
      <c r="W236" s="53"/>
      <c r="X236" s="49"/>
      <c r="Y236" s="49"/>
      <c r="Z236" s="49"/>
      <c r="AA236" s="49"/>
      <c r="AB236" s="49"/>
      <c r="AC236" s="42">
        <f t="shared" si="20"/>
        <v>0</v>
      </c>
      <c r="AD236" s="42">
        <f t="shared" si="21"/>
        <v>0</v>
      </c>
      <c r="AE236" s="61"/>
    </row>
    <row r="237" spans="1:31" x14ac:dyDescent="0.2">
      <c r="A237" s="41">
        <f t="shared" si="19"/>
        <v>234</v>
      </c>
      <c r="B237" s="46"/>
      <c r="C237" s="57" t="str">
        <f>IF(D237&lt;&gt;0,VLOOKUP(D237,'[1]Danh mục'!$A$3:$B$17,2,0),"")</f>
        <v/>
      </c>
      <c r="D237" s="47"/>
      <c r="E237" s="54">
        <f>IFERROR(INDEX(#REF!,MATCH('THÁNG 6.2022'!D237,XE[SỐ XE],0),0),0)</f>
        <v>0</v>
      </c>
      <c r="F237" s="55"/>
      <c r="G237" s="71"/>
      <c r="H237" s="48"/>
      <c r="I237" s="48"/>
      <c r="J237" s="48"/>
      <c r="K237" s="54">
        <f t="shared" si="17"/>
        <v>28</v>
      </c>
      <c r="L237" s="56"/>
      <c r="M237" s="48"/>
      <c r="N237" s="48"/>
      <c r="O237" s="48"/>
      <c r="P237" s="69"/>
      <c r="Q237" s="48"/>
      <c r="R237" s="50"/>
      <c r="S237" s="51"/>
      <c r="T237" s="52"/>
      <c r="U237" s="52"/>
      <c r="V237" s="43">
        <f t="shared" si="18"/>
        <v>0</v>
      </c>
      <c r="W237" s="53"/>
      <c r="X237" s="49"/>
      <c r="Y237" s="49"/>
      <c r="Z237" s="49"/>
      <c r="AA237" s="49"/>
      <c r="AB237" s="49"/>
      <c r="AC237" s="42">
        <f t="shared" si="20"/>
        <v>0</v>
      </c>
      <c r="AD237" s="42">
        <f t="shared" si="21"/>
        <v>0</v>
      </c>
      <c r="AE237" s="61"/>
    </row>
    <row r="238" spans="1:31" x14ac:dyDescent="0.2">
      <c r="A238" s="41">
        <f t="shared" si="19"/>
        <v>235</v>
      </c>
      <c r="B238" s="46"/>
      <c r="C238" s="57" t="str">
        <f>IF(D238&lt;&gt;0,VLOOKUP(D238,'[1]Danh mục'!$A$3:$B$17,2,0),"")</f>
        <v/>
      </c>
      <c r="D238" s="47"/>
      <c r="E238" s="54">
        <f>IFERROR(INDEX(#REF!,MATCH('THÁNG 6.2022'!D238,XE[SỐ XE],0),0),0)</f>
        <v>0</v>
      </c>
      <c r="F238" s="55"/>
      <c r="G238" s="71"/>
      <c r="H238" s="48"/>
      <c r="I238" s="48"/>
      <c r="J238" s="48"/>
      <c r="K238" s="54">
        <f t="shared" si="17"/>
        <v>28</v>
      </c>
      <c r="L238" s="56"/>
      <c r="M238" s="48"/>
      <c r="N238" s="48"/>
      <c r="O238" s="48"/>
      <c r="P238" s="69"/>
      <c r="Q238" s="48"/>
      <c r="R238" s="50"/>
      <c r="S238" s="51"/>
      <c r="T238" s="52"/>
      <c r="U238" s="52"/>
      <c r="V238" s="43">
        <f t="shared" si="18"/>
        <v>0</v>
      </c>
      <c r="W238" s="53"/>
      <c r="X238" s="49"/>
      <c r="Y238" s="49"/>
      <c r="Z238" s="49"/>
      <c r="AA238" s="49"/>
      <c r="AB238" s="49"/>
      <c r="AC238" s="42">
        <f t="shared" si="20"/>
        <v>0</v>
      </c>
      <c r="AD238" s="42">
        <f t="shared" si="21"/>
        <v>0</v>
      </c>
      <c r="AE238" s="61"/>
    </row>
    <row r="239" spans="1:31" x14ac:dyDescent="0.2">
      <c r="A239" s="41">
        <f t="shared" si="19"/>
        <v>236</v>
      </c>
      <c r="B239" s="46"/>
      <c r="C239" s="57" t="str">
        <f>IF(D239&lt;&gt;0,VLOOKUP(D239,'[1]Danh mục'!$A$3:$B$17,2,0),"")</f>
        <v/>
      </c>
      <c r="D239" s="47"/>
      <c r="E239" s="54">
        <f>IFERROR(INDEX(#REF!,MATCH('THÁNG 6.2022'!D239,XE[SỐ XE],0),0),0)</f>
        <v>0</v>
      </c>
      <c r="F239" s="55"/>
      <c r="G239" s="71"/>
      <c r="H239" s="48"/>
      <c r="I239" s="48"/>
      <c r="J239" s="48"/>
      <c r="K239" s="54">
        <f t="shared" si="17"/>
        <v>28</v>
      </c>
      <c r="L239" s="56"/>
      <c r="M239" s="48"/>
      <c r="N239" s="48"/>
      <c r="O239" s="48"/>
      <c r="P239" s="69"/>
      <c r="Q239" s="48"/>
      <c r="R239" s="50"/>
      <c r="S239" s="51"/>
      <c r="T239" s="52"/>
      <c r="U239" s="52"/>
      <c r="V239" s="43">
        <f t="shared" si="18"/>
        <v>0</v>
      </c>
      <c r="W239" s="53"/>
      <c r="X239" s="49"/>
      <c r="Y239" s="49"/>
      <c r="Z239" s="49"/>
      <c r="AA239" s="49"/>
      <c r="AB239" s="49"/>
      <c r="AC239" s="42">
        <f t="shared" si="20"/>
        <v>0</v>
      </c>
      <c r="AD239" s="42">
        <f t="shared" si="21"/>
        <v>0</v>
      </c>
      <c r="AE239" s="61"/>
    </row>
    <row r="240" spans="1:31" x14ac:dyDescent="0.2">
      <c r="A240" s="41">
        <f t="shared" si="19"/>
        <v>237</v>
      </c>
      <c r="B240" s="46"/>
      <c r="C240" s="57" t="str">
        <f>IF(D240&lt;&gt;0,VLOOKUP(D240,'[1]Danh mục'!$A$3:$B$17,2,0),"")</f>
        <v/>
      </c>
      <c r="D240" s="47"/>
      <c r="E240" s="54">
        <f>IFERROR(INDEX(#REF!,MATCH('THÁNG 6.2022'!D240,XE[SỐ XE],0),0),0)</f>
        <v>0</v>
      </c>
      <c r="F240" s="55"/>
      <c r="G240" s="71"/>
      <c r="H240" s="48"/>
      <c r="I240" s="48"/>
      <c r="J240" s="48"/>
      <c r="K240" s="54">
        <f t="shared" si="17"/>
        <v>28</v>
      </c>
      <c r="L240" s="56"/>
      <c r="M240" s="48"/>
      <c r="N240" s="48"/>
      <c r="O240" s="48"/>
      <c r="P240" s="69"/>
      <c r="Q240" s="48"/>
      <c r="R240" s="50"/>
      <c r="S240" s="51"/>
      <c r="T240" s="52"/>
      <c r="U240" s="52"/>
      <c r="V240" s="43">
        <f t="shared" si="18"/>
        <v>0</v>
      </c>
      <c r="W240" s="53"/>
      <c r="X240" s="49"/>
      <c r="Y240" s="49"/>
      <c r="Z240" s="49"/>
      <c r="AA240" s="49"/>
      <c r="AB240" s="49"/>
      <c r="AC240" s="42">
        <f t="shared" si="20"/>
        <v>0</v>
      </c>
      <c r="AD240" s="42">
        <f t="shared" si="21"/>
        <v>0</v>
      </c>
      <c r="AE240" s="61"/>
    </row>
    <row r="241" spans="1:31" x14ac:dyDescent="0.2">
      <c r="A241" s="41">
        <f t="shared" si="19"/>
        <v>238</v>
      </c>
      <c r="B241" s="46"/>
      <c r="C241" s="57" t="str">
        <f>IF(D241&lt;&gt;0,VLOOKUP(D241,'[1]Danh mục'!$A$3:$B$17,2,0),"")</f>
        <v/>
      </c>
      <c r="D241" s="47"/>
      <c r="E241" s="54">
        <f>IFERROR(INDEX(#REF!,MATCH('THÁNG 6.2022'!D241,XE[SỐ XE],0),0),0)</f>
        <v>0</v>
      </c>
      <c r="F241" s="55"/>
      <c r="G241" s="71"/>
      <c r="H241" s="48"/>
      <c r="I241" s="48"/>
      <c r="J241" s="48"/>
      <c r="K241" s="54">
        <f t="shared" si="17"/>
        <v>28</v>
      </c>
      <c r="L241" s="56"/>
      <c r="M241" s="48"/>
      <c r="N241" s="48"/>
      <c r="O241" s="48"/>
      <c r="P241" s="69"/>
      <c r="Q241" s="48"/>
      <c r="R241" s="50"/>
      <c r="S241" s="51"/>
      <c r="T241" s="52"/>
      <c r="U241" s="52"/>
      <c r="V241" s="43">
        <f t="shared" si="18"/>
        <v>0</v>
      </c>
      <c r="W241" s="53"/>
      <c r="X241" s="49"/>
      <c r="Y241" s="49"/>
      <c r="Z241" s="49"/>
      <c r="AA241" s="49"/>
      <c r="AB241" s="49"/>
      <c r="AC241" s="42">
        <f t="shared" si="20"/>
        <v>0</v>
      </c>
      <c r="AD241" s="42">
        <f t="shared" si="21"/>
        <v>0</v>
      </c>
      <c r="AE241" s="61"/>
    </row>
    <row r="242" spans="1:31" x14ac:dyDescent="0.2">
      <c r="A242" s="41">
        <f t="shared" si="19"/>
        <v>239</v>
      </c>
      <c r="B242" s="46"/>
      <c r="C242" s="57" t="str">
        <f>IF(D242&lt;&gt;0,VLOOKUP(D242,'[1]Danh mục'!$A$3:$B$17,2,0),"")</f>
        <v/>
      </c>
      <c r="D242" s="47"/>
      <c r="E242" s="54">
        <f>IFERROR(INDEX(#REF!,MATCH('THÁNG 6.2022'!D242,XE[SỐ XE],0),0),0)</f>
        <v>0</v>
      </c>
      <c r="F242" s="55"/>
      <c r="G242" s="71"/>
      <c r="H242" s="48"/>
      <c r="I242" s="48"/>
      <c r="J242" s="48"/>
      <c r="K242" s="54">
        <f t="shared" si="17"/>
        <v>28</v>
      </c>
      <c r="L242" s="56"/>
      <c r="M242" s="48"/>
      <c r="N242" s="48"/>
      <c r="O242" s="48"/>
      <c r="P242" s="69"/>
      <c r="Q242" s="48"/>
      <c r="R242" s="50"/>
      <c r="S242" s="51"/>
      <c r="T242" s="52"/>
      <c r="U242" s="52"/>
      <c r="V242" s="43">
        <f t="shared" si="18"/>
        <v>0</v>
      </c>
      <c r="W242" s="53"/>
      <c r="X242" s="49"/>
      <c r="Y242" s="49"/>
      <c r="Z242" s="49"/>
      <c r="AA242" s="49"/>
      <c r="AB242" s="49"/>
      <c r="AC242" s="42">
        <f t="shared" si="20"/>
        <v>0</v>
      </c>
      <c r="AD242" s="42">
        <f t="shared" si="21"/>
        <v>0</v>
      </c>
      <c r="AE242" s="61"/>
    </row>
    <row r="243" spans="1:31" ht="11.25" customHeight="1" x14ac:dyDescent="0.2">
      <c r="A243" s="41">
        <f t="shared" si="19"/>
        <v>240</v>
      </c>
      <c r="B243" s="46"/>
      <c r="C243" s="57" t="str">
        <f>IF(D243&lt;&gt;0,VLOOKUP(D243,'[1]Danh mục'!$A$3:$B$17,2,0),"")</f>
        <v/>
      </c>
      <c r="D243" s="45"/>
      <c r="E243" s="54">
        <f>IFERROR(INDEX(#REF!,MATCH('THÁNG 6.2022'!D243,XE[SỐ XE],0),0),0)</f>
        <v>0</v>
      </c>
      <c r="F243" s="55"/>
      <c r="G243" s="71"/>
      <c r="H243" s="48"/>
      <c r="I243" s="48"/>
      <c r="J243" s="48"/>
      <c r="K243" s="54">
        <f t="shared" si="17"/>
        <v>28</v>
      </c>
      <c r="L243" s="56"/>
      <c r="M243" s="48"/>
      <c r="N243" s="48"/>
      <c r="O243" s="48"/>
      <c r="P243" s="69"/>
      <c r="Q243" s="48"/>
      <c r="R243" s="50"/>
      <c r="S243" s="51"/>
      <c r="T243" s="52"/>
      <c r="U243" s="52"/>
      <c r="V243" s="43">
        <f t="shared" si="18"/>
        <v>0</v>
      </c>
      <c r="W243" s="53"/>
      <c r="X243" s="49"/>
      <c r="Y243" s="49"/>
      <c r="Z243" s="49"/>
      <c r="AA243" s="49"/>
      <c r="AB243" s="49"/>
      <c r="AC243" s="42">
        <f t="shared" si="20"/>
        <v>0</v>
      </c>
      <c r="AD243" s="42">
        <f t="shared" si="21"/>
        <v>0</v>
      </c>
      <c r="AE243" s="61"/>
    </row>
    <row r="244" spans="1:31" ht="12" customHeight="1" x14ac:dyDescent="0.2">
      <c r="A244" s="41">
        <f t="shared" si="19"/>
        <v>241</v>
      </c>
      <c r="B244" s="46"/>
      <c r="C244" s="57" t="str">
        <f>IF(D244&lt;&gt;0,VLOOKUP(D244,'[1]Danh mục'!$A$3:$B$17,2,0),"")</f>
        <v/>
      </c>
      <c r="D244" s="45"/>
      <c r="E244" s="54">
        <f>IFERROR(INDEX(#REF!,MATCH('THÁNG 6.2022'!D244,XE[SỐ XE],0),0),0)</f>
        <v>0</v>
      </c>
      <c r="F244" s="55"/>
      <c r="G244" s="71"/>
      <c r="H244" s="48"/>
      <c r="I244" s="48"/>
      <c r="J244" s="48"/>
      <c r="K244" s="54">
        <f t="shared" si="17"/>
        <v>28</v>
      </c>
      <c r="L244" s="56"/>
      <c r="M244" s="48"/>
      <c r="N244" s="48"/>
      <c r="O244" s="48"/>
      <c r="P244" s="69"/>
      <c r="Q244" s="48"/>
      <c r="R244" s="50"/>
      <c r="S244" s="51"/>
      <c r="T244" s="52"/>
      <c r="U244" s="52"/>
      <c r="V244" s="43">
        <f t="shared" si="18"/>
        <v>0</v>
      </c>
      <c r="W244" s="53"/>
      <c r="X244" s="49"/>
      <c r="Y244" s="49"/>
      <c r="Z244" s="49"/>
      <c r="AA244" s="49"/>
      <c r="AB244" s="49"/>
      <c r="AC244" s="42">
        <f t="shared" si="20"/>
        <v>0</v>
      </c>
      <c r="AD244" s="42">
        <f t="shared" si="21"/>
        <v>0</v>
      </c>
      <c r="AE244" s="61"/>
    </row>
    <row r="245" spans="1:31" x14ac:dyDescent="0.2">
      <c r="A245" s="41">
        <f t="shared" si="19"/>
        <v>242</v>
      </c>
      <c r="B245" s="46"/>
      <c r="C245" s="57" t="str">
        <f>IF(D245&lt;&gt;0,VLOOKUP(D245,'[1]Danh mục'!$A$3:$B$17,2,0),"")</f>
        <v/>
      </c>
      <c r="D245" s="47"/>
      <c r="E245" s="54">
        <f>IFERROR(INDEX(#REF!,MATCH('THÁNG 6.2022'!D245,XE[SỐ XE],0),0),0)</f>
        <v>0</v>
      </c>
      <c r="F245" s="55"/>
      <c r="G245" s="71"/>
      <c r="H245" s="48"/>
      <c r="I245" s="48"/>
      <c r="J245" s="48"/>
      <c r="K245" s="54">
        <f t="shared" si="17"/>
        <v>28</v>
      </c>
      <c r="L245" s="56"/>
      <c r="M245" s="48"/>
      <c r="N245" s="48"/>
      <c r="O245" s="48"/>
      <c r="P245" s="69"/>
      <c r="Q245" s="48"/>
      <c r="R245" s="50"/>
      <c r="S245" s="51"/>
      <c r="T245" s="52"/>
      <c r="U245" s="52"/>
      <c r="V245" s="43">
        <f t="shared" si="18"/>
        <v>0</v>
      </c>
      <c r="W245" s="53"/>
      <c r="X245" s="49"/>
      <c r="Y245" s="49"/>
      <c r="Z245" s="49"/>
      <c r="AA245" s="49"/>
      <c r="AB245" s="49"/>
      <c r="AC245" s="42">
        <f t="shared" si="20"/>
        <v>0</v>
      </c>
      <c r="AD245" s="42">
        <f t="shared" si="21"/>
        <v>0</v>
      </c>
      <c r="AE245" s="61"/>
    </row>
    <row r="246" spans="1:31" x14ac:dyDescent="0.2">
      <c r="A246" s="41">
        <f t="shared" si="19"/>
        <v>243</v>
      </c>
      <c r="B246" s="46"/>
      <c r="C246" s="57" t="str">
        <f>IF(D246&lt;&gt;0,VLOOKUP(D246,'[1]Danh mục'!$A$3:$B$17,2,0),"")</f>
        <v/>
      </c>
      <c r="D246" s="47"/>
      <c r="E246" s="54">
        <f>IFERROR(INDEX(#REF!,MATCH('THÁNG 6.2022'!D246,XE[SỐ XE],0),0),0)</f>
        <v>0</v>
      </c>
      <c r="F246" s="55"/>
      <c r="G246" s="71"/>
      <c r="H246" s="48"/>
      <c r="I246" s="48"/>
      <c r="J246" s="48"/>
      <c r="K246" s="54">
        <f t="shared" si="17"/>
        <v>28</v>
      </c>
      <c r="L246" s="56"/>
      <c r="M246" s="48"/>
      <c r="N246" s="48"/>
      <c r="O246" s="48"/>
      <c r="P246" s="69"/>
      <c r="Q246" s="48"/>
      <c r="R246" s="50"/>
      <c r="S246" s="51"/>
      <c r="T246" s="52"/>
      <c r="U246" s="52"/>
      <c r="V246" s="43">
        <f t="shared" si="18"/>
        <v>0</v>
      </c>
      <c r="W246" s="53"/>
      <c r="X246" s="49"/>
      <c r="Y246" s="49"/>
      <c r="Z246" s="49"/>
      <c r="AA246" s="49"/>
      <c r="AB246" s="49"/>
      <c r="AC246" s="42">
        <f t="shared" si="20"/>
        <v>0</v>
      </c>
      <c r="AD246" s="42">
        <f t="shared" si="21"/>
        <v>0</v>
      </c>
      <c r="AE246" s="61"/>
    </row>
    <row r="247" spans="1:31" ht="11.25" customHeight="1" x14ac:dyDescent="0.2">
      <c r="A247" s="41">
        <f t="shared" si="19"/>
        <v>244</v>
      </c>
      <c r="B247" s="46"/>
      <c r="C247" s="57" t="str">
        <f>IF(D247&lt;&gt;0,VLOOKUP(D247,'[1]Danh mục'!$A$3:$B$17,2,0),"")</f>
        <v/>
      </c>
      <c r="D247" s="45"/>
      <c r="E247" s="54">
        <f>IFERROR(INDEX(#REF!,MATCH('THÁNG 6.2022'!D247,XE[SỐ XE],0),0),0)</f>
        <v>0</v>
      </c>
      <c r="F247" s="55"/>
      <c r="G247" s="71"/>
      <c r="H247" s="48"/>
      <c r="I247" s="48"/>
      <c r="J247" s="48"/>
      <c r="K247" s="54">
        <f t="shared" si="17"/>
        <v>28</v>
      </c>
      <c r="L247" s="56"/>
      <c r="M247" s="48"/>
      <c r="N247" s="48"/>
      <c r="O247" s="48"/>
      <c r="P247" s="69"/>
      <c r="Q247" s="48"/>
      <c r="R247" s="50"/>
      <c r="S247" s="51"/>
      <c r="T247" s="52"/>
      <c r="U247" s="52"/>
      <c r="V247" s="43">
        <f t="shared" si="18"/>
        <v>0</v>
      </c>
      <c r="W247" s="53"/>
      <c r="X247" s="49"/>
      <c r="Y247" s="49"/>
      <c r="Z247" s="49"/>
      <c r="AA247" s="49"/>
      <c r="AB247" s="49"/>
      <c r="AC247" s="42">
        <f t="shared" si="20"/>
        <v>0</v>
      </c>
      <c r="AD247" s="42">
        <f t="shared" si="21"/>
        <v>0</v>
      </c>
      <c r="AE247" s="61"/>
    </row>
    <row r="248" spans="1:31" ht="12" customHeight="1" x14ac:dyDescent="0.2">
      <c r="A248" s="41">
        <f t="shared" si="19"/>
        <v>245</v>
      </c>
      <c r="B248" s="46"/>
      <c r="C248" s="57" t="str">
        <f>IF(D248&lt;&gt;0,VLOOKUP(D248,'[1]Danh mục'!$A$3:$B$17,2,0),"")</f>
        <v/>
      </c>
      <c r="D248" s="45"/>
      <c r="E248" s="54">
        <f>IFERROR(INDEX(#REF!,MATCH('THÁNG 6.2022'!D248,XE[SỐ XE],0),0),0)</f>
        <v>0</v>
      </c>
      <c r="F248" s="55"/>
      <c r="G248" s="71"/>
      <c r="H248" s="48"/>
      <c r="I248" s="48"/>
      <c r="J248" s="48"/>
      <c r="K248" s="54">
        <f t="shared" si="17"/>
        <v>28</v>
      </c>
      <c r="L248" s="56"/>
      <c r="M248" s="48"/>
      <c r="N248" s="48"/>
      <c r="O248" s="48"/>
      <c r="P248" s="69"/>
      <c r="Q248" s="48"/>
      <c r="R248" s="50"/>
      <c r="S248" s="51"/>
      <c r="T248" s="52"/>
      <c r="U248" s="52"/>
      <c r="V248" s="43">
        <f t="shared" si="18"/>
        <v>0</v>
      </c>
      <c r="W248" s="53"/>
      <c r="X248" s="49"/>
      <c r="Y248" s="49"/>
      <c r="Z248" s="49"/>
      <c r="AA248" s="49"/>
      <c r="AB248" s="49"/>
      <c r="AC248" s="42">
        <f t="shared" si="20"/>
        <v>0</v>
      </c>
      <c r="AD248" s="42">
        <f t="shared" si="21"/>
        <v>0</v>
      </c>
      <c r="AE248" s="61"/>
    </row>
    <row r="249" spans="1:31" ht="11.25" customHeight="1" x14ac:dyDescent="0.2">
      <c r="A249" s="41">
        <f t="shared" si="19"/>
        <v>246</v>
      </c>
      <c r="B249" s="46"/>
      <c r="C249" s="57" t="str">
        <f>IF(D249&lt;&gt;0,VLOOKUP(D249,'[1]Danh mục'!$A$3:$B$17,2,0),"")</f>
        <v/>
      </c>
      <c r="D249" s="45"/>
      <c r="E249" s="54">
        <f>IFERROR(INDEX(#REF!,MATCH('THÁNG 6.2022'!D249,XE[SỐ XE],0),0),0)</f>
        <v>0</v>
      </c>
      <c r="F249" s="55"/>
      <c r="G249" s="71"/>
      <c r="H249" s="48"/>
      <c r="I249" s="48"/>
      <c r="J249" s="48"/>
      <c r="K249" s="54">
        <f t="shared" si="17"/>
        <v>28</v>
      </c>
      <c r="L249" s="56"/>
      <c r="M249" s="48"/>
      <c r="N249" s="48"/>
      <c r="O249" s="48"/>
      <c r="P249" s="69"/>
      <c r="Q249" s="48"/>
      <c r="R249" s="50"/>
      <c r="S249" s="51"/>
      <c r="T249" s="52"/>
      <c r="U249" s="52"/>
      <c r="V249" s="43">
        <f t="shared" si="18"/>
        <v>0</v>
      </c>
      <c r="W249" s="53"/>
      <c r="X249" s="49"/>
      <c r="Y249" s="49"/>
      <c r="Z249" s="49"/>
      <c r="AA249" s="49"/>
      <c r="AB249" s="49"/>
      <c r="AC249" s="42">
        <f t="shared" si="20"/>
        <v>0</v>
      </c>
      <c r="AD249" s="42">
        <f t="shared" si="21"/>
        <v>0</v>
      </c>
      <c r="AE249" s="61"/>
    </row>
    <row r="250" spans="1:31" ht="12" customHeight="1" x14ac:dyDescent="0.2">
      <c r="A250" s="41">
        <f t="shared" si="19"/>
        <v>247</v>
      </c>
      <c r="B250" s="46"/>
      <c r="C250" s="57" t="str">
        <f>IF(D250&lt;&gt;0,VLOOKUP(D250,'[1]Danh mục'!$A$3:$B$17,2,0),"")</f>
        <v/>
      </c>
      <c r="D250" s="45"/>
      <c r="E250" s="54">
        <f>IFERROR(INDEX(#REF!,MATCH('THÁNG 6.2022'!D250,XE[SỐ XE],0),0),0)</f>
        <v>0</v>
      </c>
      <c r="F250" s="55"/>
      <c r="G250" s="71"/>
      <c r="H250" s="48"/>
      <c r="I250" s="48"/>
      <c r="J250" s="48"/>
      <c r="K250" s="54">
        <f t="shared" si="17"/>
        <v>28</v>
      </c>
      <c r="L250" s="56"/>
      <c r="M250" s="48"/>
      <c r="N250" s="48"/>
      <c r="O250" s="48"/>
      <c r="P250" s="69"/>
      <c r="Q250" s="48"/>
      <c r="R250" s="50"/>
      <c r="S250" s="51"/>
      <c r="T250" s="52"/>
      <c r="U250" s="52"/>
      <c r="V250" s="43">
        <f t="shared" si="18"/>
        <v>0</v>
      </c>
      <c r="W250" s="53"/>
      <c r="X250" s="49"/>
      <c r="Y250" s="49"/>
      <c r="Z250" s="49"/>
      <c r="AA250" s="49"/>
      <c r="AB250" s="49"/>
      <c r="AC250" s="42">
        <f t="shared" si="20"/>
        <v>0</v>
      </c>
      <c r="AD250" s="42">
        <f t="shared" si="21"/>
        <v>0</v>
      </c>
      <c r="AE250" s="61"/>
    </row>
    <row r="251" spans="1:31" x14ac:dyDescent="0.2">
      <c r="A251" s="41">
        <f t="shared" si="19"/>
        <v>248</v>
      </c>
      <c r="B251" s="46"/>
      <c r="C251" s="57" t="str">
        <f>IF(D251&lt;&gt;0,VLOOKUP(D251,'[1]Danh mục'!$A$3:$B$17,2,0),"")</f>
        <v/>
      </c>
      <c r="D251" s="47"/>
      <c r="E251" s="54">
        <f>IFERROR(INDEX(#REF!,MATCH('THÁNG 6.2022'!D251,XE[SỐ XE],0),0),0)</f>
        <v>0</v>
      </c>
      <c r="F251" s="55"/>
      <c r="G251" s="71"/>
      <c r="H251" s="48"/>
      <c r="I251" s="48"/>
      <c r="J251" s="48"/>
      <c r="K251" s="54">
        <f t="shared" si="17"/>
        <v>28</v>
      </c>
      <c r="L251" s="56"/>
      <c r="M251" s="48"/>
      <c r="N251" s="48"/>
      <c r="O251" s="48"/>
      <c r="P251" s="69"/>
      <c r="Q251" s="48"/>
      <c r="R251" s="50"/>
      <c r="S251" s="51"/>
      <c r="T251" s="52"/>
      <c r="U251" s="52"/>
      <c r="V251" s="43">
        <f t="shared" si="18"/>
        <v>0</v>
      </c>
      <c r="W251" s="53"/>
      <c r="X251" s="49"/>
      <c r="Y251" s="49"/>
      <c r="Z251" s="49"/>
      <c r="AA251" s="49"/>
      <c r="AB251" s="49"/>
      <c r="AC251" s="42">
        <f t="shared" si="20"/>
        <v>0</v>
      </c>
      <c r="AD251" s="42">
        <f t="shared" si="21"/>
        <v>0</v>
      </c>
      <c r="AE251" s="61"/>
    </row>
    <row r="252" spans="1:31" x14ac:dyDescent="0.2">
      <c r="A252" s="41">
        <f t="shared" si="19"/>
        <v>249</v>
      </c>
      <c r="B252" s="46"/>
      <c r="C252" s="57" t="str">
        <f>IF(D252&lt;&gt;0,VLOOKUP(D252,'[1]Danh mục'!$A$3:$B$17,2,0),"")</f>
        <v/>
      </c>
      <c r="D252" s="47"/>
      <c r="E252" s="54">
        <f>IFERROR(INDEX(#REF!,MATCH('THÁNG 6.2022'!D252,XE[SỐ XE],0),0),0)</f>
        <v>0</v>
      </c>
      <c r="F252" s="55"/>
      <c r="G252" s="71"/>
      <c r="H252" s="48"/>
      <c r="I252" s="48"/>
      <c r="J252" s="48"/>
      <c r="K252" s="54">
        <f t="shared" si="17"/>
        <v>28</v>
      </c>
      <c r="L252" s="56"/>
      <c r="M252" s="48"/>
      <c r="N252" s="48"/>
      <c r="O252" s="48"/>
      <c r="P252" s="69"/>
      <c r="Q252" s="48"/>
      <c r="R252" s="50"/>
      <c r="S252" s="51"/>
      <c r="T252" s="52"/>
      <c r="U252" s="52"/>
      <c r="V252" s="51"/>
      <c r="W252" s="53"/>
      <c r="X252" s="49"/>
      <c r="Y252" s="49"/>
      <c r="Z252" s="49"/>
      <c r="AA252" s="49"/>
      <c r="AB252" s="49"/>
      <c r="AC252" s="42">
        <f t="shared" si="20"/>
        <v>0</v>
      </c>
      <c r="AD252" s="42">
        <f t="shared" si="21"/>
        <v>0</v>
      </c>
      <c r="AE252" s="61"/>
    </row>
    <row r="253" spans="1:31" x14ac:dyDescent="0.2">
      <c r="A253" s="41">
        <f t="shared" si="19"/>
        <v>250</v>
      </c>
      <c r="B253" s="46"/>
      <c r="C253" s="57" t="str">
        <f>IF(D253&lt;&gt;0,VLOOKUP(D253,'[1]Danh mục'!$A$3:$B$17,2,0),"")</f>
        <v/>
      </c>
      <c r="D253" s="47"/>
      <c r="E253" s="54">
        <f>IFERROR(INDEX(#REF!,MATCH('THÁNG 6.2022'!D253,XE[SỐ XE],0),0),0)</f>
        <v>0</v>
      </c>
      <c r="F253" s="55"/>
      <c r="G253" s="71"/>
      <c r="H253" s="48"/>
      <c r="I253" s="48"/>
      <c r="J253" s="48"/>
      <c r="K253" s="54">
        <f t="shared" si="17"/>
        <v>28</v>
      </c>
      <c r="L253" s="56"/>
      <c r="M253" s="48"/>
      <c r="N253" s="48"/>
      <c r="O253" s="48"/>
      <c r="P253" s="69"/>
      <c r="Q253" s="48"/>
      <c r="R253" s="50"/>
      <c r="S253" s="51"/>
      <c r="T253" s="52"/>
      <c r="U253" s="52"/>
      <c r="V253" s="51"/>
      <c r="W253" s="53"/>
      <c r="X253" s="49"/>
      <c r="Y253" s="49"/>
      <c r="Z253" s="49"/>
      <c r="AA253" s="49"/>
      <c r="AB253" s="49"/>
      <c r="AC253" s="42">
        <f t="shared" si="20"/>
        <v>0</v>
      </c>
      <c r="AD253" s="42">
        <f t="shared" si="21"/>
        <v>0</v>
      </c>
      <c r="AE253" s="61"/>
    </row>
    <row r="254" spans="1:31" x14ac:dyDescent="0.2">
      <c r="A254" s="41">
        <f t="shared" si="19"/>
        <v>251</v>
      </c>
      <c r="B254" s="46"/>
      <c r="C254" s="57" t="str">
        <f>IF(D254&lt;&gt;0,VLOOKUP(D254,'[1]Danh mục'!$A$3:$B$17,2,0),"")</f>
        <v/>
      </c>
      <c r="D254" s="47"/>
      <c r="E254" s="54">
        <f>IFERROR(INDEX(#REF!,MATCH('THÁNG 6.2022'!D254,XE[SỐ XE],0),0),0)</f>
        <v>0</v>
      </c>
      <c r="F254" s="55"/>
      <c r="G254" s="71"/>
      <c r="H254" s="48"/>
      <c r="I254" s="48"/>
      <c r="J254" s="48"/>
      <c r="K254" s="54">
        <f t="shared" si="17"/>
        <v>28</v>
      </c>
      <c r="L254" s="56"/>
      <c r="M254" s="48"/>
      <c r="N254" s="48"/>
      <c r="O254" s="48"/>
      <c r="P254" s="69"/>
      <c r="Q254" s="48"/>
      <c r="R254" s="50"/>
      <c r="S254" s="51"/>
      <c r="T254" s="52"/>
      <c r="U254" s="52"/>
      <c r="V254" s="51"/>
      <c r="W254" s="53"/>
      <c r="X254" s="49"/>
      <c r="Y254" s="49"/>
      <c r="Z254" s="49"/>
      <c r="AA254" s="49"/>
      <c r="AB254" s="49"/>
      <c r="AC254" s="42">
        <f t="shared" si="20"/>
        <v>0</v>
      </c>
      <c r="AD254" s="42">
        <f t="shared" si="21"/>
        <v>0</v>
      </c>
      <c r="AE254" s="61"/>
    </row>
    <row r="255" spans="1:31" x14ac:dyDescent="0.2">
      <c r="A255" s="41">
        <f t="shared" si="19"/>
        <v>252</v>
      </c>
      <c r="B255" s="46"/>
      <c r="C255" s="57" t="str">
        <f>IF(D255&lt;&gt;0,VLOOKUP(D255,'[1]Danh mục'!$A$3:$B$17,2,0),"")</f>
        <v/>
      </c>
      <c r="D255" s="47"/>
      <c r="E255" s="54">
        <f>IFERROR(INDEX(#REF!,MATCH('THÁNG 6.2022'!D255,XE[SỐ XE],0),0),0)</f>
        <v>0</v>
      </c>
      <c r="F255" s="55"/>
      <c r="G255" s="71"/>
      <c r="H255" s="48"/>
      <c r="I255" s="48"/>
      <c r="J255" s="48"/>
      <c r="K255" s="54">
        <f t="shared" si="17"/>
        <v>28</v>
      </c>
      <c r="L255" s="56"/>
      <c r="M255" s="48"/>
      <c r="N255" s="48"/>
      <c r="O255" s="48"/>
      <c r="P255" s="69"/>
      <c r="Q255" s="48"/>
      <c r="R255" s="50"/>
      <c r="S255" s="51"/>
      <c r="T255" s="52"/>
      <c r="U255" s="52"/>
      <c r="V255" s="51"/>
      <c r="W255" s="53"/>
      <c r="X255" s="49"/>
      <c r="Y255" s="49"/>
      <c r="Z255" s="49"/>
      <c r="AA255" s="49"/>
      <c r="AB255" s="49"/>
      <c r="AC255" s="42">
        <f t="shared" si="20"/>
        <v>0</v>
      </c>
      <c r="AD255" s="42">
        <f t="shared" si="21"/>
        <v>0</v>
      </c>
      <c r="AE255" s="61"/>
    </row>
    <row r="256" spans="1:31" x14ac:dyDescent="0.2">
      <c r="A256" s="41">
        <f t="shared" si="19"/>
        <v>253</v>
      </c>
      <c r="B256" s="46"/>
      <c r="C256" s="57" t="str">
        <f>IF(D256&lt;&gt;0,VLOOKUP(D256,'[1]Danh mục'!$A$3:$B$17,2,0),"")</f>
        <v/>
      </c>
      <c r="D256" s="47"/>
      <c r="E256" s="54">
        <f>IFERROR(INDEX(#REF!,MATCH('THÁNG 6.2022'!D256,XE[SỐ XE],0),0),0)</f>
        <v>0</v>
      </c>
      <c r="F256" s="55"/>
      <c r="G256" s="71"/>
      <c r="H256" s="48"/>
      <c r="I256" s="48"/>
      <c r="J256" s="48"/>
      <c r="K256" s="54">
        <f t="shared" si="17"/>
        <v>28</v>
      </c>
      <c r="L256" s="56"/>
      <c r="M256" s="48"/>
      <c r="N256" s="48"/>
      <c r="O256" s="48"/>
      <c r="P256" s="69"/>
      <c r="Q256" s="48"/>
      <c r="R256" s="50"/>
      <c r="S256" s="51"/>
      <c r="T256" s="52"/>
      <c r="U256" s="52"/>
      <c r="V256" s="51"/>
      <c r="W256" s="53"/>
      <c r="X256" s="49"/>
      <c r="Y256" s="49"/>
      <c r="Z256" s="49"/>
      <c r="AA256" s="49"/>
      <c r="AB256" s="49"/>
      <c r="AC256" s="42">
        <f t="shared" si="20"/>
        <v>0</v>
      </c>
      <c r="AD256" s="42">
        <f t="shared" si="21"/>
        <v>0</v>
      </c>
      <c r="AE256" s="61"/>
    </row>
    <row r="257" spans="1:31" x14ac:dyDescent="0.2">
      <c r="A257" s="41">
        <f t="shared" si="19"/>
        <v>254</v>
      </c>
      <c r="B257" s="46"/>
      <c r="C257" s="57" t="str">
        <f>IF(D257&lt;&gt;0,VLOOKUP(D257,'[1]Danh mục'!$A$3:$B$17,2,0),"")</f>
        <v/>
      </c>
      <c r="D257" s="47"/>
      <c r="E257" s="54">
        <f>IFERROR(INDEX(#REF!,MATCH('THÁNG 6.2022'!D257,XE[SỐ XE],0),0),0)</f>
        <v>0</v>
      </c>
      <c r="F257" s="55"/>
      <c r="G257" s="71"/>
      <c r="H257" s="48"/>
      <c r="I257" s="48"/>
      <c r="J257" s="48"/>
      <c r="K257" s="54">
        <f t="shared" si="17"/>
        <v>28</v>
      </c>
      <c r="L257" s="56"/>
      <c r="M257" s="48"/>
      <c r="N257" s="48"/>
      <c r="O257" s="48"/>
      <c r="P257" s="69"/>
      <c r="Q257" s="48"/>
      <c r="R257" s="50"/>
      <c r="S257" s="51"/>
      <c r="T257" s="52"/>
      <c r="U257" s="52"/>
      <c r="V257" s="51"/>
      <c r="W257" s="53"/>
      <c r="X257" s="49"/>
      <c r="Y257" s="49"/>
      <c r="Z257" s="49"/>
      <c r="AA257" s="49"/>
      <c r="AB257" s="49"/>
      <c r="AC257" s="42">
        <f t="shared" si="20"/>
        <v>0</v>
      </c>
      <c r="AD257" s="42">
        <f t="shared" si="21"/>
        <v>0</v>
      </c>
      <c r="AE257" s="61"/>
    </row>
    <row r="258" spans="1:31" x14ac:dyDescent="0.2">
      <c r="A258" s="41">
        <f t="shared" si="19"/>
        <v>255</v>
      </c>
      <c r="B258" s="46"/>
      <c r="C258" s="57" t="str">
        <f>IF(D258&lt;&gt;0,VLOOKUP(D258,'[1]Danh mục'!$A$3:$B$17,2,0),"")</f>
        <v/>
      </c>
      <c r="D258" s="47"/>
      <c r="E258" s="54">
        <f>IFERROR(INDEX(#REF!,MATCH('THÁNG 6.2022'!D258,XE[SỐ XE],0),0),0)</f>
        <v>0</v>
      </c>
      <c r="F258" s="55"/>
      <c r="G258" s="71"/>
      <c r="H258" s="48"/>
      <c r="I258" s="48"/>
      <c r="J258" s="48"/>
      <c r="K258" s="54">
        <f t="shared" si="17"/>
        <v>28</v>
      </c>
      <c r="L258" s="56"/>
      <c r="M258" s="48"/>
      <c r="N258" s="48"/>
      <c r="O258" s="48"/>
      <c r="P258" s="69"/>
      <c r="Q258" s="48"/>
      <c r="R258" s="50"/>
      <c r="S258" s="51"/>
      <c r="T258" s="52"/>
      <c r="U258" s="52"/>
      <c r="V258" s="51"/>
      <c r="W258" s="53"/>
      <c r="X258" s="49"/>
      <c r="Y258" s="49"/>
      <c r="Z258" s="49"/>
      <c r="AA258" s="49"/>
      <c r="AB258" s="49"/>
      <c r="AC258" s="42">
        <f t="shared" si="20"/>
        <v>0</v>
      </c>
      <c r="AD258" s="42">
        <f t="shared" si="21"/>
        <v>0</v>
      </c>
      <c r="AE258" s="61"/>
    </row>
    <row r="259" spans="1:31" x14ac:dyDescent="0.2">
      <c r="A259" s="41">
        <f t="shared" si="19"/>
        <v>256</v>
      </c>
      <c r="B259" s="46"/>
      <c r="C259" s="57" t="str">
        <f>IF(D259&lt;&gt;0,VLOOKUP(D259,'[1]Danh mục'!$A$3:$B$17,2,0),"")</f>
        <v/>
      </c>
      <c r="D259" s="47"/>
      <c r="E259" s="54">
        <f>IFERROR(INDEX(#REF!,MATCH('THÁNG 6.2022'!D259,XE[SỐ XE],0),0),0)</f>
        <v>0</v>
      </c>
      <c r="F259" s="55"/>
      <c r="G259" s="71"/>
      <c r="H259" s="48"/>
      <c r="I259" s="48"/>
      <c r="J259" s="48"/>
      <c r="K259" s="54">
        <f t="shared" ref="K259:K321" si="22">IF(P259&gt;30,40,IF(AND(P259&gt;27,P259&lt;30),36,IF(AND(P259&lt;=27,P259&gt;0),35,28)))</f>
        <v>28</v>
      </c>
      <c r="L259" s="56"/>
      <c r="M259" s="48"/>
      <c r="N259" s="48"/>
      <c r="O259" s="48"/>
      <c r="P259" s="69"/>
      <c r="Q259" s="48"/>
      <c r="R259" s="50"/>
      <c r="S259" s="51"/>
      <c r="T259" s="52"/>
      <c r="U259" s="52"/>
      <c r="V259" s="51"/>
      <c r="W259" s="53"/>
      <c r="X259" s="49"/>
      <c r="Y259" s="49"/>
      <c r="Z259" s="49"/>
      <c r="AA259" s="49"/>
      <c r="AB259" s="49"/>
      <c r="AC259" s="42">
        <f t="shared" si="20"/>
        <v>0</v>
      </c>
      <c r="AD259" s="42">
        <f t="shared" si="21"/>
        <v>0</v>
      </c>
      <c r="AE259" s="61"/>
    </row>
    <row r="260" spans="1:31" x14ac:dyDescent="0.2">
      <c r="A260" s="41">
        <f t="shared" ref="A260:A322" si="23">1+A259</f>
        <v>257</v>
      </c>
      <c r="B260" s="46"/>
      <c r="C260" s="57" t="str">
        <f>IF(D260&lt;&gt;0,VLOOKUP(D260,'[1]Danh mục'!$A$3:$B$17,2,0),"")</f>
        <v/>
      </c>
      <c r="D260" s="47"/>
      <c r="E260" s="54">
        <f>IFERROR(INDEX(#REF!,MATCH('THÁNG 6.2022'!D260,XE[SỐ XE],0),0),0)</f>
        <v>0</v>
      </c>
      <c r="F260" s="55"/>
      <c r="G260" s="71"/>
      <c r="H260" s="48"/>
      <c r="I260" s="48"/>
      <c r="J260" s="48"/>
      <c r="K260" s="54">
        <f t="shared" si="22"/>
        <v>28</v>
      </c>
      <c r="L260" s="56"/>
      <c r="M260" s="48"/>
      <c r="N260" s="48"/>
      <c r="O260" s="48"/>
      <c r="P260" s="69"/>
      <c r="Q260" s="48"/>
      <c r="R260" s="50"/>
      <c r="S260" s="51"/>
      <c r="T260" s="52"/>
      <c r="U260" s="52"/>
      <c r="V260" s="51"/>
      <c r="W260" s="53"/>
      <c r="X260" s="49"/>
      <c r="Y260" s="49"/>
      <c r="Z260" s="49"/>
      <c r="AA260" s="49"/>
      <c r="AB260" s="49"/>
      <c r="AC260" s="42">
        <f t="shared" si="20"/>
        <v>0</v>
      </c>
      <c r="AD260" s="42">
        <f t="shared" si="21"/>
        <v>0</v>
      </c>
      <c r="AE260" s="61"/>
    </row>
    <row r="261" spans="1:31" x14ac:dyDescent="0.2">
      <c r="A261" s="41">
        <f t="shared" si="23"/>
        <v>258</v>
      </c>
      <c r="B261" s="46"/>
      <c r="C261" s="57" t="str">
        <f>IF(D261&lt;&gt;0,VLOOKUP(D261,'[1]Danh mục'!$A$3:$B$17,2,0),"")</f>
        <v/>
      </c>
      <c r="D261" s="47"/>
      <c r="E261" s="54">
        <f>IFERROR(INDEX(#REF!,MATCH('THÁNG 6.2022'!D261,XE[SỐ XE],0),0),0)</f>
        <v>0</v>
      </c>
      <c r="F261" s="55"/>
      <c r="G261" s="71"/>
      <c r="H261" s="48"/>
      <c r="I261" s="48"/>
      <c r="J261" s="48"/>
      <c r="K261" s="54">
        <f t="shared" si="22"/>
        <v>28</v>
      </c>
      <c r="L261" s="56"/>
      <c r="M261" s="48"/>
      <c r="N261" s="48"/>
      <c r="O261" s="48"/>
      <c r="P261" s="69"/>
      <c r="Q261" s="48"/>
      <c r="R261" s="50"/>
      <c r="S261" s="51"/>
      <c r="T261" s="52"/>
      <c r="U261" s="52"/>
      <c r="V261" s="51"/>
      <c r="W261" s="53"/>
      <c r="X261" s="49"/>
      <c r="Y261" s="49"/>
      <c r="Z261" s="49"/>
      <c r="AA261" s="49"/>
      <c r="AB261" s="49"/>
      <c r="AC261" s="42">
        <f t="shared" ref="AC261:AC324" si="24">K261*M261*15000</f>
        <v>0</v>
      </c>
      <c r="AD261" s="42">
        <f t="shared" ref="AD261:AD324" si="25">SUM(W261:AB261)</f>
        <v>0</v>
      </c>
      <c r="AE261" s="61"/>
    </row>
    <row r="262" spans="1:31" x14ac:dyDescent="0.2">
      <c r="A262" s="41">
        <f t="shared" si="23"/>
        <v>259</v>
      </c>
      <c r="B262" s="46"/>
      <c r="C262" s="57" t="str">
        <f>IF(D262&lt;&gt;0,VLOOKUP(D262,'[1]Danh mục'!$A$3:$B$17,2,0),"")</f>
        <v/>
      </c>
      <c r="D262" s="47"/>
      <c r="E262" s="54">
        <f>IFERROR(INDEX(#REF!,MATCH('THÁNG 6.2022'!D262,XE[SỐ XE],0),0),0)</f>
        <v>0</v>
      </c>
      <c r="F262" s="55"/>
      <c r="G262" s="71"/>
      <c r="H262" s="48"/>
      <c r="I262" s="48"/>
      <c r="J262" s="48"/>
      <c r="K262" s="54">
        <f t="shared" si="22"/>
        <v>28</v>
      </c>
      <c r="L262" s="56"/>
      <c r="M262" s="48"/>
      <c r="N262" s="48"/>
      <c r="O262" s="48"/>
      <c r="P262" s="69"/>
      <c r="Q262" s="48"/>
      <c r="R262" s="50"/>
      <c r="S262" s="51"/>
      <c r="T262" s="52"/>
      <c r="U262" s="52"/>
      <c r="V262" s="51"/>
      <c r="W262" s="53"/>
      <c r="X262" s="49"/>
      <c r="Y262" s="49"/>
      <c r="Z262" s="49"/>
      <c r="AA262" s="49"/>
      <c r="AB262" s="49"/>
      <c r="AC262" s="42">
        <f t="shared" si="24"/>
        <v>0</v>
      </c>
      <c r="AD262" s="42">
        <f t="shared" si="25"/>
        <v>0</v>
      </c>
      <c r="AE262" s="61"/>
    </row>
    <row r="263" spans="1:31" x14ac:dyDescent="0.2">
      <c r="A263" s="41">
        <f t="shared" si="23"/>
        <v>260</v>
      </c>
      <c r="B263" s="46"/>
      <c r="C263" s="57" t="str">
        <f>IF(D263&lt;&gt;0,VLOOKUP(D263,'[1]Danh mục'!$A$3:$B$17,2,0),"")</f>
        <v/>
      </c>
      <c r="D263" s="47"/>
      <c r="E263" s="54">
        <f>IFERROR(INDEX(#REF!,MATCH('THÁNG 6.2022'!D263,XE[SỐ XE],0),0),0)</f>
        <v>0</v>
      </c>
      <c r="F263" s="55"/>
      <c r="G263" s="71"/>
      <c r="H263" s="48"/>
      <c r="I263" s="48"/>
      <c r="J263" s="48"/>
      <c r="K263" s="54">
        <f t="shared" si="22"/>
        <v>28</v>
      </c>
      <c r="L263" s="56"/>
      <c r="M263" s="48"/>
      <c r="N263" s="48"/>
      <c r="O263" s="48"/>
      <c r="P263" s="69"/>
      <c r="Q263" s="48"/>
      <c r="R263" s="50"/>
      <c r="S263" s="51"/>
      <c r="T263" s="52"/>
      <c r="U263" s="52"/>
      <c r="V263" s="51"/>
      <c r="W263" s="53"/>
      <c r="X263" s="49"/>
      <c r="Y263" s="49"/>
      <c r="Z263" s="49"/>
      <c r="AA263" s="49"/>
      <c r="AB263" s="49"/>
      <c r="AC263" s="42">
        <f t="shared" si="24"/>
        <v>0</v>
      </c>
      <c r="AD263" s="42">
        <f t="shared" si="25"/>
        <v>0</v>
      </c>
      <c r="AE263" s="61"/>
    </row>
    <row r="264" spans="1:31" x14ac:dyDescent="0.2">
      <c r="A264" s="41">
        <f t="shared" si="23"/>
        <v>261</v>
      </c>
      <c r="B264" s="46"/>
      <c r="C264" s="57" t="str">
        <f>IF(D264&lt;&gt;0,VLOOKUP(D264,'[1]Danh mục'!$A$3:$B$17,2,0),"")</f>
        <v/>
      </c>
      <c r="D264" s="47"/>
      <c r="E264" s="54">
        <f>IFERROR(INDEX(#REF!,MATCH('THÁNG 6.2022'!D264,XE[SỐ XE],0),0),0)</f>
        <v>0</v>
      </c>
      <c r="F264" s="55"/>
      <c r="G264" s="71"/>
      <c r="H264" s="48"/>
      <c r="I264" s="48"/>
      <c r="J264" s="48"/>
      <c r="K264" s="54">
        <f t="shared" si="22"/>
        <v>28</v>
      </c>
      <c r="L264" s="56"/>
      <c r="M264" s="48"/>
      <c r="N264" s="48"/>
      <c r="O264" s="48"/>
      <c r="P264" s="69"/>
      <c r="Q264" s="48"/>
      <c r="R264" s="50"/>
      <c r="S264" s="51"/>
      <c r="T264" s="52"/>
      <c r="U264" s="52"/>
      <c r="V264" s="51"/>
      <c r="W264" s="53"/>
      <c r="X264" s="49"/>
      <c r="Y264" s="49"/>
      <c r="Z264" s="49"/>
      <c r="AA264" s="49"/>
      <c r="AB264" s="49"/>
      <c r="AC264" s="42">
        <f t="shared" si="24"/>
        <v>0</v>
      </c>
      <c r="AD264" s="42">
        <f t="shared" si="25"/>
        <v>0</v>
      </c>
      <c r="AE264" s="61"/>
    </row>
    <row r="265" spans="1:31" x14ac:dyDescent="0.2">
      <c r="A265" s="41">
        <f t="shared" si="23"/>
        <v>262</v>
      </c>
      <c r="B265" s="46"/>
      <c r="C265" s="57" t="str">
        <f>IF(D265&lt;&gt;0,VLOOKUP(D265,'[1]Danh mục'!$A$3:$B$17,2,0),"")</f>
        <v/>
      </c>
      <c r="D265" s="47"/>
      <c r="E265" s="54">
        <f>IFERROR(INDEX(#REF!,MATCH('THÁNG 6.2022'!D265,XE[SỐ XE],0),0),0)</f>
        <v>0</v>
      </c>
      <c r="F265" s="55"/>
      <c r="G265" s="71"/>
      <c r="H265" s="48"/>
      <c r="I265" s="48"/>
      <c r="J265" s="48"/>
      <c r="K265" s="54">
        <f t="shared" si="22"/>
        <v>28</v>
      </c>
      <c r="L265" s="56"/>
      <c r="M265" s="48"/>
      <c r="N265" s="48"/>
      <c r="O265" s="48"/>
      <c r="P265" s="69"/>
      <c r="Q265" s="48"/>
      <c r="R265" s="50"/>
      <c r="S265" s="51"/>
      <c r="T265" s="52"/>
      <c r="U265" s="52"/>
      <c r="V265" s="51"/>
      <c r="W265" s="53"/>
      <c r="X265" s="49"/>
      <c r="Y265" s="49"/>
      <c r="Z265" s="49"/>
      <c r="AA265" s="49"/>
      <c r="AB265" s="49"/>
      <c r="AC265" s="42">
        <f t="shared" si="24"/>
        <v>0</v>
      </c>
      <c r="AD265" s="42">
        <f t="shared" si="25"/>
        <v>0</v>
      </c>
      <c r="AE265" s="61"/>
    </row>
    <row r="266" spans="1:31" x14ac:dyDescent="0.2">
      <c r="A266" s="41">
        <f t="shared" si="23"/>
        <v>263</v>
      </c>
      <c r="B266" s="46"/>
      <c r="C266" s="57" t="str">
        <f>IF(D266&lt;&gt;0,VLOOKUP(D266,'[1]Danh mục'!$A$3:$B$17,2,0),"")</f>
        <v/>
      </c>
      <c r="D266" s="47"/>
      <c r="E266" s="54">
        <f>IFERROR(INDEX(#REF!,MATCH('THÁNG 6.2022'!D266,XE[SỐ XE],0),0),0)</f>
        <v>0</v>
      </c>
      <c r="F266" s="55"/>
      <c r="G266" s="71"/>
      <c r="H266" s="48"/>
      <c r="I266" s="48"/>
      <c r="J266" s="48"/>
      <c r="K266" s="54">
        <f t="shared" si="22"/>
        <v>28</v>
      </c>
      <c r="L266" s="56"/>
      <c r="M266" s="48"/>
      <c r="N266" s="48"/>
      <c r="O266" s="48"/>
      <c r="P266" s="69"/>
      <c r="Q266" s="48"/>
      <c r="R266" s="50"/>
      <c r="S266" s="51"/>
      <c r="T266" s="52"/>
      <c r="U266" s="52"/>
      <c r="V266" s="51"/>
      <c r="W266" s="53"/>
      <c r="X266" s="49"/>
      <c r="Y266" s="49"/>
      <c r="Z266" s="49"/>
      <c r="AA266" s="49"/>
      <c r="AB266" s="49"/>
      <c r="AC266" s="42">
        <f t="shared" si="24"/>
        <v>0</v>
      </c>
      <c r="AD266" s="42">
        <f t="shared" si="25"/>
        <v>0</v>
      </c>
      <c r="AE266" s="61"/>
    </row>
    <row r="267" spans="1:31" x14ac:dyDescent="0.2">
      <c r="A267" s="41">
        <f t="shared" si="23"/>
        <v>264</v>
      </c>
      <c r="B267" s="46"/>
      <c r="C267" s="57" t="str">
        <f>IF(D267&lt;&gt;0,VLOOKUP(D267,'[1]Danh mục'!$A$3:$B$17,2,0),"")</f>
        <v/>
      </c>
      <c r="D267" s="47"/>
      <c r="E267" s="54">
        <f>IFERROR(INDEX(#REF!,MATCH('THÁNG 6.2022'!D267,XE[SỐ XE],0),0),0)</f>
        <v>0</v>
      </c>
      <c r="F267" s="55"/>
      <c r="G267" s="71"/>
      <c r="H267" s="48"/>
      <c r="I267" s="48"/>
      <c r="J267" s="48"/>
      <c r="K267" s="54">
        <f t="shared" si="22"/>
        <v>28</v>
      </c>
      <c r="L267" s="56"/>
      <c r="M267" s="48"/>
      <c r="N267" s="48"/>
      <c r="O267" s="48"/>
      <c r="P267" s="69"/>
      <c r="Q267" s="48"/>
      <c r="R267" s="50"/>
      <c r="S267" s="51"/>
      <c r="T267" s="52"/>
      <c r="U267" s="52"/>
      <c r="V267" s="51"/>
      <c r="W267" s="53"/>
      <c r="X267" s="49"/>
      <c r="Y267" s="49"/>
      <c r="Z267" s="49"/>
      <c r="AA267" s="49"/>
      <c r="AB267" s="49"/>
      <c r="AC267" s="42">
        <f t="shared" si="24"/>
        <v>0</v>
      </c>
      <c r="AD267" s="42">
        <f t="shared" si="25"/>
        <v>0</v>
      </c>
      <c r="AE267" s="61"/>
    </row>
    <row r="268" spans="1:31" x14ac:dyDescent="0.2">
      <c r="A268" s="41">
        <f t="shared" si="23"/>
        <v>265</v>
      </c>
      <c r="B268" s="46"/>
      <c r="C268" s="57" t="str">
        <f>IF(D268&lt;&gt;0,VLOOKUP(D268,'[1]Danh mục'!$A$3:$B$17,2,0),"")</f>
        <v/>
      </c>
      <c r="D268" s="47"/>
      <c r="E268" s="54">
        <f>IFERROR(INDEX(#REF!,MATCH('THÁNG 6.2022'!D268,XE[SỐ XE],0),0),0)</f>
        <v>0</v>
      </c>
      <c r="F268" s="55"/>
      <c r="G268" s="71"/>
      <c r="H268" s="48"/>
      <c r="I268" s="48"/>
      <c r="J268" s="48"/>
      <c r="K268" s="54">
        <f t="shared" si="22"/>
        <v>28</v>
      </c>
      <c r="L268" s="56"/>
      <c r="M268" s="48"/>
      <c r="N268" s="48"/>
      <c r="O268" s="48"/>
      <c r="P268" s="69"/>
      <c r="Q268" s="48"/>
      <c r="R268" s="50"/>
      <c r="S268" s="51"/>
      <c r="T268" s="52"/>
      <c r="U268" s="52"/>
      <c r="V268" s="51"/>
      <c r="W268" s="53"/>
      <c r="X268" s="49"/>
      <c r="Y268" s="49"/>
      <c r="Z268" s="49"/>
      <c r="AA268" s="49"/>
      <c r="AB268" s="49"/>
      <c r="AC268" s="42">
        <f t="shared" si="24"/>
        <v>0</v>
      </c>
      <c r="AD268" s="42">
        <f t="shared" si="25"/>
        <v>0</v>
      </c>
      <c r="AE268" s="61"/>
    </row>
    <row r="269" spans="1:31" ht="17.25" customHeight="1" x14ac:dyDescent="0.2">
      <c r="A269" s="41">
        <f t="shared" si="23"/>
        <v>266</v>
      </c>
      <c r="B269" s="46"/>
      <c r="C269" s="57" t="str">
        <f>IF(D269&lt;&gt;0,VLOOKUP(D269,'[1]Danh mục'!$A$3:$B$17,2,0),"")</f>
        <v/>
      </c>
      <c r="D269" s="45"/>
      <c r="E269" s="54">
        <f>IFERROR(INDEX(#REF!,MATCH('THÁNG 6.2022'!D269,XE[SỐ XE],0),0),0)</f>
        <v>0</v>
      </c>
      <c r="F269" s="119"/>
      <c r="G269" s="71"/>
      <c r="H269" s="48"/>
      <c r="I269" s="48"/>
      <c r="J269" s="48"/>
      <c r="K269" s="54">
        <f t="shared" si="22"/>
        <v>28</v>
      </c>
      <c r="L269" s="56"/>
      <c r="M269" s="48"/>
      <c r="N269" s="48"/>
      <c r="O269" s="48"/>
      <c r="P269" s="69"/>
      <c r="Q269" s="48"/>
      <c r="R269" s="50"/>
      <c r="S269" s="51"/>
      <c r="T269" s="52"/>
      <c r="U269" s="52"/>
      <c r="V269" s="51"/>
      <c r="W269" s="53"/>
      <c r="X269" s="49"/>
      <c r="Y269" s="49"/>
      <c r="Z269" s="49"/>
      <c r="AA269" s="49"/>
      <c r="AB269" s="49"/>
      <c r="AC269" s="42">
        <f t="shared" si="24"/>
        <v>0</v>
      </c>
      <c r="AD269" s="42">
        <f t="shared" si="25"/>
        <v>0</v>
      </c>
      <c r="AE269" s="61"/>
    </row>
    <row r="270" spans="1:31" x14ac:dyDescent="0.2">
      <c r="A270" s="41">
        <f t="shared" si="23"/>
        <v>267</v>
      </c>
      <c r="B270" s="46"/>
      <c r="C270" s="57" t="str">
        <f>IF(D270&lt;&gt;0,VLOOKUP(D270,'[1]Danh mục'!$A$3:$B$17,2,0),"")</f>
        <v/>
      </c>
      <c r="D270" s="47"/>
      <c r="E270" s="54">
        <f>IFERROR(INDEX(#REF!,MATCH('THÁNG 6.2022'!D270,XE[SỐ XE],0),0),0)</f>
        <v>0</v>
      </c>
      <c r="F270" s="55"/>
      <c r="G270" s="71"/>
      <c r="H270" s="48"/>
      <c r="I270" s="48"/>
      <c r="J270" s="48"/>
      <c r="K270" s="54">
        <f t="shared" si="22"/>
        <v>28</v>
      </c>
      <c r="L270" s="56"/>
      <c r="M270" s="48"/>
      <c r="N270" s="48"/>
      <c r="O270" s="48"/>
      <c r="P270" s="69"/>
      <c r="Q270" s="48"/>
      <c r="R270" s="50"/>
      <c r="S270" s="51"/>
      <c r="T270" s="52"/>
      <c r="U270" s="52"/>
      <c r="V270" s="51"/>
      <c r="W270" s="53"/>
      <c r="X270" s="49"/>
      <c r="Y270" s="49"/>
      <c r="Z270" s="49"/>
      <c r="AA270" s="49"/>
      <c r="AB270" s="49"/>
      <c r="AC270" s="42">
        <f t="shared" si="24"/>
        <v>0</v>
      </c>
      <c r="AD270" s="42">
        <f t="shared" si="25"/>
        <v>0</v>
      </c>
      <c r="AE270" s="61"/>
    </row>
    <row r="271" spans="1:31" x14ac:dyDescent="0.2">
      <c r="A271" s="41">
        <f t="shared" si="23"/>
        <v>268</v>
      </c>
      <c r="B271" s="46"/>
      <c r="C271" s="57" t="str">
        <f>IF(D271&lt;&gt;0,VLOOKUP(D271,'[1]Danh mục'!$A$3:$B$17,2,0),"")</f>
        <v/>
      </c>
      <c r="D271" s="47"/>
      <c r="E271" s="54">
        <f>IFERROR(INDEX(#REF!,MATCH('THÁNG 6.2022'!D271,XE[SỐ XE],0),0),0)</f>
        <v>0</v>
      </c>
      <c r="F271" s="55"/>
      <c r="G271" s="71"/>
      <c r="H271" s="48"/>
      <c r="I271" s="48"/>
      <c r="J271" s="48"/>
      <c r="K271" s="54">
        <f t="shared" si="22"/>
        <v>28</v>
      </c>
      <c r="L271" s="56"/>
      <c r="M271" s="48"/>
      <c r="N271" s="48"/>
      <c r="O271" s="48"/>
      <c r="P271" s="69"/>
      <c r="Q271" s="48"/>
      <c r="R271" s="50"/>
      <c r="S271" s="51"/>
      <c r="T271" s="52"/>
      <c r="U271" s="52"/>
      <c r="V271" s="51"/>
      <c r="W271" s="53"/>
      <c r="X271" s="49"/>
      <c r="Y271" s="49"/>
      <c r="Z271" s="49"/>
      <c r="AA271" s="49"/>
      <c r="AB271" s="49"/>
      <c r="AC271" s="42">
        <f t="shared" si="24"/>
        <v>0</v>
      </c>
      <c r="AD271" s="42">
        <f t="shared" si="25"/>
        <v>0</v>
      </c>
      <c r="AE271" s="61"/>
    </row>
    <row r="272" spans="1:31" x14ac:dyDescent="0.2">
      <c r="A272" s="41">
        <f t="shared" si="23"/>
        <v>269</v>
      </c>
      <c r="B272" s="46"/>
      <c r="C272" s="57" t="str">
        <f>IF(D272&lt;&gt;0,VLOOKUP(D272,'[1]Danh mục'!$A$3:$B$17,2,0),"")</f>
        <v/>
      </c>
      <c r="D272" s="47"/>
      <c r="E272" s="54">
        <f>IFERROR(INDEX(#REF!,MATCH('THÁNG 6.2022'!D272,XE[SỐ XE],0),0),0)</f>
        <v>0</v>
      </c>
      <c r="F272" s="55"/>
      <c r="G272" s="71"/>
      <c r="H272" s="48"/>
      <c r="I272" s="48"/>
      <c r="J272" s="48"/>
      <c r="K272" s="54">
        <f t="shared" si="22"/>
        <v>28</v>
      </c>
      <c r="L272" s="56"/>
      <c r="M272" s="48"/>
      <c r="N272" s="48"/>
      <c r="O272" s="48"/>
      <c r="P272" s="69"/>
      <c r="Q272" s="48"/>
      <c r="R272" s="50"/>
      <c r="S272" s="51"/>
      <c r="T272" s="52"/>
      <c r="U272" s="52"/>
      <c r="V272" s="51"/>
      <c r="W272" s="53"/>
      <c r="X272" s="49"/>
      <c r="Y272" s="49"/>
      <c r="Z272" s="49"/>
      <c r="AA272" s="49"/>
      <c r="AB272" s="49"/>
      <c r="AC272" s="42">
        <f t="shared" si="24"/>
        <v>0</v>
      </c>
      <c r="AD272" s="42">
        <f t="shared" si="25"/>
        <v>0</v>
      </c>
      <c r="AE272" s="61"/>
    </row>
    <row r="273" spans="1:31" x14ac:dyDescent="0.2">
      <c r="A273" s="41">
        <f t="shared" si="23"/>
        <v>270</v>
      </c>
      <c r="B273" s="46"/>
      <c r="C273" s="57" t="str">
        <f>IF(D273&lt;&gt;0,VLOOKUP(D273,'[1]Danh mục'!$A$3:$B$17,2,0),"")</f>
        <v/>
      </c>
      <c r="D273" s="47"/>
      <c r="E273" s="54">
        <f>IFERROR(INDEX(#REF!,MATCH('THÁNG 6.2022'!D273,XE[SỐ XE],0),0),0)</f>
        <v>0</v>
      </c>
      <c r="F273" s="55"/>
      <c r="G273" s="71"/>
      <c r="H273" s="48"/>
      <c r="I273" s="48"/>
      <c r="J273" s="48"/>
      <c r="K273" s="54">
        <f t="shared" si="22"/>
        <v>28</v>
      </c>
      <c r="L273" s="56"/>
      <c r="M273" s="48"/>
      <c r="N273" s="48"/>
      <c r="O273" s="48"/>
      <c r="P273" s="69"/>
      <c r="Q273" s="48"/>
      <c r="R273" s="50"/>
      <c r="S273" s="51"/>
      <c r="T273" s="52"/>
      <c r="U273" s="52"/>
      <c r="V273" s="51"/>
      <c r="W273" s="53"/>
      <c r="X273" s="49"/>
      <c r="Y273" s="49"/>
      <c r="Z273" s="49"/>
      <c r="AA273" s="49"/>
      <c r="AB273" s="49"/>
      <c r="AC273" s="42">
        <f t="shared" si="24"/>
        <v>0</v>
      </c>
      <c r="AD273" s="42">
        <f t="shared" si="25"/>
        <v>0</v>
      </c>
      <c r="AE273" s="61"/>
    </row>
    <row r="274" spans="1:31" x14ac:dyDescent="0.2">
      <c r="A274" s="41">
        <f t="shared" si="23"/>
        <v>271</v>
      </c>
      <c r="B274" s="46"/>
      <c r="C274" s="57" t="str">
        <f>IF(D274&lt;&gt;0,VLOOKUP(D274,'[1]Danh mục'!$A$3:$B$17,2,0),"")</f>
        <v/>
      </c>
      <c r="D274" s="47"/>
      <c r="E274" s="54">
        <f>IFERROR(INDEX(#REF!,MATCH('THÁNG 6.2022'!D274,XE[SỐ XE],0),0),0)</f>
        <v>0</v>
      </c>
      <c r="F274" s="55"/>
      <c r="G274" s="71"/>
      <c r="H274" s="48"/>
      <c r="I274" s="48"/>
      <c r="J274" s="48"/>
      <c r="K274" s="54">
        <f t="shared" si="22"/>
        <v>28</v>
      </c>
      <c r="L274" s="56"/>
      <c r="M274" s="48"/>
      <c r="N274" s="48"/>
      <c r="O274" s="48"/>
      <c r="P274" s="69"/>
      <c r="Q274" s="48"/>
      <c r="R274" s="50"/>
      <c r="S274" s="51"/>
      <c r="T274" s="52"/>
      <c r="U274" s="52"/>
      <c r="V274" s="51"/>
      <c r="W274" s="53"/>
      <c r="X274" s="49"/>
      <c r="Y274" s="49"/>
      <c r="Z274" s="49"/>
      <c r="AA274" s="49"/>
      <c r="AB274" s="49"/>
      <c r="AC274" s="42">
        <f t="shared" si="24"/>
        <v>0</v>
      </c>
      <c r="AD274" s="42">
        <f t="shared" si="25"/>
        <v>0</v>
      </c>
      <c r="AE274" s="61"/>
    </row>
    <row r="275" spans="1:31" x14ac:dyDescent="0.2">
      <c r="A275" s="41">
        <f t="shared" si="23"/>
        <v>272</v>
      </c>
      <c r="B275" s="46"/>
      <c r="C275" s="57" t="str">
        <f>IF(D275&lt;&gt;0,VLOOKUP(D275,'[1]Danh mục'!$A$3:$B$17,2,0),"")</f>
        <v/>
      </c>
      <c r="D275" s="47"/>
      <c r="E275" s="54">
        <f>IFERROR(INDEX(#REF!,MATCH('THÁNG 6.2022'!D275,XE[SỐ XE],0),0),0)</f>
        <v>0</v>
      </c>
      <c r="F275" s="55"/>
      <c r="G275" s="71"/>
      <c r="H275" s="48"/>
      <c r="I275" s="48"/>
      <c r="J275" s="48"/>
      <c r="K275" s="54">
        <f t="shared" si="22"/>
        <v>28</v>
      </c>
      <c r="L275" s="56"/>
      <c r="M275" s="48"/>
      <c r="N275" s="48"/>
      <c r="O275" s="48"/>
      <c r="P275" s="69"/>
      <c r="Q275" s="48"/>
      <c r="R275" s="50"/>
      <c r="S275" s="51"/>
      <c r="T275" s="52"/>
      <c r="U275" s="52"/>
      <c r="V275" s="51"/>
      <c r="W275" s="53"/>
      <c r="X275" s="49"/>
      <c r="Y275" s="49"/>
      <c r="Z275" s="49"/>
      <c r="AA275" s="49"/>
      <c r="AB275" s="49"/>
      <c r="AC275" s="42">
        <f t="shared" si="24"/>
        <v>0</v>
      </c>
      <c r="AD275" s="42">
        <f t="shared" si="25"/>
        <v>0</v>
      </c>
      <c r="AE275" s="61"/>
    </row>
    <row r="276" spans="1:31" x14ac:dyDescent="0.2">
      <c r="A276" s="41">
        <f t="shared" si="23"/>
        <v>273</v>
      </c>
      <c r="B276" s="46"/>
      <c r="C276" s="57" t="str">
        <f>IF(D276&lt;&gt;0,VLOOKUP(D276,'[1]Danh mục'!$A$3:$B$17,2,0),"")</f>
        <v/>
      </c>
      <c r="D276" s="47"/>
      <c r="E276" s="54">
        <f>IFERROR(INDEX(#REF!,MATCH('THÁNG 6.2022'!D276,XE[SỐ XE],0),0),0)</f>
        <v>0</v>
      </c>
      <c r="F276" s="55"/>
      <c r="G276" s="71"/>
      <c r="H276" s="48"/>
      <c r="I276" s="48"/>
      <c r="J276" s="48"/>
      <c r="K276" s="54">
        <f t="shared" si="22"/>
        <v>28</v>
      </c>
      <c r="L276" s="56"/>
      <c r="M276" s="48"/>
      <c r="N276" s="48"/>
      <c r="O276" s="48"/>
      <c r="P276" s="69"/>
      <c r="Q276" s="48"/>
      <c r="R276" s="50"/>
      <c r="S276" s="51"/>
      <c r="T276" s="52"/>
      <c r="U276" s="52"/>
      <c r="V276" s="51"/>
      <c r="W276" s="53"/>
      <c r="X276" s="49"/>
      <c r="Y276" s="49"/>
      <c r="Z276" s="49"/>
      <c r="AA276" s="49"/>
      <c r="AB276" s="49"/>
      <c r="AC276" s="42">
        <f t="shared" si="24"/>
        <v>0</v>
      </c>
      <c r="AD276" s="42">
        <f t="shared" si="25"/>
        <v>0</v>
      </c>
      <c r="AE276" s="61"/>
    </row>
    <row r="277" spans="1:31" x14ac:dyDescent="0.2">
      <c r="A277" s="41">
        <f t="shared" si="23"/>
        <v>274</v>
      </c>
      <c r="B277" s="46"/>
      <c r="C277" s="57" t="str">
        <f>IF(D277&lt;&gt;0,VLOOKUP(D277,'[1]Danh mục'!$A$3:$B$17,2,0),"")</f>
        <v/>
      </c>
      <c r="D277" s="47"/>
      <c r="E277" s="54">
        <f>IFERROR(INDEX(#REF!,MATCH('THÁNG 6.2022'!D277,XE[SỐ XE],0),0),0)</f>
        <v>0</v>
      </c>
      <c r="F277" s="55"/>
      <c r="G277" s="71"/>
      <c r="H277" s="48"/>
      <c r="I277" s="48"/>
      <c r="J277" s="48"/>
      <c r="K277" s="54">
        <f t="shared" si="22"/>
        <v>28</v>
      </c>
      <c r="L277" s="56"/>
      <c r="M277" s="48"/>
      <c r="N277" s="48"/>
      <c r="O277" s="48"/>
      <c r="P277" s="69"/>
      <c r="Q277" s="48"/>
      <c r="R277" s="50"/>
      <c r="S277" s="51"/>
      <c r="T277" s="52"/>
      <c r="U277" s="52"/>
      <c r="V277" s="51"/>
      <c r="W277" s="53"/>
      <c r="X277" s="49"/>
      <c r="Y277" s="49"/>
      <c r="Z277" s="49"/>
      <c r="AA277" s="49"/>
      <c r="AB277" s="49"/>
      <c r="AC277" s="42">
        <f t="shared" si="24"/>
        <v>0</v>
      </c>
      <c r="AD277" s="42">
        <f t="shared" si="25"/>
        <v>0</v>
      </c>
      <c r="AE277" s="61"/>
    </row>
    <row r="278" spans="1:31" x14ac:dyDescent="0.2">
      <c r="A278" s="41">
        <f t="shared" si="23"/>
        <v>275</v>
      </c>
      <c r="B278" s="46"/>
      <c r="C278" s="57" t="str">
        <f>IF(D278&lt;&gt;0,VLOOKUP(D278,'[1]Danh mục'!$A$3:$B$17,2,0),"")</f>
        <v/>
      </c>
      <c r="D278" s="47"/>
      <c r="E278" s="54">
        <f>IFERROR(INDEX(#REF!,MATCH('THÁNG 6.2022'!D278,XE[SỐ XE],0),0),0)</f>
        <v>0</v>
      </c>
      <c r="F278" s="55"/>
      <c r="G278" s="71"/>
      <c r="H278" s="48"/>
      <c r="I278" s="48"/>
      <c r="J278" s="48"/>
      <c r="K278" s="54">
        <f t="shared" si="22"/>
        <v>28</v>
      </c>
      <c r="L278" s="56"/>
      <c r="M278" s="48"/>
      <c r="N278" s="48"/>
      <c r="O278" s="48"/>
      <c r="P278" s="69"/>
      <c r="Q278" s="48"/>
      <c r="R278" s="50"/>
      <c r="S278" s="51"/>
      <c r="T278" s="52"/>
      <c r="U278" s="52"/>
      <c r="V278" s="51"/>
      <c r="W278" s="53"/>
      <c r="X278" s="49"/>
      <c r="Y278" s="49"/>
      <c r="Z278" s="49"/>
      <c r="AA278" s="49"/>
      <c r="AB278" s="49"/>
      <c r="AC278" s="42">
        <f t="shared" si="24"/>
        <v>0</v>
      </c>
      <c r="AD278" s="42">
        <f t="shared" si="25"/>
        <v>0</v>
      </c>
      <c r="AE278" s="61"/>
    </row>
    <row r="279" spans="1:31" x14ac:dyDescent="0.2">
      <c r="A279" s="41">
        <f t="shared" si="23"/>
        <v>276</v>
      </c>
      <c r="B279" s="46"/>
      <c r="C279" s="57" t="str">
        <f>IF(D279&lt;&gt;0,VLOOKUP(D279,'[1]Danh mục'!$A$3:$B$17,2,0),"")</f>
        <v/>
      </c>
      <c r="D279" s="47"/>
      <c r="E279" s="54">
        <f>IFERROR(INDEX(#REF!,MATCH('THÁNG 6.2022'!D279,XE[SỐ XE],0),0),0)</f>
        <v>0</v>
      </c>
      <c r="F279" s="55"/>
      <c r="G279" s="71"/>
      <c r="H279" s="48"/>
      <c r="I279" s="48"/>
      <c r="J279" s="48"/>
      <c r="K279" s="54">
        <f t="shared" si="22"/>
        <v>28</v>
      </c>
      <c r="L279" s="56"/>
      <c r="M279" s="48"/>
      <c r="N279" s="48"/>
      <c r="O279" s="48"/>
      <c r="P279" s="69"/>
      <c r="Q279" s="48"/>
      <c r="R279" s="50"/>
      <c r="S279" s="51"/>
      <c r="T279" s="52"/>
      <c r="U279" s="52"/>
      <c r="V279" s="51"/>
      <c r="W279" s="53"/>
      <c r="X279" s="49"/>
      <c r="Y279" s="49"/>
      <c r="Z279" s="49"/>
      <c r="AA279" s="49"/>
      <c r="AB279" s="49"/>
      <c r="AC279" s="42">
        <f t="shared" si="24"/>
        <v>0</v>
      </c>
      <c r="AD279" s="42">
        <f t="shared" si="25"/>
        <v>0</v>
      </c>
      <c r="AE279" s="61"/>
    </row>
    <row r="280" spans="1:31" x14ac:dyDescent="0.2">
      <c r="A280" s="41">
        <f t="shared" si="23"/>
        <v>277</v>
      </c>
      <c r="B280" s="46"/>
      <c r="C280" s="57" t="str">
        <f>IF(D280&lt;&gt;0,VLOOKUP(D280,'[1]Danh mục'!$A$3:$B$17,2,0),"")</f>
        <v/>
      </c>
      <c r="D280" s="47"/>
      <c r="E280" s="54">
        <f>IFERROR(INDEX(#REF!,MATCH('THÁNG 6.2022'!D280,XE[SỐ XE],0),0),0)</f>
        <v>0</v>
      </c>
      <c r="F280" s="55"/>
      <c r="G280" s="71"/>
      <c r="H280" s="48"/>
      <c r="I280" s="48"/>
      <c r="J280" s="48"/>
      <c r="K280" s="54">
        <f t="shared" si="22"/>
        <v>28</v>
      </c>
      <c r="L280" s="56"/>
      <c r="M280" s="48"/>
      <c r="N280" s="48"/>
      <c r="O280" s="48"/>
      <c r="P280" s="69"/>
      <c r="Q280" s="48"/>
      <c r="R280" s="50"/>
      <c r="S280" s="51"/>
      <c r="T280" s="52"/>
      <c r="U280" s="52"/>
      <c r="V280" s="51"/>
      <c r="W280" s="53"/>
      <c r="X280" s="49"/>
      <c r="Y280" s="49"/>
      <c r="Z280" s="49"/>
      <c r="AA280" s="49"/>
      <c r="AB280" s="49"/>
      <c r="AC280" s="42">
        <f t="shared" si="24"/>
        <v>0</v>
      </c>
      <c r="AD280" s="42">
        <f t="shared" si="25"/>
        <v>0</v>
      </c>
      <c r="AE280" s="61"/>
    </row>
    <row r="281" spans="1:31" x14ac:dyDescent="0.2">
      <c r="A281" s="41">
        <f t="shared" si="23"/>
        <v>278</v>
      </c>
      <c r="B281" s="46"/>
      <c r="C281" s="57" t="str">
        <f>IF(D281&lt;&gt;0,VLOOKUP(D281,'[1]Danh mục'!$A$3:$B$17,2,0),"")</f>
        <v/>
      </c>
      <c r="D281" s="47"/>
      <c r="E281" s="54">
        <f>IFERROR(INDEX(#REF!,MATCH('THÁNG 6.2022'!D281,XE[SỐ XE],0),0),0)</f>
        <v>0</v>
      </c>
      <c r="F281" s="55"/>
      <c r="G281" s="71"/>
      <c r="H281" s="48"/>
      <c r="I281" s="48"/>
      <c r="J281" s="48"/>
      <c r="K281" s="54">
        <f t="shared" si="22"/>
        <v>28</v>
      </c>
      <c r="L281" s="56"/>
      <c r="M281" s="48"/>
      <c r="N281" s="48"/>
      <c r="O281" s="48"/>
      <c r="P281" s="69"/>
      <c r="Q281" s="48"/>
      <c r="R281" s="50"/>
      <c r="S281" s="51"/>
      <c r="T281" s="52"/>
      <c r="U281" s="52"/>
      <c r="V281" s="51"/>
      <c r="W281" s="53"/>
      <c r="X281" s="49"/>
      <c r="Y281" s="49"/>
      <c r="Z281" s="49"/>
      <c r="AA281" s="49"/>
      <c r="AB281" s="49"/>
      <c r="AC281" s="42">
        <f t="shared" si="24"/>
        <v>0</v>
      </c>
      <c r="AD281" s="42">
        <f t="shared" si="25"/>
        <v>0</v>
      </c>
      <c r="AE281" s="61"/>
    </row>
    <row r="282" spans="1:31" x14ac:dyDescent="0.2">
      <c r="A282" s="41">
        <f t="shared" si="23"/>
        <v>279</v>
      </c>
      <c r="B282" s="46"/>
      <c r="C282" s="57" t="str">
        <f>IF(D282&lt;&gt;0,VLOOKUP(D282,'[1]Danh mục'!$A$3:$B$17,2,0),"")</f>
        <v/>
      </c>
      <c r="D282" s="47"/>
      <c r="E282" s="54">
        <f>IFERROR(INDEX(#REF!,MATCH('THÁNG 6.2022'!D282,XE[SỐ XE],0),0),0)</f>
        <v>0</v>
      </c>
      <c r="F282" s="55"/>
      <c r="G282" s="71"/>
      <c r="H282" s="48"/>
      <c r="I282" s="48"/>
      <c r="J282" s="48"/>
      <c r="K282" s="54">
        <f t="shared" si="22"/>
        <v>28</v>
      </c>
      <c r="L282" s="56"/>
      <c r="M282" s="48"/>
      <c r="N282" s="48"/>
      <c r="O282" s="48"/>
      <c r="P282" s="69"/>
      <c r="Q282" s="48"/>
      <c r="R282" s="50"/>
      <c r="S282" s="51"/>
      <c r="T282" s="52"/>
      <c r="U282" s="52"/>
      <c r="V282" s="51"/>
      <c r="W282" s="53"/>
      <c r="X282" s="49"/>
      <c r="Y282" s="49"/>
      <c r="Z282" s="49"/>
      <c r="AA282" s="49"/>
      <c r="AB282" s="49"/>
      <c r="AC282" s="42">
        <f t="shared" si="24"/>
        <v>0</v>
      </c>
      <c r="AD282" s="42">
        <f t="shared" si="25"/>
        <v>0</v>
      </c>
      <c r="AE282" s="61"/>
    </row>
    <row r="283" spans="1:31" x14ac:dyDescent="0.2">
      <c r="A283" s="41">
        <f t="shared" si="23"/>
        <v>280</v>
      </c>
      <c r="B283" s="46"/>
      <c r="C283" s="57" t="str">
        <f>IF(D283&lt;&gt;0,VLOOKUP(D283,'[1]Danh mục'!$A$3:$B$17,2,0),"")</f>
        <v/>
      </c>
      <c r="D283" s="47"/>
      <c r="E283" s="54">
        <f>IFERROR(INDEX(#REF!,MATCH('THÁNG 6.2022'!D283,XE[SỐ XE],0),0),0)</f>
        <v>0</v>
      </c>
      <c r="F283" s="55"/>
      <c r="G283" s="71"/>
      <c r="H283" s="48"/>
      <c r="I283" s="48"/>
      <c r="J283" s="48"/>
      <c r="K283" s="54">
        <f t="shared" si="22"/>
        <v>28</v>
      </c>
      <c r="L283" s="56"/>
      <c r="M283" s="48"/>
      <c r="N283" s="48"/>
      <c r="O283" s="48"/>
      <c r="P283" s="69"/>
      <c r="Q283" s="48"/>
      <c r="R283" s="50"/>
      <c r="S283" s="51"/>
      <c r="T283" s="52"/>
      <c r="U283" s="52"/>
      <c r="V283" s="51"/>
      <c r="W283" s="53"/>
      <c r="X283" s="49"/>
      <c r="Y283" s="49"/>
      <c r="Z283" s="49"/>
      <c r="AA283" s="49"/>
      <c r="AB283" s="49"/>
      <c r="AC283" s="42">
        <f t="shared" si="24"/>
        <v>0</v>
      </c>
      <c r="AD283" s="42">
        <f t="shared" si="25"/>
        <v>0</v>
      </c>
      <c r="AE283" s="61"/>
    </row>
    <row r="284" spans="1:31" x14ac:dyDescent="0.2">
      <c r="A284" s="41">
        <f t="shared" si="23"/>
        <v>281</v>
      </c>
      <c r="B284" s="46"/>
      <c r="C284" s="57" t="str">
        <f>IF(D284&lt;&gt;0,VLOOKUP(D284,'[1]Danh mục'!$A$3:$B$17,2,0),"")</f>
        <v/>
      </c>
      <c r="D284" s="47"/>
      <c r="E284" s="54">
        <f>IFERROR(INDEX(#REF!,MATCH('THÁNG 6.2022'!D284,XE[SỐ XE],0),0),0)</f>
        <v>0</v>
      </c>
      <c r="F284" s="55"/>
      <c r="G284" s="71"/>
      <c r="H284" s="48"/>
      <c r="I284" s="48"/>
      <c r="J284" s="48"/>
      <c r="K284" s="54">
        <f t="shared" si="22"/>
        <v>28</v>
      </c>
      <c r="L284" s="56"/>
      <c r="M284" s="48"/>
      <c r="N284" s="48"/>
      <c r="O284" s="48"/>
      <c r="P284" s="69"/>
      <c r="Q284" s="48"/>
      <c r="R284" s="50"/>
      <c r="S284" s="51"/>
      <c r="T284" s="52"/>
      <c r="U284" s="52"/>
      <c r="V284" s="51"/>
      <c r="W284" s="53"/>
      <c r="X284" s="49"/>
      <c r="Y284" s="49"/>
      <c r="Z284" s="49"/>
      <c r="AA284" s="49"/>
      <c r="AB284" s="49"/>
      <c r="AC284" s="42">
        <f t="shared" si="24"/>
        <v>0</v>
      </c>
      <c r="AD284" s="42">
        <f t="shared" si="25"/>
        <v>0</v>
      </c>
      <c r="AE284" s="61"/>
    </row>
    <row r="285" spans="1:31" x14ac:dyDescent="0.2">
      <c r="A285" s="41">
        <f t="shared" si="23"/>
        <v>282</v>
      </c>
      <c r="B285" s="46"/>
      <c r="C285" s="57" t="str">
        <f>IF(D285&lt;&gt;0,VLOOKUP(D285,'[1]Danh mục'!$A$3:$B$17,2,0),"")</f>
        <v/>
      </c>
      <c r="D285" s="47"/>
      <c r="E285" s="54">
        <f>IFERROR(INDEX(#REF!,MATCH('THÁNG 6.2022'!D285,XE[SỐ XE],0),0),0)</f>
        <v>0</v>
      </c>
      <c r="F285" s="55"/>
      <c r="G285" s="71"/>
      <c r="H285" s="48"/>
      <c r="I285" s="48"/>
      <c r="J285" s="48"/>
      <c r="K285" s="54">
        <f t="shared" si="22"/>
        <v>28</v>
      </c>
      <c r="L285" s="56"/>
      <c r="M285" s="48"/>
      <c r="N285" s="48"/>
      <c r="O285" s="48"/>
      <c r="P285" s="69"/>
      <c r="Q285" s="48"/>
      <c r="R285" s="50"/>
      <c r="S285" s="51"/>
      <c r="T285" s="52"/>
      <c r="U285" s="52"/>
      <c r="V285" s="51"/>
      <c r="W285" s="53"/>
      <c r="X285" s="49"/>
      <c r="Y285" s="49"/>
      <c r="Z285" s="49"/>
      <c r="AA285" s="49"/>
      <c r="AB285" s="49"/>
      <c r="AC285" s="42">
        <f t="shared" si="24"/>
        <v>0</v>
      </c>
      <c r="AD285" s="42">
        <f t="shared" si="25"/>
        <v>0</v>
      </c>
      <c r="AE285" s="61"/>
    </row>
    <row r="286" spans="1:31" x14ac:dyDescent="0.2">
      <c r="A286" s="41">
        <f t="shared" si="23"/>
        <v>283</v>
      </c>
      <c r="B286" s="46"/>
      <c r="C286" s="57" t="str">
        <f>IF(D286&lt;&gt;0,VLOOKUP(D286,'[1]Danh mục'!$A$3:$B$17,2,0),"")</f>
        <v/>
      </c>
      <c r="D286" s="47"/>
      <c r="E286" s="54">
        <f>IFERROR(INDEX(#REF!,MATCH('THÁNG 6.2022'!D286,XE[SỐ XE],0),0),0)</f>
        <v>0</v>
      </c>
      <c r="F286" s="55"/>
      <c r="G286" s="71"/>
      <c r="H286" s="48"/>
      <c r="I286" s="48"/>
      <c r="J286" s="48"/>
      <c r="K286" s="54">
        <f t="shared" si="22"/>
        <v>28</v>
      </c>
      <c r="L286" s="56"/>
      <c r="M286" s="48"/>
      <c r="N286" s="48"/>
      <c r="O286" s="48"/>
      <c r="P286" s="69"/>
      <c r="Q286" s="48"/>
      <c r="R286" s="50"/>
      <c r="S286" s="51"/>
      <c r="T286" s="52"/>
      <c r="U286" s="52"/>
      <c r="V286" s="51"/>
      <c r="W286" s="53"/>
      <c r="X286" s="49"/>
      <c r="Y286" s="49"/>
      <c r="Z286" s="49"/>
      <c r="AA286" s="49"/>
      <c r="AB286" s="49"/>
      <c r="AC286" s="42">
        <f t="shared" si="24"/>
        <v>0</v>
      </c>
      <c r="AD286" s="42">
        <f t="shared" si="25"/>
        <v>0</v>
      </c>
      <c r="AE286" s="61"/>
    </row>
    <row r="287" spans="1:31" x14ac:dyDescent="0.2">
      <c r="A287" s="41">
        <f t="shared" si="23"/>
        <v>284</v>
      </c>
      <c r="B287" s="46"/>
      <c r="C287" s="57" t="str">
        <f>IF(D287&lt;&gt;0,VLOOKUP(D287,'[1]Danh mục'!$A$3:$B$17,2,0),"")</f>
        <v/>
      </c>
      <c r="D287" s="47"/>
      <c r="E287" s="54">
        <f>IFERROR(INDEX(#REF!,MATCH('THÁNG 6.2022'!D287,XE[SỐ XE],0),0),0)</f>
        <v>0</v>
      </c>
      <c r="F287" s="55"/>
      <c r="G287" s="71"/>
      <c r="H287" s="48"/>
      <c r="I287" s="48"/>
      <c r="J287" s="48"/>
      <c r="K287" s="54">
        <f t="shared" si="22"/>
        <v>28</v>
      </c>
      <c r="L287" s="56"/>
      <c r="M287" s="48"/>
      <c r="N287" s="48"/>
      <c r="O287" s="48"/>
      <c r="P287" s="69"/>
      <c r="Q287" s="48"/>
      <c r="R287" s="50"/>
      <c r="S287" s="51"/>
      <c r="T287" s="52"/>
      <c r="U287" s="52"/>
      <c r="V287" s="51"/>
      <c r="W287" s="53"/>
      <c r="X287" s="49"/>
      <c r="Y287" s="49"/>
      <c r="Z287" s="49"/>
      <c r="AA287" s="49"/>
      <c r="AB287" s="49"/>
      <c r="AC287" s="42">
        <f t="shared" si="24"/>
        <v>0</v>
      </c>
      <c r="AD287" s="42">
        <f t="shared" si="25"/>
        <v>0</v>
      </c>
      <c r="AE287" s="61"/>
    </row>
    <row r="288" spans="1:31" x14ac:dyDescent="0.2">
      <c r="A288" s="41">
        <f t="shared" si="23"/>
        <v>285</v>
      </c>
      <c r="B288" s="46"/>
      <c r="C288" s="57" t="str">
        <f>IF(D288&lt;&gt;0,VLOOKUP(D288,'[1]Danh mục'!$A$3:$B$17,2,0),"")</f>
        <v/>
      </c>
      <c r="D288" s="47"/>
      <c r="E288" s="54">
        <f>IFERROR(INDEX(#REF!,MATCH('THÁNG 6.2022'!D288,XE[SỐ XE],0),0),0)</f>
        <v>0</v>
      </c>
      <c r="F288" s="55"/>
      <c r="G288" s="71"/>
      <c r="H288" s="48"/>
      <c r="I288" s="48"/>
      <c r="J288" s="48"/>
      <c r="K288" s="54">
        <f t="shared" si="22"/>
        <v>28</v>
      </c>
      <c r="L288" s="56"/>
      <c r="M288" s="48"/>
      <c r="N288" s="48"/>
      <c r="O288" s="48"/>
      <c r="P288" s="69"/>
      <c r="Q288" s="48"/>
      <c r="R288" s="50"/>
      <c r="S288" s="51"/>
      <c r="T288" s="52"/>
      <c r="U288" s="52"/>
      <c r="V288" s="51"/>
      <c r="W288" s="53"/>
      <c r="X288" s="49"/>
      <c r="Y288" s="49"/>
      <c r="Z288" s="49"/>
      <c r="AA288" s="49"/>
      <c r="AB288" s="49"/>
      <c r="AC288" s="42">
        <f t="shared" si="24"/>
        <v>0</v>
      </c>
      <c r="AD288" s="42">
        <f t="shared" si="25"/>
        <v>0</v>
      </c>
      <c r="AE288" s="61"/>
    </row>
    <row r="289" spans="1:31" x14ac:dyDescent="0.2">
      <c r="A289" s="41">
        <f t="shared" si="23"/>
        <v>286</v>
      </c>
      <c r="B289" s="46"/>
      <c r="C289" s="57" t="str">
        <f>IF(D289&lt;&gt;0,VLOOKUP(D289,'[1]Danh mục'!$A$3:$B$17,2,0),"")</f>
        <v/>
      </c>
      <c r="D289" s="47"/>
      <c r="E289" s="54">
        <f>IFERROR(INDEX(#REF!,MATCH('THÁNG 6.2022'!D289,XE[SỐ XE],0),0),0)</f>
        <v>0</v>
      </c>
      <c r="F289" s="55"/>
      <c r="G289" s="71"/>
      <c r="H289" s="48"/>
      <c r="I289" s="48"/>
      <c r="J289" s="48"/>
      <c r="K289" s="54">
        <f t="shared" si="22"/>
        <v>28</v>
      </c>
      <c r="L289" s="56"/>
      <c r="M289" s="48"/>
      <c r="N289" s="48"/>
      <c r="O289" s="48"/>
      <c r="P289" s="69"/>
      <c r="Q289" s="48"/>
      <c r="R289" s="50"/>
      <c r="S289" s="51"/>
      <c r="T289" s="52"/>
      <c r="U289" s="52"/>
      <c r="V289" s="51"/>
      <c r="W289" s="53"/>
      <c r="X289" s="49"/>
      <c r="Y289" s="49"/>
      <c r="Z289" s="49"/>
      <c r="AA289" s="49"/>
      <c r="AB289" s="49"/>
      <c r="AC289" s="42">
        <f t="shared" si="24"/>
        <v>0</v>
      </c>
      <c r="AD289" s="42">
        <f t="shared" si="25"/>
        <v>0</v>
      </c>
      <c r="AE289" s="61"/>
    </row>
    <row r="290" spans="1:31" x14ac:dyDescent="0.2">
      <c r="A290" s="41">
        <f t="shared" si="23"/>
        <v>287</v>
      </c>
      <c r="B290" s="46"/>
      <c r="C290" s="57" t="str">
        <f>IF(D290&lt;&gt;0,VLOOKUP(D290,'[1]Danh mục'!$A$3:$B$17,2,0),"")</f>
        <v/>
      </c>
      <c r="D290" s="47"/>
      <c r="E290" s="54">
        <f>IFERROR(INDEX(#REF!,MATCH('THÁNG 6.2022'!D290,XE[SỐ XE],0),0),0)</f>
        <v>0</v>
      </c>
      <c r="F290" s="55"/>
      <c r="G290" s="71"/>
      <c r="H290" s="48"/>
      <c r="I290" s="48"/>
      <c r="J290" s="48"/>
      <c r="K290" s="54">
        <f t="shared" si="22"/>
        <v>28</v>
      </c>
      <c r="L290" s="56"/>
      <c r="M290" s="48"/>
      <c r="N290" s="48"/>
      <c r="O290" s="48"/>
      <c r="P290" s="69"/>
      <c r="Q290" s="48"/>
      <c r="R290" s="50"/>
      <c r="S290" s="51"/>
      <c r="T290" s="52"/>
      <c r="U290" s="52"/>
      <c r="V290" s="51"/>
      <c r="W290" s="53"/>
      <c r="X290" s="49"/>
      <c r="Y290" s="49"/>
      <c r="Z290" s="49"/>
      <c r="AA290" s="49"/>
      <c r="AB290" s="49"/>
      <c r="AC290" s="42">
        <f t="shared" si="24"/>
        <v>0</v>
      </c>
      <c r="AD290" s="42">
        <f t="shared" si="25"/>
        <v>0</v>
      </c>
      <c r="AE290" s="61"/>
    </row>
    <row r="291" spans="1:31" x14ac:dyDescent="0.2">
      <c r="A291" s="41">
        <f t="shared" si="23"/>
        <v>288</v>
      </c>
      <c r="B291" s="46"/>
      <c r="C291" s="57" t="str">
        <f>IF(D291&lt;&gt;0,VLOOKUP(D291,'[1]Danh mục'!$A$3:$B$17,2,0),"")</f>
        <v/>
      </c>
      <c r="D291" s="47"/>
      <c r="E291" s="54">
        <f>IFERROR(INDEX(#REF!,MATCH('THÁNG 6.2022'!D291,XE[SỐ XE],0),0),0)</f>
        <v>0</v>
      </c>
      <c r="F291" s="55"/>
      <c r="G291" s="71"/>
      <c r="H291" s="48"/>
      <c r="I291" s="48"/>
      <c r="J291" s="48"/>
      <c r="K291" s="54">
        <f t="shared" si="22"/>
        <v>28</v>
      </c>
      <c r="L291" s="56"/>
      <c r="M291" s="48"/>
      <c r="N291" s="48"/>
      <c r="O291" s="48"/>
      <c r="P291" s="69"/>
      <c r="Q291" s="48"/>
      <c r="R291" s="50"/>
      <c r="S291" s="51"/>
      <c r="T291" s="52"/>
      <c r="U291" s="52"/>
      <c r="V291" s="51"/>
      <c r="W291" s="53"/>
      <c r="X291" s="49"/>
      <c r="Y291" s="49"/>
      <c r="Z291" s="49"/>
      <c r="AA291" s="49"/>
      <c r="AB291" s="49"/>
      <c r="AC291" s="42">
        <f t="shared" si="24"/>
        <v>0</v>
      </c>
      <c r="AD291" s="42">
        <f t="shared" si="25"/>
        <v>0</v>
      </c>
      <c r="AE291" s="61"/>
    </row>
    <row r="292" spans="1:31" x14ac:dyDescent="0.2">
      <c r="A292" s="41">
        <f t="shared" si="23"/>
        <v>289</v>
      </c>
      <c r="B292" s="46"/>
      <c r="C292" s="57" t="str">
        <f>IF(D292&lt;&gt;0,VLOOKUP(D292,'[1]Danh mục'!$A$3:$B$17,2,0),"")</f>
        <v/>
      </c>
      <c r="D292" s="47"/>
      <c r="E292" s="54">
        <f>IFERROR(INDEX(#REF!,MATCH('THÁNG 6.2022'!D292,XE[SỐ XE],0),0),0)</f>
        <v>0</v>
      </c>
      <c r="F292" s="55"/>
      <c r="G292" s="71"/>
      <c r="H292" s="48"/>
      <c r="I292" s="48"/>
      <c r="J292" s="48"/>
      <c r="K292" s="54">
        <f t="shared" si="22"/>
        <v>28</v>
      </c>
      <c r="L292" s="56"/>
      <c r="M292" s="48"/>
      <c r="N292" s="48"/>
      <c r="O292" s="48"/>
      <c r="P292" s="69"/>
      <c r="Q292" s="48"/>
      <c r="R292" s="50"/>
      <c r="S292" s="51"/>
      <c r="T292" s="52"/>
      <c r="U292" s="52"/>
      <c r="V292" s="51"/>
      <c r="W292" s="53"/>
      <c r="X292" s="49"/>
      <c r="Y292" s="49"/>
      <c r="Z292" s="49"/>
      <c r="AA292" s="49"/>
      <c r="AB292" s="49"/>
      <c r="AC292" s="42">
        <f t="shared" si="24"/>
        <v>0</v>
      </c>
      <c r="AD292" s="42">
        <f t="shared" si="25"/>
        <v>0</v>
      </c>
      <c r="AE292" s="61"/>
    </row>
    <row r="293" spans="1:31" x14ac:dyDescent="0.2">
      <c r="A293" s="41">
        <f t="shared" si="23"/>
        <v>290</v>
      </c>
      <c r="B293" s="46"/>
      <c r="C293" s="57" t="str">
        <f>IF(D293&lt;&gt;0,VLOOKUP(D293,'[1]Danh mục'!$A$3:$B$17,2,0),"")</f>
        <v/>
      </c>
      <c r="D293" s="47"/>
      <c r="E293" s="54">
        <f>IFERROR(INDEX(#REF!,MATCH('THÁNG 6.2022'!D293,XE[SỐ XE],0),0),0)</f>
        <v>0</v>
      </c>
      <c r="F293" s="55"/>
      <c r="G293" s="71"/>
      <c r="H293" s="48"/>
      <c r="I293" s="48"/>
      <c r="J293" s="48"/>
      <c r="K293" s="54">
        <f t="shared" si="22"/>
        <v>28</v>
      </c>
      <c r="L293" s="56"/>
      <c r="M293" s="48"/>
      <c r="N293" s="48"/>
      <c r="O293" s="48"/>
      <c r="P293" s="69"/>
      <c r="Q293" s="48"/>
      <c r="R293" s="50"/>
      <c r="S293" s="51"/>
      <c r="T293" s="52"/>
      <c r="U293" s="52"/>
      <c r="V293" s="51"/>
      <c r="W293" s="53"/>
      <c r="X293" s="49"/>
      <c r="Y293" s="49"/>
      <c r="Z293" s="49"/>
      <c r="AA293" s="49"/>
      <c r="AB293" s="49"/>
      <c r="AC293" s="42">
        <f t="shared" si="24"/>
        <v>0</v>
      </c>
      <c r="AD293" s="42">
        <f t="shared" si="25"/>
        <v>0</v>
      </c>
      <c r="AE293" s="61"/>
    </row>
    <row r="294" spans="1:31" x14ac:dyDescent="0.2">
      <c r="A294" s="41">
        <f t="shared" si="23"/>
        <v>291</v>
      </c>
      <c r="B294" s="46"/>
      <c r="C294" s="57" t="str">
        <f>IF(D294&lt;&gt;0,VLOOKUP(D294,'[1]Danh mục'!$A$3:$B$17,2,0),"")</f>
        <v/>
      </c>
      <c r="D294" s="47"/>
      <c r="E294" s="54">
        <f>IFERROR(INDEX(#REF!,MATCH('THÁNG 6.2022'!D294,XE[SỐ XE],0),0),0)</f>
        <v>0</v>
      </c>
      <c r="F294" s="55"/>
      <c r="G294" s="71"/>
      <c r="H294" s="48"/>
      <c r="I294" s="48"/>
      <c r="J294" s="48"/>
      <c r="K294" s="54">
        <f t="shared" si="22"/>
        <v>28</v>
      </c>
      <c r="L294" s="56"/>
      <c r="M294" s="48"/>
      <c r="N294" s="48"/>
      <c r="O294" s="48"/>
      <c r="P294" s="69"/>
      <c r="Q294" s="48"/>
      <c r="R294" s="50"/>
      <c r="S294" s="51"/>
      <c r="T294" s="52"/>
      <c r="U294" s="52"/>
      <c r="V294" s="51"/>
      <c r="W294" s="53"/>
      <c r="X294" s="49"/>
      <c r="Y294" s="49"/>
      <c r="Z294" s="49"/>
      <c r="AA294" s="49"/>
      <c r="AB294" s="49"/>
      <c r="AC294" s="42">
        <f t="shared" si="24"/>
        <v>0</v>
      </c>
      <c r="AD294" s="42">
        <f t="shared" si="25"/>
        <v>0</v>
      </c>
      <c r="AE294" s="61"/>
    </row>
    <row r="295" spans="1:31" x14ac:dyDescent="0.2">
      <c r="A295" s="41">
        <f t="shared" si="23"/>
        <v>292</v>
      </c>
      <c r="B295" s="46"/>
      <c r="C295" s="57" t="str">
        <f>IF(D295&lt;&gt;0,VLOOKUP(D295,'[1]Danh mục'!$A$3:$B$17,2,0),"")</f>
        <v/>
      </c>
      <c r="D295" s="47"/>
      <c r="E295" s="54">
        <f>IFERROR(INDEX(#REF!,MATCH('THÁNG 6.2022'!D295,XE[SỐ XE],0),0),0)</f>
        <v>0</v>
      </c>
      <c r="F295" s="55"/>
      <c r="G295" s="71"/>
      <c r="H295" s="48"/>
      <c r="I295" s="48"/>
      <c r="J295" s="48"/>
      <c r="K295" s="54">
        <f t="shared" si="22"/>
        <v>28</v>
      </c>
      <c r="L295" s="56"/>
      <c r="M295" s="48"/>
      <c r="N295" s="48"/>
      <c r="O295" s="48"/>
      <c r="P295" s="69"/>
      <c r="Q295" s="48"/>
      <c r="R295" s="50"/>
      <c r="S295" s="51"/>
      <c r="T295" s="52"/>
      <c r="U295" s="52"/>
      <c r="V295" s="51"/>
      <c r="W295" s="53"/>
      <c r="X295" s="49"/>
      <c r="Y295" s="49"/>
      <c r="Z295" s="49"/>
      <c r="AA295" s="49"/>
      <c r="AB295" s="49"/>
      <c r="AC295" s="42">
        <f t="shared" si="24"/>
        <v>0</v>
      </c>
      <c r="AD295" s="42">
        <f t="shared" si="25"/>
        <v>0</v>
      </c>
      <c r="AE295" s="61"/>
    </row>
    <row r="296" spans="1:31" ht="11.25" customHeight="1" x14ac:dyDescent="0.2">
      <c r="A296" s="41">
        <f t="shared" si="23"/>
        <v>293</v>
      </c>
      <c r="B296" s="46"/>
      <c r="C296" s="57" t="str">
        <f>IF(D296&lt;&gt;0,VLOOKUP(D296,'[1]Danh mục'!$A$3:$B$17,2,0),"")</f>
        <v/>
      </c>
      <c r="D296" s="45"/>
      <c r="E296" s="54">
        <f>IFERROR(INDEX(#REF!,MATCH('THÁNG 6.2022'!D296,XE[SỐ XE],0),0),0)</f>
        <v>0</v>
      </c>
      <c r="F296" s="55"/>
      <c r="G296" s="71"/>
      <c r="H296" s="48"/>
      <c r="I296" s="48"/>
      <c r="J296" s="48"/>
      <c r="K296" s="54">
        <f t="shared" si="22"/>
        <v>28</v>
      </c>
      <c r="L296" s="56"/>
      <c r="M296" s="48"/>
      <c r="N296" s="48"/>
      <c r="O296" s="48"/>
      <c r="P296" s="69"/>
      <c r="Q296" s="48"/>
      <c r="R296" s="50"/>
      <c r="S296" s="51"/>
      <c r="T296" s="52"/>
      <c r="U296" s="52"/>
      <c r="V296" s="51"/>
      <c r="W296" s="53"/>
      <c r="X296" s="49"/>
      <c r="Y296" s="49"/>
      <c r="Z296" s="49"/>
      <c r="AA296" s="49"/>
      <c r="AB296" s="49"/>
      <c r="AC296" s="42">
        <f t="shared" si="24"/>
        <v>0</v>
      </c>
      <c r="AD296" s="42">
        <f t="shared" si="25"/>
        <v>0</v>
      </c>
      <c r="AE296" s="61"/>
    </row>
    <row r="297" spans="1:31" ht="12" customHeight="1" x14ac:dyDescent="0.2">
      <c r="A297" s="41">
        <f t="shared" si="23"/>
        <v>294</v>
      </c>
      <c r="B297" s="46"/>
      <c r="C297" s="57" t="str">
        <f>IF(D297&lt;&gt;0,VLOOKUP(D297,'[1]Danh mục'!$A$3:$B$17,2,0),"")</f>
        <v/>
      </c>
      <c r="D297" s="45"/>
      <c r="E297" s="54">
        <f>IFERROR(INDEX(#REF!,MATCH('THÁNG 6.2022'!D297,XE[SỐ XE],0),0),0)</f>
        <v>0</v>
      </c>
      <c r="F297" s="55"/>
      <c r="G297" s="71"/>
      <c r="H297" s="48"/>
      <c r="I297" s="48"/>
      <c r="J297" s="48"/>
      <c r="K297" s="54">
        <f t="shared" si="22"/>
        <v>28</v>
      </c>
      <c r="L297" s="56"/>
      <c r="M297" s="48"/>
      <c r="N297" s="48"/>
      <c r="O297" s="48"/>
      <c r="P297" s="69"/>
      <c r="Q297" s="48"/>
      <c r="R297" s="50"/>
      <c r="S297" s="51"/>
      <c r="T297" s="52"/>
      <c r="U297" s="52"/>
      <c r="V297" s="51"/>
      <c r="W297" s="53"/>
      <c r="X297" s="49"/>
      <c r="Y297" s="49"/>
      <c r="Z297" s="49"/>
      <c r="AA297" s="49"/>
      <c r="AB297" s="49"/>
      <c r="AC297" s="42">
        <f t="shared" si="24"/>
        <v>0</v>
      </c>
      <c r="AD297" s="42">
        <f t="shared" si="25"/>
        <v>0</v>
      </c>
      <c r="AE297" s="61"/>
    </row>
    <row r="298" spans="1:31" x14ac:dyDescent="0.2">
      <c r="A298" s="41">
        <f t="shared" si="23"/>
        <v>295</v>
      </c>
      <c r="B298" s="46"/>
      <c r="C298" s="57" t="str">
        <f>IF(D298&lt;&gt;0,VLOOKUP(D298,'[1]Danh mục'!$A$3:$B$17,2,0),"")</f>
        <v/>
      </c>
      <c r="D298" s="47"/>
      <c r="E298" s="54">
        <f>IFERROR(INDEX(#REF!,MATCH('THÁNG 6.2022'!D298,XE[SỐ XE],0),0),0)</f>
        <v>0</v>
      </c>
      <c r="F298" s="55"/>
      <c r="G298" s="71"/>
      <c r="H298" s="48"/>
      <c r="I298" s="48"/>
      <c r="J298" s="48"/>
      <c r="K298" s="54">
        <f t="shared" si="22"/>
        <v>28</v>
      </c>
      <c r="L298" s="56"/>
      <c r="M298" s="48"/>
      <c r="N298" s="48"/>
      <c r="O298" s="48"/>
      <c r="P298" s="69"/>
      <c r="Q298" s="48"/>
      <c r="R298" s="50"/>
      <c r="S298" s="51"/>
      <c r="T298" s="52"/>
      <c r="U298" s="52"/>
      <c r="V298" s="51"/>
      <c r="W298" s="53"/>
      <c r="X298" s="49"/>
      <c r="Y298" s="49"/>
      <c r="Z298" s="49"/>
      <c r="AA298" s="49"/>
      <c r="AB298" s="49"/>
      <c r="AC298" s="42">
        <f t="shared" si="24"/>
        <v>0</v>
      </c>
      <c r="AD298" s="42">
        <f t="shared" si="25"/>
        <v>0</v>
      </c>
      <c r="AE298" s="61"/>
    </row>
    <row r="299" spans="1:31" x14ac:dyDescent="0.2">
      <c r="A299" s="41">
        <f t="shared" si="23"/>
        <v>296</v>
      </c>
      <c r="B299" s="46"/>
      <c r="C299" s="57" t="str">
        <f>IF(D299&lt;&gt;0,VLOOKUP(D299,'[1]Danh mục'!$A$3:$B$17,2,0),"")</f>
        <v/>
      </c>
      <c r="D299" s="47"/>
      <c r="E299" s="54">
        <f>IFERROR(INDEX(#REF!,MATCH('THÁNG 6.2022'!D299,XE[SỐ XE],0),0),0)</f>
        <v>0</v>
      </c>
      <c r="F299" s="55"/>
      <c r="G299" s="71"/>
      <c r="H299" s="48"/>
      <c r="I299" s="48"/>
      <c r="J299" s="48"/>
      <c r="K299" s="54">
        <f t="shared" si="22"/>
        <v>28</v>
      </c>
      <c r="L299" s="56"/>
      <c r="M299" s="48"/>
      <c r="N299" s="48"/>
      <c r="O299" s="48"/>
      <c r="P299" s="69"/>
      <c r="Q299" s="48"/>
      <c r="R299" s="50"/>
      <c r="S299" s="51"/>
      <c r="T299" s="52"/>
      <c r="U299" s="52"/>
      <c r="V299" s="51"/>
      <c r="W299" s="53"/>
      <c r="X299" s="49"/>
      <c r="Y299" s="49"/>
      <c r="Z299" s="49"/>
      <c r="AA299" s="49"/>
      <c r="AB299" s="49"/>
      <c r="AC299" s="42">
        <f t="shared" si="24"/>
        <v>0</v>
      </c>
      <c r="AD299" s="42">
        <f t="shared" si="25"/>
        <v>0</v>
      </c>
      <c r="AE299" s="61"/>
    </row>
    <row r="300" spans="1:31" x14ac:dyDescent="0.2">
      <c r="A300" s="41">
        <f t="shared" si="23"/>
        <v>297</v>
      </c>
      <c r="B300" s="46"/>
      <c r="C300" s="57" t="str">
        <f>IF(D300&lt;&gt;0,VLOOKUP(D300,'[1]Danh mục'!$A$3:$B$17,2,0),"")</f>
        <v/>
      </c>
      <c r="D300" s="47"/>
      <c r="E300" s="54">
        <f>IFERROR(INDEX(#REF!,MATCH('THÁNG 6.2022'!D300,XE[SỐ XE],0),0),0)</f>
        <v>0</v>
      </c>
      <c r="F300" s="55"/>
      <c r="G300" s="71"/>
      <c r="H300" s="48"/>
      <c r="I300" s="48"/>
      <c r="J300" s="48"/>
      <c r="K300" s="54">
        <f t="shared" si="22"/>
        <v>28</v>
      </c>
      <c r="L300" s="56"/>
      <c r="M300" s="48"/>
      <c r="N300" s="48"/>
      <c r="O300" s="48"/>
      <c r="P300" s="69"/>
      <c r="Q300" s="48"/>
      <c r="R300" s="50"/>
      <c r="S300" s="51"/>
      <c r="T300" s="52"/>
      <c r="U300" s="52"/>
      <c r="V300" s="51"/>
      <c r="W300" s="53"/>
      <c r="X300" s="49"/>
      <c r="Y300" s="49"/>
      <c r="Z300" s="49"/>
      <c r="AA300" s="49"/>
      <c r="AB300" s="49"/>
      <c r="AC300" s="42">
        <f t="shared" si="24"/>
        <v>0</v>
      </c>
      <c r="AD300" s="42">
        <f t="shared" si="25"/>
        <v>0</v>
      </c>
      <c r="AE300" s="61"/>
    </row>
    <row r="301" spans="1:31" x14ac:dyDescent="0.2">
      <c r="A301" s="41">
        <f t="shared" si="23"/>
        <v>298</v>
      </c>
      <c r="B301" s="46"/>
      <c r="C301" s="57" t="str">
        <f>IF(D301&lt;&gt;0,VLOOKUP(D301,'[1]Danh mục'!$A$3:$B$17,2,0),"")</f>
        <v/>
      </c>
      <c r="D301" s="47"/>
      <c r="E301" s="54">
        <f>IFERROR(INDEX(#REF!,MATCH('THÁNG 6.2022'!D301,XE[SỐ XE],0),0),0)</f>
        <v>0</v>
      </c>
      <c r="F301" s="55"/>
      <c r="G301" s="71"/>
      <c r="H301" s="48"/>
      <c r="I301" s="48"/>
      <c r="J301" s="48"/>
      <c r="K301" s="54">
        <f t="shared" si="22"/>
        <v>28</v>
      </c>
      <c r="L301" s="56"/>
      <c r="M301" s="48"/>
      <c r="N301" s="48"/>
      <c r="O301" s="48"/>
      <c r="P301" s="69"/>
      <c r="Q301" s="48"/>
      <c r="R301" s="50"/>
      <c r="S301" s="51"/>
      <c r="T301" s="52"/>
      <c r="U301" s="52"/>
      <c r="V301" s="51"/>
      <c r="W301" s="53"/>
      <c r="X301" s="49"/>
      <c r="Y301" s="49"/>
      <c r="Z301" s="49"/>
      <c r="AA301" s="49"/>
      <c r="AB301" s="49"/>
      <c r="AC301" s="42">
        <f t="shared" si="24"/>
        <v>0</v>
      </c>
      <c r="AD301" s="42">
        <f t="shared" si="25"/>
        <v>0</v>
      </c>
      <c r="AE301" s="61"/>
    </row>
    <row r="302" spans="1:31" x14ac:dyDescent="0.2">
      <c r="A302" s="41">
        <f t="shared" si="23"/>
        <v>299</v>
      </c>
      <c r="B302" s="46"/>
      <c r="C302" s="57" t="str">
        <f>IF(D302&lt;&gt;0,VLOOKUP(D302,'[1]Danh mục'!$A$3:$B$17,2,0),"")</f>
        <v/>
      </c>
      <c r="D302" s="47"/>
      <c r="E302" s="54">
        <f>IFERROR(INDEX(#REF!,MATCH('THÁNG 6.2022'!D302,XE[SỐ XE],0),0),0)</f>
        <v>0</v>
      </c>
      <c r="F302" s="55"/>
      <c r="G302" s="71"/>
      <c r="H302" s="48"/>
      <c r="I302" s="48"/>
      <c r="J302" s="48"/>
      <c r="K302" s="54">
        <f t="shared" si="22"/>
        <v>28</v>
      </c>
      <c r="L302" s="56"/>
      <c r="M302" s="48"/>
      <c r="N302" s="48"/>
      <c r="O302" s="48"/>
      <c r="P302" s="69"/>
      <c r="Q302" s="48"/>
      <c r="R302" s="50"/>
      <c r="S302" s="51"/>
      <c r="T302" s="52"/>
      <c r="U302" s="52"/>
      <c r="V302" s="51"/>
      <c r="W302" s="53"/>
      <c r="X302" s="49"/>
      <c r="Y302" s="49"/>
      <c r="Z302" s="49"/>
      <c r="AA302" s="49"/>
      <c r="AB302" s="49"/>
      <c r="AC302" s="42">
        <f t="shared" si="24"/>
        <v>0</v>
      </c>
      <c r="AD302" s="42">
        <f t="shared" si="25"/>
        <v>0</v>
      </c>
      <c r="AE302" s="61"/>
    </row>
    <row r="303" spans="1:31" x14ac:dyDescent="0.2">
      <c r="A303" s="41">
        <f t="shared" si="23"/>
        <v>300</v>
      </c>
      <c r="B303" s="46"/>
      <c r="C303" s="57" t="str">
        <f>IF(D303&lt;&gt;0,VLOOKUP(D303,'[1]Danh mục'!$A$3:$B$17,2,0),"")</f>
        <v/>
      </c>
      <c r="D303" s="47"/>
      <c r="E303" s="54">
        <f>IFERROR(INDEX(#REF!,MATCH('THÁNG 6.2022'!D303,XE[SỐ XE],0),0),0)</f>
        <v>0</v>
      </c>
      <c r="F303" s="55"/>
      <c r="G303" s="71"/>
      <c r="H303" s="48"/>
      <c r="I303" s="48"/>
      <c r="J303" s="48"/>
      <c r="K303" s="54">
        <f t="shared" si="22"/>
        <v>28</v>
      </c>
      <c r="L303" s="56"/>
      <c r="M303" s="48"/>
      <c r="N303" s="48"/>
      <c r="O303" s="48"/>
      <c r="P303" s="69"/>
      <c r="Q303" s="48"/>
      <c r="R303" s="50"/>
      <c r="S303" s="51"/>
      <c r="T303" s="52"/>
      <c r="U303" s="52"/>
      <c r="V303" s="51"/>
      <c r="W303" s="53"/>
      <c r="X303" s="49"/>
      <c r="Y303" s="49"/>
      <c r="Z303" s="49"/>
      <c r="AA303" s="49"/>
      <c r="AB303" s="49"/>
      <c r="AC303" s="42">
        <f t="shared" si="24"/>
        <v>0</v>
      </c>
      <c r="AD303" s="42">
        <f t="shared" si="25"/>
        <v>0</v>
      </c>
      <c r="AE303" s="61"/>
    </row>
    <row r="304" spans="1:31" x14ac:dyDescent="0.2">
      <c r="A304" s="41">
        <f t="shared" si="23"/>
        <v>301</v>
      </c>
      <c r="B304" s="46"/>
      <c r="C304" s="57" t="str">
        <f>IF(D304&lt;&gt;0,VLOOKUP(D304,'[1]Danh mục'!$A$3:$B$17,2,0),"")</f>
        <v/>
      </c>
      <c r="D304" s="47"/>
      <c r="E304" s="54">
        <f>IFERROR(INDEX(#REF!,MATCH('THÁNG 6.2022'!D304,XE[SỐ XE],0),0),0)</f>
        <v>0</v>
      </c>
      <c r="F304" s="55"/>
      <c r="G304" s="71"/>
      <c r="H304" s="48"/>
      <c r="I304" s="48"/>
      <c r="J304" s="48"/>
      <c r="K304" s="54">
        <f t="shared" si="22"/>
        <v>28</v>
      </c>
      <c r="L304" s="56"/>
      <c r="M304" s="48"/>
      <c r="N304" s="48"/>
      <c r="O304" s="48"/>
      <c r="P304" s="69"/>
      <c r="Q304" s="48"/>
      <c r="R304" s="50"/>
      <c r="S304" s="51"/>
      <c r="T304" s="52"/>
      <c r="U304" s="52"/>
      <c r="V304" s="51"/>
      <c r="W304" s="53"/>
      <c r="X304" s="49"/>
      <c r="Y304" s="49"/>
      <c r="Z304" s="49"/>
      <c r="AA304" s="49"/>
      <c r="AB304" s="49"/>
      <c r="AC304" s="42">
        <f t="shared" si="24"/>
        <v>0</v>
      </c>
      <c r="AD304" s="42">
        <f t="shared" si="25"/>
        <v>0</v>
      </c>
      <c r="AE304" s="61"/>
    </row>
    <row r="305" spans="1:31" x14ac:dyDescent="0.2">
      <c r="A305" s="41">
        <f t="shared" si="23"/>
        <v>302</v>
      </c>
      <c r="B305" s="46"/>
      <c r="C305" s="57" t="str">
        <f>IF(D305&lt;&gt;0,VLOOKUP(D305,'[1]Danh mục'!$A$3:$B$17,2,0),"")</f>
        <v/>
      </c>
      <c r="D305" s="47"/>
      <c r="E305" s="54">
        <f>IFERROR(INDEX(#REF!,MATCH('THÁNG 6.2022'!D305,XE[SỐ XE],0),0),0)</f>
        <v>0</v>
      </c>
      <c r="F305" s="55"/>
      <c r="G305" s="71"/>
      <c r="H305" s="48"/>
      <c r="I305" s="48"/>
      <c r="J305" s="48"/>
      <c r="K305" s="54">
        <f t="shared" si="22"/>
        <v>28</v>
      </c>
      <c r="L305" s="56"/>
      <c r="M305" s="48"/>
      <c r="N305" s="48"/>
      <c r="O305" s="48"/>
      <c r="P305" s="69"/>
      <c r="Q305" s="48"/>
      <c r="R305" s="50"/>
      <c r="S305" s="51"/>
      <c r="T305" s="52"/>
      <c r="U305" s="52"/>
      <c r="V305" s="51"/>
      <c r="W305" s="53"/>
      <c r="X305" s="49"/>
      <c r="Y305" s="49"/>
      <c r="Z305" s="49"/>
      <c r="AA305" s="49"/>
      <c r="AB305" s="49"/>
      <c r="AC305" s="42">
        <f t="shared" si="24"/>
        <v>0</v>
      </c>
      <c r="AD305" s="42">
        <f t="shared" si="25"/>
        <v>0</v>
      </c>
      <c r="AE305" s="61"/>
    </row>
    <row r="306" spans="1:31" x14ac:dyDescent="0.2">
      <c r="A306" s="41">
        <f t="shared" si="23"/>
        <v>303</v>
      </c>
      <c r="B306" s="46"/>
      <c r="C306" s="57" t="str">
        <f>IF(D306&lt;&gt;0,VLOOKUP(D306,'[1]Danh mục'!$A$3:$B$17,2,0),"")</f>
        <v/>
      </c>
      <c r="D306" s="47"/>
      <c r="E306" s="54">
        <f>IFERROR(INDEX(#REF!,MATCH('THÁNG 6.2022'!D306,XE[SỐ XE],0),0),0)</f>
        <v>0</v>
      </c>
      <c r="F306" s="55"/>
      <c r="G306" s="71"/>
      <c r="H306" s="48"/>
      <c r="I306" s="48"/>
      <c r="J306" s="48"/>
      <c r="K306" s="54">
        <f t="shared" si="22"/>
        <v>28</v>
      </c>
      <c r="L306" s="56"/>
      <c r="M306" s="48"/>
      <c r="N306" s="48"/>
      <c r="O306" s="48"/>
      <c r="P306" s="69"/>
      <c r="Q306" s="48"/>
      <c r="R306" s="50"/>
      <c r="S306" s="51"/>
      <c r="T306" s="52"/>
      <c r="U306" s="52"/>
      <c r="V306" s="51"/>
      <c r="W306" s="53"/>
      <c r="X306" s="49"/>
      <c r="Y306" s="49"/>
      <c r="Z306" s="49"/>
      <c r="AA306" s="49"/>
      <c r="AB306" s="49"/>
      <c r="AC306" s="42">
        <f t="shared" si="24"/>
        <v>0</v>
      </c>
      <c r="AD306" s="42">
        <f t="shared" si="25"/>
        <v>0</v>
      </c>
      <c r="AE306" s="61"/>
    </row>
    <row r="307" spans="1:31" x14ac:dyDescent="0.2">
      <c r="A307" s="41">
        <f t="shared" si="23"/>
        <v>304</v>
      </c>
      <c r="B307" s="46"/>
      <c r="C307" s="57" t="str">
        <f>IF(D307&lt;&gt;0,VLOOKUP(D307,'[1]Danh mục'!$A$3:$B$17,2,0),"")</f>
        <v/>
      </c>
      <c r="D307" s="47"/>
      <c r="E307" s="54">
        <f>IFERROR(INDEX(#REF!,MATCH('THÁNG 6.2022'!D307,XE[SỐ XE],0),0),0)</f>
        <v>0</v>
      </c>
      <c r="F307" s="55"/>
      <c r="G307" s="71"/>
      <c r="H307" s="48"/>
      <c r="I307" s="48"/>
      <c r="J307" s="48"/>
      <c r="K307" s="54">
        <f t="shared" si="22"/>
        <v>28</v>
      </c>
      <c r="L307" s="56"/>
      <c r="M307" s="48"/>
      <c r="N307" s="48"/>
      <c r="O307" s="48"/>
      <c r="P307" s="69"/>
      <c r="Q307" s="48"/>
      <c r="R307" s="50"/>
      <c r="S307" s="51"/>
      <c r="T307" s="52"/>
      <c r="U307" s="52"/>
      <c r="V307" s="51"/>
      <c r="W307" s="53"/>
      <c r="X307" s="49"/>
      <c r="Y307" s="49"/>
      <c r="Z307" s="49"/>
      <c r="AA307" s="49"/>
      <c r="AB307" s="49"/>
      <c r="AC307" s="42">
        <f t="shared" si="24"/>
        <v>0</v>
      </c>
      <c r="AD307" s="42">
        <f t="shared" si="25"/>
        <v>0</v>
      </c>
      <c r="AE307" s="61"/>
    </row>
    <row r="308" spans="1:31" x14ac:dyDescent="0.2">
      <c r="A308" s="41">
        <f t="shared" si="23"/>
        <v>305</v>
      </c>
      <c r="B308" s="46"/>
      <c r="C308" s="57" t="str">
        <f>IF(D308&lt;&gt;0,VLOOKUP(D308,'[1]Danh mục'!$A$3:$B$17,2,0),"")</f>
        <v/>
      </c>
      <c r="D308" s="47"/>
      <c r="E308" s="54">
        <f>IFERROR(INDEX(#REF!,MATCH('THÁNG 6.2022'!D308,XE[SỐ XE],0),0),0)</f>
        <v>0</v>
      </c>
      <c r="F308" s="55"/>
      <c r="G308" s="71"/>
      <c r="H308" s="48"/>
      <c r="I308" s="48"/>
      <c r="J308" s="48"/>
      <c r="K308" s="54">
        <f t="shared" si="22"/>
        <v>28</v>
      </c>
      <c r="L308" s="56"/>
      <c r="M308" s="48"/>
      <c r="N308" s="48"/>
      <c r="O308" s="48"/>
      <c r="P308" s="69"/>
      <c r="Q308" s="48"/>
      <c r="R308" s="50"/>
      <c r="S308" s="51"/>
      <c r="T308" s="52"/>
      <c r="U308" s="52"/>
      <c r="V308" s="51"/>
      <c r="W308" s="53"/>
      <c r="X308" s="49"/>
      <c r="Y308" s="49"/>
      <c r="Z308" s="49"/>
      <c r="AA308" s="49"/>
      <c r="AB308" s="49"/>
      <c r="AC308" s="42">
        <f t="shared" si="24"/>
        <v>0</v>
      </c>
      <c r="AD308" s="42">
        <f t="shared" si="25"/>
        <v>0</v>
      </c>
      <c r="AE308" s="61"/>
    </row>
    <row r="309" spans="1:31" x14ac:dyDescent="0.2">
      <c r="A309" s="41">
        <f t="shared" si="23"/>
        <v>306</v>
      </c>
      <c r="B309" s="46"/>
      <c r="C309" s="57" t="str">
        <f>IF(D309&lt;&gt;0,VLOOKUP(D309,'[1]Danh mục'!$A$3:$B$17,2,0),"")</f>
        <v/>
      </c>
      <c r="D309" s="47"/>
      <c r="E309" s="54">
        <f>IFERROR(INDEX(#REF!,MATCH('THÁNG 6.2022'!D309,XE[SỐ XE],0),0),0)</f>
        <v>0</v>
      </c>
      <c r="F309" s="55"/>
      <c r="G309" s="71"/>
      <c r="H309" s="48"/>
      <c r="I309" s="48"/>
      <c r="J309" s="48"/>
      <c r="K309" s="54">
        <f t="shared" si="22"/>
        <v>28</v>
      </c>
      <c r="L309" s="56"/>
      <c r="M309" s="48"/>
      <c r="N309" s="48"/>
      <c r="O309" s="48"/>
      <c r="P309" s="69"/>
      <c r="Q309" s="48"/>
      <c r="R309" s="50"/>
      <c r="S309" s="51"/>
      <c r="T309" s="52"/>
      <c r="U309" s="52"/>
      <c r="V309" s="51"/>
      <c r="W309" s="53"/>
      <c r="X309" s="49"/>
      <c r="Y309" s="49"/>
      <c r="Z309" s="49"/>
      <c r="AA309" s="49"/>
      <c r="AB309" s="49"/>
      <c r="AC309" s="42">
        <f t="shared" si="24"/>
        <v>0</v>
      </c>
      <c r="AD309" s="42">
        <f t="shared" si="25"/>
        <v>0</v>
      </c>
      <c r="AE309" s="61"/>
    </row>
    <row r="310" spans="1:31" x14ac:dyDescent="0.2">
      <c r="A310" s="41">
        <f t="shared" si="23"/>
        <v>307</v>
      </c>
      <c r="B310" s="46"/>
      <c r="C310" s="57" t="str">
        <f>IF(D310&lt;&gt;0,VLOOKUP(D310,'[1]Danh mục'!$A$3:$B$17,2,0),"")</f>
        <v/>
      </c>
      <c r="D310" s="47"/>
      <c r="E310" s="54">
        <f>IFERROR(INDEX(#REF!,MATCH('THÁNG 6.2022'!D310,XE[SỐ XE],0),0),0)</f>
        <v>0</v>
      </c>
      <c r="F310" s="55"/>
      <c r="G310" s="71"/>
      <c r="H310" s="48"/>
      <c r="I310" s="48"/>
      <c r="J310" s="48"/>
      <c r="K310" s="54">
        <f t="shared" si="22"/>
        <v>28</v>
      </c>
      <c r="L310" s="56"/>
      <c r="M310" s="48"/>
      <c r="N310" s="48"/>
      <c r="O310" s="48"/>
      <c r="P310" s="69"/>
      <c r="Q310" s="48"/>
      <c r="R310" s="50"/>
      <c r="S310" s="51"/>
      <c r="T310" s="52"/>
      <c r="U310" s="52"/>
      <c r="V310" s="51"/>
      <c r="W310" s="53"/>
      <c r="X310" s="49"/>
      <c r="Y310" s="49"/>
      <c r="Z310" s="49"/>
      <c r="AA310" s="49"/>
      <c r="AB310" s="49"/>
      <c r="AC310" s="42">
        <f t="shared" si="24"/>
        <v>0</v>
      </c>
      <c r="AD310" s="42">
        <f t="shared" si="25"/>
        <v>0</v>
      </c>
      <c r="AE310" s="61"/>
    </row>
    <row r="311" spans="1:31" x14ac:dyDescent="0.2">
      <c r="A311" s="41">
        <f t="shared" si="23"/>
        <v>308</v>
      </c>
      <c r="B311" s="46"/>
      <c r="C311" s="57" t="str">
        <f>IF(D311&lt;&gt;0,VLOOKUP(D311,'[1]Danh mục'!$A$3:$B$17,2,0),"")</f>
        <v/>
      </c>
      <c r="D311" s="47"/>
      <c r="E311" s="54">
        <f>IFERROR(INDEX(#REF!,MATCH('THÁNG 6.2022'!D311,XE[SỐ XE],0),0),0)</f>
        <v>0</v>
      </c>
      <c r="F311" s="55"/>
      <c r="G311" s="71"/>
      <c r="H311" s="48"/>
      <c r="I311" s="48"/>
      <c r="J311" s="48"/>
      <c r="K311" s="54">
        <f t="shared" si="22"/>
        <v>28</v>
      </c>
      <c r="L311" s="56"/>
      <c r="M311" s="48"/>
      <c r="N311" s="48"/>
      <c r="O311" s="48"/>
      <c r="P311" s="69"/>
      <c r="Q311" s="48"/>
      <c r="R311" s="50"/>
      <c r="S311" s="51"/>
      <c r="T311" s="52"/>
      <c r="U311" s="52"/>
      <c r="V311" s="51"/>
      <c r="W311" s="53"/>
      <c r="X311" s="49"/>
      <c r="Y311" s="49"/>
      <c r="Z311" s="49"/>
      <c r="AA311" s="49"/>
      <c r="AB311" s="49"/>
      <c r="AC311" s="42">
        <f t="shared" si="24"/>
        <v>0</v>
      </c>
      <c r="AD311" s="42">
        <f t="shared" si="25"/>
        <v>0</v>
      </c>
      <c r="AE311" s="61"/>
    </row>
    <row r="312" spans="1:31" x14ac:dyDescent="0.2">
      <c r="A312" s="41">
        <f t="shared" si="23"/>
        <v>309</v>
      </c>
      <c r="B312" s="46"/>
      <c r="C312" s="57" t="str">
        <f>IF(D312&lt;&gt;0,VLOOKUP(D312,'[1]Danh mục'!$A$3:$B$17,2,0),"")</f>
        <v/>
      </c>
      <c r="D312" s="47"/>
      <c r="E312" s="54">
        <f>IFERROR(INDEX(#REF!,MATCH('THÁNG 6.2022'!D312,XE[SỐ XE],0),0),0)</f>
        <v>0</v>
      </c>
      <c r="F312" s="55"/>
      <c r="G312" s="71"/>
      <c r="H312" s="48"/>
      <c r="I312" s="48"/>
      <c r="J312" s="48"/>
      <c r="K312" s="54">
        <f t="shared" si="22"/>
        <v>28</v>
      </c>
      <c r="L312" s="56"/>
      <c r="M312" s="48"/>
      <c r="N312" s="48"/>
      <c r="O312" s="48"/>
      <c r="P312" s="69"/>
      <c r="Q312" s="48"/>
      <c r="R312" s="50"/>
      <c r="S312" s="51"/>
      <c r="T312" s="52"/>
      <c r="U312" s="52"/>
      <c r="V312" s="51"/>
      <c r="W312" s="53"/>
      <c r="X312" s="49"/>
      <c r="Y312" s="49"/>
      <c r="Z312" s="49"/>
      <c r="AA312" s="49"/>
      <c r="AB312" s="49"/>
      <c r="AC312" s="42">
        <f t="shared" si="24"/>
        <v>0</v>
      </c>
      <c r="AD312" s="42">
        <f t="shared" si="25"/>
        <v>0</v>
      </c>
      <c r="AE312" s="61"/>
    </row>
    <row r="313" spans="1:31" x14ac:dyDescent="0.2">
      <c r="A313" s="41">
        <f t="shared" si="23"/>
        <v>310</v>
      </c>
      <c r="B313" s="46"/>
      <c r="C313" s="57" t="str">
        <f>IF(D313&lt;&gt;0,VLOOKUP(D313,'[1]Danh mục'!$A$3:$B$17,2,0),"")</f>
        <v/>
      </c>
      <c r="D313" s="47"/>
      <c r="E313" s="54">
        <f>IFERROR(INDEX(#REF!,MATCH('THÁNG 6.2022'!D313,XE[SỐ XE],0),0),0)</f>
        <v>0</v>
      </c>
      <c r="F313" s="55"/>
      <c r="G313" s="71"/>
      <c r="H313" s="48"/>
      <c r="I313" s="48"/>
      <c r="J313" s="48"/>
      <c r="K313" s="54">
        <f t="shared" si="22"/>
        <v>28</v>
      </c>
      <c r="L313" s="56"/>
      <c r="M313" s="48"/>
      <c r="N313" s="48"/>
      <c r="O313" s="48"/>
      <c r="P313" s="69"/>
      <c r="Q313" s="48"/>
      <c r="R313" s="50"/>
      <c r="S313" s="51"/>
      <c r="T313" s="52"/>
      <c r="U313" s="52"/>
      <c r="V313" s="51"/>
      <c r="W313" s="53"/>
      <c r="X313" s="49"/>
      <c r="Y313" s="49"/>
      <c r="Z313" s="49"/>
      <c r="AA313" s="49"/>
      <c r="AB313" s="49"/>
      <c r="AC313" s="42">
        <f t="shared" si="24"/>
        <v>0</v>
      </c>
      <c r="AD313" s="42">
        <f t="shared" si="25"/>
        <v>0</v>
      </c>
      <c r="AE313" s="61"/>
    </row>
    <row r="314" spans="1:31" x14ac:dyDescent="0.2">
      <c r="A314" s="41">
        <f t="shared" si="23"/>
        <v>311</v>
      </c>
      <c r="B314" s="46"/>
      <c r="C314" s="57" t="str">
        <f>IF(D314&lt;&gt;0,VLOOKUP(D314,'[1]Danh mục'!$A$3:$B$17,2,0),"")</f>
        <v/>
      </c>
      <c r="D314" s="47"/>
      <c r="E314" s="54">
        <f>IFERROR(INDEX(#REF!,MATCH('THÁNG 6.2022'!D314,XE[SỐ XE],0),0),0)</f>
        <v>0</v>
      </c>
      <c r="F314" s="55"/>
      <c r="G314" s="71"/>
      <c r="H314" s="48"/>
      <c r="I314" s="48"/>
      <c r="J314" s="48"/>
      <c r="K314" s="54">
        <f t="shared" si="22"/>
        <v>28</v>
      </c>
      <c r="L314" s="56"/>
      <c r="M314" s="48"/>
      <c r="N314" s="48"/>
      <c r="O314" s="48"/>
      <c r="P314" s="69"/>
      <c r="Q314" s="48"/>
      <c r="R314" s="50"/>
      <c r="S314" s="51"/>
      <c r="T314" s="52"/>
      <c r="U314" s="52"/>
      <c r="V314" s="51"/>
      <c r="W314" s="53"/>
      <c r="X314" s="49"/>
      <c r="Y314" s="49"/>
      <c r="Z314" s="49"/>
      <c r="AA314" s="49"/>
      <c r="AB314" s="49"/>
      <c r="AC314" s="42">
        <f t="shared" si="24"/>
        <v>0</v>
      </c>
      <c r="AD314" s="42">
        <f t="shared" si="25"/>
        <v>0</v>
      </c>
      <c r="AE314" s="61"/>
    </row>
    <row r="315" spans="1:31" x14ac:dyDescent="0.2">
      <c r="A315" s="41">
        <f t="shared" si="23"/>
        <v>312</v>
      </c>
      <c r="B315" s="46"/>
      <c r="C315" s="57" t="str">
        <f>IF(D315&lt;&gt;0,VLOOKUP(D315,'[1]Danh mục'!$A$3:$B$17,2,0),"")</f>
        <v/>
      </c>
      <c r="D315" s="47"/>
      <c r="E315" s="54">
        <f>IFERROR(INDEX(#REF!,MATCH('THÁNG 6.2022'!D315,XE[SỐ XE],0),0),0)</f>
        <v>0</v>
      </c>
      <c r="F315" s="55"/>
      <c r="G315" s="71"/>
      <c r="H315" s="48"/>
      <c r="I315" s="48"/>
      <c r="J315" s="48"/>
      <c r="K315" s="54">
        <f t="shared" si="22"/>
        <v>28</v>
      </c>
      <c r="L315" s="56"/>
      <c r="M315" s="48"/>
      <c r="N315" s="48"/>
      <c r="O315" s="48"/>
      <c r="P315" s="69"/>
      <c r="Q315" s="48"/>
      <c r="R315" s="50"/>
      <c r="S315" s="51"/>
      <c r="T315" s="52"/>
      <c r="U315" s="52"/>
      <c r="V315" s="51"/>
      <c r="W315" s="53"/>
      <c r="X315" s="49"/>
      <c r="Y315" s="49"/>
      <c r="Z315" s="49"/>
      <c r="AA315" s="49"/>
      <c r="AB315" s="49"/>
      <c r="AC315" s="42">
        <f t="shared" si="24"/>
        <v>0</v>
      </c>
      <c r="AD315" s="42">
        <f t="shared" si="25"/>
        <v>0</v>
      </c>
      <c r="AE315" s="61"/>
    </row>
    <row r="316" spans="1:31" x14ac:dyDescent="0.2">
      <c r="A316" s="41">
        <f t="shared" si="23"/>
        <v>313</v>
      </c>
      <c r="B316" s="46"/>
      <c r="C316" s="57" t="str">
        <f>IF(D316&lt;&gt;0,VLOOKUP(D316,'[1]Danh mục'!$A$3:$B$17,2,0),"")</f>
        <v/>
      </c>
      <c r="D316" s="47"/>
      <c r="E316" s="54">
        <f>IFERROR(INDEX(#REF!,MATCH('THÁNG 6.2022'!D316,XE[SỐ XE],0),0),0)</f>
        <v>0</v>
      </c>
      <c r="F316" s="55"/>
      <c r="G316" s="71"/>
      <c r="H316" s="48"/>
      <c r="I316" s="48"/>
      <c r="J316" s="48"/>
      <c r="K316" s="54">
        <f t="shared" si="22"/>
        <v>28</v>
      </c>
      <c r="L316" s="56"/>
      <c r="M316" s="48"/>
      <c r="N316" s="48"/>
      <c r="O316" s="48"/>
      <c r="P316" s="69"/>
      <c r="Q316" s="48"/>
      <c r="R316" s="50"/>
      <c r="S316" s="51"/>
      <c r="T316" s="52"/>
      <c r="U316" s="52"/>
      <c r="V316" s="51"/>
      <c r="W316" s="53"/>
      <c r="X316" s="49"/>
      <c r="Y316" s="49"/>
      <c r="Z316" s="49"/>
      <c r="AA316" s="49"/>
      <c r="AB316" s="49"/>
      <c r="AC316" s="42">
        <f t="shared" si="24"/>
        <v>0</v>
      </c>
      <c r="AD316" s="42">
        <f t="shared" si="25"/>
        <v>0</v>
      </c>
      <c r="AE316" s="61"/>
    </row>
    <row r="317" spans="1:31" ht="11.25" customHeight="1" x14ac:dyDescent="0.2">
      <c r="A317" s="41">
        <f t="shared" si="23"/>
        <v>314</v>
      </c>
      <c r="B317" s="46"/>
      <c r="C317" s="57" t="str">
        <f>IF(D317&lt;&gt;0,VLOOKUP(D317,'[1]Danh mục'!$A$3:$B$17,2,0),"")</f>
        <v/>
      </c>
      <c r="D317" s="45"/>
      <c r="E317" s="54">
        <f>IFERROR(INDEX(#REF!,MATCH('THÁNG 6.2022'!D317,XE[SỐ XE],0),0),0)</f>
        <v>0</v>
      </c>
      <c r="F317" s="55"/>
      <c r="G317" s="71"/>
      <c r="H317" s="48"/>
      <c r="I317" s="48"/>
      <c r="J317" s="48"/>
      <c r="K317" s="54">
        <f t="shared" si="22"/>
        <v>28</v>
      </c>
      <c r="L317" s="56"/>
      <c r="M317" s="48"/>
      <c r="N317" s="48"/>
      <c r="O317" s="48"/>
      <c r="P317" s="69"/>
      <c r="Q317" s="48"/>
      <c r="R317" s="50"/>
      <c r="S317" s="51"/>
      <c r="T317" s="52"/>
      <c r="U317" s="52"/>
      <c r="V317" s="51"/>
      <c r="W317" s="53"/>
      <c r="X317" s="49"/>
      <c r="Y317" s="49"/>
      <c r="Z317" s="49"/>
      <c r="AA317" s="49"/>
      <c r="AB317" s="49"/>
      <c r="AC317" s="42">
        <f t="shared" si="24"/>
        <v>0</v>
      </c>
      <c r="AD317" s="42">
        <f t="shared" si="25"/>
        <v>0</v>
      </c>
      <c r="AE317" s="61"/>
    </row>
    <row r="318" spans="1:31" ht="12" customHeight="1" x14ac:dyDescent="0.2">
      <c r="A318" s="41">
        <f t="shared" si="23"/>
        <v>315</v>
      </c>
      <c r="B318" s="46"/>
      <c r="C318" s="57" t="str">
        <f>IF(D318&lt;&gt;0,VLOOKUP(D318,'[1]Danh mục'!$A$3:$B$17,2,0),"")</f>
        <v/>
      </c>
      <c r="D318" s="45"/>
      <c r="E318" s="54">
        <f>IFERROR(INDEX(#REF!,MATCH('THÁNG 6.2022'!D318,XE[SỐ XE],0),0),0)</f>
        <v>0</v>
      </c>
      <c r="F318" s="55"/>
      <c r="G318" s="71"/>
      <c r="H318" s="48"/>
      <c r="I318" s="48"/>
      <c r="J318" s="48"/>
      <c r="K318" s="54">
        <f t="shared" si="22"/>
        <v>28</v>
      </c>
      <c r="L318" s="56"/>
      <c r="M318" s="48"/>
      <c r="N318" s="48"/>
      <c r="O318" s="48"/>
      <c r="P318" s="69"/>
      <c r="Q318" s="48"/>
      <c r="R318" s="50"/>
      <c r="S318" s="51"/>
      <c r="T318" s="52"/>
      <c r="U318" s="52"/>
      <c r="V318" s="51"/>
      <c r="W318" s="53"/>
      <c r="X318" s="49"/>
      <c r="Y318" s="49"/>
      <c r="Z318" s="49"/>
      <c r="AA318" s="49"/>
      <c r="AB318" s="49"/>
      <c r="AC318" s="42">
        <f t="shared" si="24"/>
        <v>0</v>
      </c>
      <c r="AD318" s="42">
        <f t="shared" si="25"/>
        <v>0</v>
      </c>
      <c r="AE318" s="61"/>
    </row>
    <row r="319" spans="1:31" ht="11.25" customHeight="1" x14ac:dyDescent="0.2">
      <c r="A319" s="41">
        <f t="shared" si="23"/>
        <v>316</v>
      </c>
      <c r="B319" s="46"/>
      <c r="C319" s="57" t="str">
        <f>IF(D319&lt;&gt;0,VLOOKUP(D319,'[1]Danh mục'!$A$3:$B$17,2,0),"")</f>
        <v/>
      </c>
      <c r="D319" s="45"/>
      <c r="E319" s="54">
        <f>IFERROR(INDEX(#REF!,MATCH('THÁNG 6.2022'!D319,XE[SỐ XE],0),0),0)</f>
        <v>0</v>
      </c>
      <c r="F319" s="55"/>
      <c r="G319" s="71"/>
      <c r="H319" s="48"/>
      <c r="I319" s="48"/>
      <c r="J319" s="48"/>
      <c r="K319" s="54">
        <f t="shared" si="22"/>
        <v>28</v>
      </c>
      <c r="L319" s="56"/>
      <c r="M319" s="48"/>
      <c r="N319" s="48"/>
      <c r="O319" s="48"/>
      <c r="P319" s="69"/>
      <c r="Q319" s="48"/>
      <c r="R319" s="50"/>
      <c r="S319" s="51"/>
      <c r="T319" s="52"/>
      <c r="U319" s="52"/>
      <c r="V319" s="51"/>
      <c r="W319" s="53"/>
      <c r="X319" s="49"/>
      <c r="Y319" s="49"/>
      <c r="Z319" s="49"/>
      <c r="AA319" s="49"/>
      <c r="AB319" s="49"/>
      <c r="AC319" s="42">
        <f t="shared" si="24"/>
        <v>0</v>
      </c>
      <c r="AD319" s="42">
        <f t="shared" si="25"/>
        <v>0</v>
      </c>
      <c r="AE319" s="61"/>
    </row>
    <row r="320" spans="1:31" ht="12" customHeight="1" x14ac:dyDescent="0.2">
      <c r="A320" s="41">
        <f t="shared" si="23"/>
        <v>317</v>
      </c>
      <c r="B320" s="46"/>
      <c r="C320" s="57" t="str">
        <f>IF(D320&lt;&gt;0,VLOOKUP(D320,'[1]Danh mục'!$A$3:$B$17,2,0),"")</f>
        <v/>
      </c>
      <c r="D320" s="45"/>
      <c r="E320" s="54">
        <f>IFERROR(INDEX(#REF!,MATCH('THÁNG 6.2022'!D320,XE[SỐ XE],0),0),0)</f>
        <v>0</v>
      </c>
      <c r="F320" s="55"/>
      <c r="G320" s="71"/>
      <c r="H320" s="48"/>
      <c r="I320" s="48"/>
      <c r="J320" s="48"/>
      <c r="K320" s="54">
        <f t="shared" si="22"/>
        <v>28</v>
      </c>
      <c r="L320" s="56"/>
      <c r="M320" s="48"/>
      <c r="N320" s="48"/>
      <c r="O320" s="48"/>
      <c r="P320" s="69"/>
      <c r="Q320" s="48"/>
      <c r="R320" s="50"/>
      <c r="S320" s="51"/>
      <c r="T320" s="52"/>
      <c r="U320" s="52"/>
      <c r="V320" s="51"/>
      <c r="W320" s="53"/>
      <c r="X320" s="49"/>
      <c r="Y320" s="49"/>
      <c r="Z320" s="49"/>
      <c r="AA320" s="49"/>
      <c r="AB320" s="49"/>
      <c r="AC320" s="42">
        <f t="shared" si="24"/>
        <v>0</v>
      </c>
      <c r="AD320" s="42">
        <f t="shared" si="25"/>
        <v>0</v>
      </c>
      <c r="AE320" s="61"/>
    </row>
    <row r="321" spans="1:31" x14ac:dyDescent="0.2">
      <c r="A321" s="41">
        <f t="shared" si="23"/>
        <v>318</v>
      </c>
      <c r="B321" s="46"/>
      <c r="C321" s="57" t="str">
        <f>IF(D321&lt;&gt;0,VLOOKUP(D321,'[1]Danh mục'!$A$3:$B$17,2,0),"")</f>
        <v/>
      </c>
      <c r="D321" s="47"/>
      <c r="E321" s="54">
        <f>IFERROR(INDEX(#REF!,MATCH('THÁNG 6.2022'!D321,XE[SỐ XE],0),0),0)</f>
        <v>0</v>
      </c>
      <c r="F321" s="55"/>
      <c r="G321" s="71"/>
      <c r="H321" s="48"/>
      <c r="I321" s="48"/>
      <c r="J321" s="48"/>
      <c r="K321" s="54">
        <f t="shared" si="22"/>
        <v>28</v>
      </c>
      <c r="L321" s="56"/>
      <c r="M321" s="48"/>
      <c r="N321" s="48"/>
      <c r="O321" s="48"/>
      <c r="P321" s="69"/>
      <c r="Q321" s="48"/>
      <c r="R321" s="50"/>
      <c r="S321" s="51"/>
      <c r="T321" s="52"/>
      <c r="U321" s="52"/>
      <c r="V321" s="51"/>
      <c r="W321" s="53"/>
      <c r="X321" s="49"/>
      <c r="Y321" s="49"/>
      <c r="Z321" s="49"/>
      <c r="AA321" s="49"/>
      <c r="AB321" s="49"/>
      <c r="AC321" s="42">
        <f t="shared" si="24"/>
        <v>0</v>
      </c>
      <c r="AD321" s="42">
        <f t="shared" si="25"/>
        <v>0</v>
      </c>
      <c r="AE321" s="61"/>
    </row>
    <row r="322" spans="1:31" x14ac:dyDescent="0.2">
      <c r="A322" s="41">
        <f t="shared" si="23"/>
        <v>319</v>
      </c>
      <c r="B322" s="46"/>
      <c r="C322" s="57" t="str">
        <f>IF(D322&lt;&gt;0,VLOOKUP(D322,'[1]Danh mục'!$A$3:$B$17,2,0),"")</f>
        <v/>
      </c>
      <c r="D322" s="47"/>
      <c r="E322" s="54">
        <f>IFERROR(INDEX(#REF!,MATCH('THÁNG 6.2022'!D322,XE[SỐ XE],0),0),0)</f>
        <v>0</v>
      </c>
      <c r="F322" s="55"/>
      <c r="G322" s="71"/>
      <c r="H322" s="48"/>
      <c r="I322" s="48"/>
      <c r="J322" s="48"/>
      <c r="K322" s="54">
        <f t="shared" ref="K322:K384" si="26">IF(P322&gt;30,40,IF(AND(P322&gt;27,P322&lt;30),36,IF(AND(P322&lt;=27,P322&gt;0),35,28)))</f>
        <v>28</v>
      </c>
      <c r="L322" s="56"/>
      <c r="M322" s="48"/>
      <c r="N322" s="48"/>
      <c r="O322" s="48"/>
      <c r="P322" s="69"/>
      <c r="Q322" s="48"/>
      <c r="R322" s="50"/>
      <c r="S322" s="51"/>
      <c r="T322" s="52"/>
      <c r="U322" s="52"/>
      <c r="V322" s="51"/>
      <c r="W322" s="53"/>
      <c r="X322" s="49"/>
      <c r="Y322" s="49"/>
      <c r="Z322" s="49"/>
      <c r="AA322" s="49"/>
      <c r="AB322" s="49"/>
      <c r="AC322" s="42">
        <f t="shared" si="24"/>
        <v>0</v>
      </c>
      <c r="AD322" s="42">
        <f t="shared" si="25"/>
        <v>0</v>
      </c>
      <c r="AE322" s="61"/>
    </row>
    <row r="323" spans="1:31" x14ac:dyDescent="0.2">
      <c r="A323" s="41">
        <f t="shared" ref="A323:A385" si="27">1+A322</f>
        <v>320</v>
      </c>
      <c r="B323" s="46"/>
      <c r="C323" s="57" t="str">
        <f>IF(D323&lt;&gt;0,VLOOKUP(D323,'[1]Danh mục'!$A$3:$B$17,2,0),"")</f>
        <v/>
      </c>
      <c r="D323" s="47"/>
      <c r="E323" s="54">
        <f>IFERROR(INDEX(#REF!,MATCH('THÁNG 6.2022'!D323,XE[SỐ XE],0),0),0)</f>
        <v>0</v>
      </c>
      <c r="F323" s="55"/>
      <c r="G323" s="71"/>
      <c r="H323" s="48"/>
      <c r="I323" s="48"/>
      <c r="J323" s="48"/>
      <c r="K323" s="54">
        <f t="shared" si="26"/>
        <v>28</v>
      </c>
      <c r="L323" s="56"/>
      <c r="M323" s="48"/>
      <c r="N323" s="48"/>
      <c r="O323" s="48"/>
      <c r="P323" s="69"/>
      <c r="Q323" s="48"/>
      <c r="R323" s="50"/>
      <c r="S323" s="51"/>
      <c r="T323" s="52"/>
      <c r="U323" s="52"/>
      <c r="V323" s="51"/>
      <c r="W323" s="53"/>
      <c r="X323" s="49"/>
      <c r="Y323" s="49"/>
      <c r="Z323" s="49"/>
      <c r="AA323" s="49"/>
      <c r="AB323" s="49"/>
      <c r="AC323" s="42">
        <f t="shared" si="24"/>
        <v>0</v>
      </c>
      <c r="AD323" s="42">
        <f t="shared" si="25"/>
        <v>0</v>
      </c>
      <c r="AE323" s="61"/>
    </row>
    <row r="324" spans="1:31" x14ac:dyDescent="0.2">
      <c r="A324" s="41">
        <f t="shared" si="27"/>
        <v>321</v>
      </c>
      <c r="B324" s="46"/>
      <c r="C324" s="57" t="str">
        <f>IF(D324&lt;&gt;0,VLOOKUP(D324,'[1]Danh mục'!$A$3:$B$17,2,0),"")</f>
        <v/>
      </c>
      <c r="D324" s="47"/>
      <c r="E324" s="54">
        <f>IFERROR(INDEX(#REF!,MATCH('THÁNG 6.2022'!D324,XE[SỐ XE],0),0),0)</f>
        <v>0</v>
      </c>
      <c r="F324" s="55"/>
      <c r="G324" s="71"/>
      <c r="H324" s="48"/>
      <c r="I324" s="48"/>
      <c r="J324" s="48"/>
      <c r="K324" s="54">
        <f t="shared" si="26"/>
        <v>28</v>
      </c>
      <c r="L324" s="56"/>
      <c r="M324" s="48"/>
      <c r="N324" s="48"/>
      <c r="O324" s="48"/>
      <c r="P324" s="69"/>
      <c r="Q324" s="48"/>
      <c r="R324" s="50"/>
      <c r="S324" s="51"/>
      <c r="T324" s="52"/>
      <c r="U324" s="52"/>
      <c r="V324" s="51"/>
      <c r="W324" s="53"/>
      <c r="X324" s="49"/>
      <c r="Y324" s="49"/>
      <c r="Z324" s="49"/>
      <c r="AA324" s="49"/>
      <c r="AB324" s="49"/>
      <c r="AC324" s="42">
        <f t="shared" si="24"/>
        <v>0</v>
      </c>
      <c r="AD324" s="42">
        <f t="shared" si="25"/>
        <v>0</v>
      </c>
      <c r="AE324" s="61"/>
    </row>
    <row r="325" spans="1:31" x14ac:dyDescent="0.2">
      <c r="A325" s="41">
        <f t="shared" si="27"/>
        <v>322</v>
      </c>
      <c r="B325" s="46"/>
      <c r="C325" s="57" t="str">
        <f>IF(D325&lt;&gt;0,VLOOKUP(D325,'[1]Danh mục'!$A$3:$B$17,2,0),"")</f>
        <v/>
      </c>
      <c r="D325" s="47"/>
      <c r="E325" s="54">
        <f>IFERROR(INDEX(#REF!,MATCH('THÁNG 6.2022'!D325,XE[SỐ XE],0),0),0)</f>
        <v>0</v>
      </c>
      <c r="F325" s="55"/>
      <c r="G325" s="71"/>
      <c r="H325" s="48"/>
      <c r="I325" s="48"/>
      <c r="J325" s="48"/>
      <c r="K325" s="54">
        <f t="shared" si="26"/>
        <v>28</v>
      </c>
      <c r="L325" s="56"/>
      <c r="M325" s="48"/>
      <c r="N325" s="48"/>
      <c r="O325" s="48"/>
      <c r="P325" s="69"/>
      <c r="Q325" s="48"/>
      <c r="R325" s="50"/>
      <c r="S325" s="51"/>
      <c r="T325" s="52"/>
      <c r="U325" s="52"/>
      <c r="V325" s="51"/>
      <c r="W325" s="53"/>
      <c r="X325" s="49"/>
      <c r="Y325" s="49"/>
      <c r="Z325" s="49"/>
      <c r="AA325" s="49"/>
      <c r="AB325" s="49"/>
      <c r="AC325" s="42">
        <f t="shared" ref="AC325:AC388" si="28">K325*M325*15000</f>
        <v>0</v>
      </c>
      <c r="AD325" s="42">
        <f t="shared" ref="AD325:AD388" si="29">SUM(W325:AB325)</f>
        <v>0</v>
      </c>
      <c r="AE325" s="61"/>
    </row>
    <row r="326" spans="1:31" x14ac:dyDescent="0.2">
      <c r="A326" s="41">
        <f t="shared" si="27"/>
        <v>323</v>
      </c>
      <c r="B326" s="46"/>
      <c r="C326" s="57" t="str">
        <f>IF(D326&lt;&gt;0,VLOOKUP(D326,'[1]Danh mục'!$A$3:$B$17,2,0),"")</f>
        <v/>
      </c>
      <c r="D326" s="47"/>
      <c r="E326" s="54">
        <f>IFERROR(INDEX(#REF!,MATCH('THÁNG 6.2022'!D326,XE[SỐ XE],0),0),0)</f>
        <v>0</v>
      </c>
      <c r="F326" s="55"/>
      <c r="G326" s="71"/>
      <c r="H326" s="48"/>
      <c r="I326" s="48"/>
      <c r="J326" s="48"/>
      <c r="K326" s="54">
        <f t="shared" si="26"/>
        <v>28</v>
      </c>
      <c r="L326" s="56"/>
      <c r="M326" s="48"/>
      <c r="N326" s="48"/>
      <c r="O326" s="48"/>
      <c r="P326" s="69"/>
      <c r="Q326" s="48"/>
      <c r="R326" s="50"/>
      <c r="S326" s="51"/>
      <c r="T326" s="52"/>
      <c r="U326" s="52"/>
      <c r="V326" s="51"/>
      <c r="W326" s="53"/>
      <c r="X326" s="49"/>
      <c r="Y326" s="49"/>
      <c r="Z326" s="49"/>
      <c r="AA326" s="49"/>
      <c r="AB326" s="49"/>
      <c r="AC326" s="42">
        <f t="shared" si="28"/>
        <v>0</v>
      </c>
      <c r="AD326" s="42">
        <f t="shared" si="29"/>
        <v>0</v>
      </c>
      <c r="AE326" s="61"/>
    </row>
    <row r="327" spans="1:31" x14ac:dyDescent="0.2">
      <c r="A327" s="41">
        <f t="shared" si="27"/>
        <v>324</v>
      </c>
      <c r="B327" s="46"/>
      <c r="C327" s="57" t="str">
        <f>IF(D327&lt;&gt;0,VLOOKUP(D327,'[1]Danh mục'!$A$3:$B$17,2,0),"")</f>
        <v/>
      </c>
      <c r="D327" s="47"/>
      <c r="E327" s="54">
        <f>IFERROR(INDEX(#REF!,MATCH('THÁNG 6.2022'!D327,XE[SỐ XE],0),0),0)</f>
        <v>0</v>
      </c>
      <c r="F327" s="55"/>
      <c r="G327" s="71"/>
      <c r="H327" s="48"/>
      <c r="I327" s="48"/>
      <c r="J327" s="48"/>
      <c r="K327" s="54">
        <f t="shared" si="26"/>
        <v>28</v>
      </c>
      <c r="L327" s="56"/>
      <c r="M327" s="48"/>
      <c r="N327" s="48"/>
      <c r="O327" s="48"/>
      <c r="P327" s="69"/>
      <c r="Q327" s="48"/>
      <c r="R327" s="50"/>
      <c r="S327" s="51"/>
      <c r="T327" s="52"/>
      <c r="U327" s="52"/>
      <c r="V327" s="51"/>
      <c r="W327" s="53"/>
      <c r="X327" s="49"/>
      <c r="Y327" s="49"/>
      <c r="Z327" s="49"/>
      <c r="AA327" s="49"/>
      <c r="AB327" s="49"/>
      <c r="AC327" s="42">
        <f t="shared" si="28"/>
        <v>0</v>
      </c>
      <c r="AD327" s="42">
        <f t="shared" si="29"/>
        <v>0</v>
      </c>
      <c r="AE327" s="61"/>
    </row>
    <row r="328" spans="1:31" x14ac:dyDescent="0.2">
      <c r="A328" s="41">
        <f t="shared" si="27"/>
        <v>325</v>
      </c>
      <c r="B328" s="46"/>
      <c r="C328" s="57" t="str">
        <f>IF(D328&lt;&gt;0,VLOOKUP(D328,'[1]Danh mục'!$A$3:$B$17,2,0),"")</f>
        <v/>
      </c>
      <c r="D328" s="47"/>
      <c r="E328" s="54">
        <f>IFERROR(INDEX(#REF!,MATCH('THÁNG 6.2022'!D328,XE[SỐ XE],0),0),0)</f>
        <v>0</v>
      </c>
      <c r="F328" s="55"/>
      <c r="G328" s="71"/>
      <c r="H328" s="48"/>
      <c r="I328" s="48"/>
      <c r="J328" s="48"/>
      <c r="K328" s="54">
        <f t="shared" si="26"/>
        <v>28</v>
      </c>
      <c r="L328" s="56"/>
      <c r="M328" s="48"/>
      <c r="N328" s="48"/>
      <c r="O328" s="48"/>
      <c r="P328" s="69"/>
      <c r="Q328" s="48"/>
      <c r="R328" s="50"/>
      <c r="S328" s="51"/>
      <c r="T328" s="52"/>
      <c r="U328" s="52"/>
      <c r="V328" s="51"/>
      <c r="W328" s="53"/>
      <c r="X328" s="49"/>
      <c r="Y328" s="49"/>
      <c r="Z328" s="49"/>
      <c r="AA328" s="49"/>
      <c r="AB328" s="49"/>
      <c r="AC328" s="42">
        <f t="shared" si="28"/>
        <v>0</v>
      </c>
      <c r="AD328" s="42">
        <f t="shared" si="29"/>
        <v>0</v>
      </c>
      <c r="AE328" s="61"/>
    </row>
    <row r="329" spans="1:31" x14ac:dyDescent="0.2">
      <c r="A329" s="41">
        <f t="shared" si="27"/>
        <v>326</v>
      </c>
      <c r="B329" s="46"/>
      <c r="C329" s="57" t="str">
        <f>IF(D329&lt;&gt;0,VLOOKUP(D329,'[1]Danh mục'!$A$3:$B$17,2,0),"")</f>
        <v/>
      </c>
      <c r="D329" s="47"/>
      <c r="E329" s="54">
        <f>IFERROR(INDEX(#REF!,MATCH('THÁNG 6.2022'!D329,XE[SỐ XE],0),0),0)</f>
        <v>0</v>
      </c>
      <c r="F329" s="55"/>
      <c r="G329" s="71"/>
      <c r="H329" s="48"/>
      <c r="I329" s="48"/>
      <c r="J329" s="48"/>
      <c r="K329" s="54">
        <f t="shared" si="26"/>
        <v>28</v>
      </c>
      <c r="L329" s="56"/>
      <c r="M329" s="48"/>
      <c r="N329" s="48"/>
      <c r="O329" s="48"/>
      <c r="P329" s="69"/>
      <c r="Q329" s="48"/>
      <c r="R329" s="50"/>
      <c r="S329" s="51"/>
      <c r="T329" s="52"/>
      <c r="U329" s="52"/>
      <c r="V329" s="51"/>
      <c r="W329" s="53"/>
      <c r="X329" s="49"/>
      <c r="Y329" s="49"/>
      <c r="Z329" s="49"/>
      <c r="AA329" s="49"/>
      <c r="AB329" s="49"/>
      <c r="AC329" s="42">
        <f t="shared" si="28"/>
        <v>0</v>
      </c>
      <c r="AD329" s="42">
        <f t="shared" si="29"/>
        <v>0</v>
      </c>
      <c r="AE329" s="61"/>
    </row>
    <row r="330" spans="1:31" x14ac:dyDescent="0.2">
      <c r="A330" s="41">
        <f t="shared" si="27"/>
        <v>327</v>
      </c>
      <c r="B330" s="46"/>
      <c r="C330" s="57" t="str">
        <f>IF(D330&lt;&gt;0,VLOOKUP(D330,'[1]Danh mục'!$A$3:$B$17,2,0),"")</f>
        <v/>
      </c>
      <c r="D330" s="47"/>
      <c r="E330" s="54">
        <f>IFERROR(INDEX(#REF!,MATCH('THÁNG 6.2022'!D330,XE[SỐ XE],0),0),0)</f>
        <v>0</v>
      </c>
      <c r="F330" s="55"/>
      <c r="G330" s="71"/>
      <c r="H330" s="48"/>
      <c r="I330" s="48"/>
      <c r="J330" s="48"/>
      <c r="K330" s="54">
        <f t="shared" si="26"/>
        <v>28</v>
      </c>
      <c r="L330" s="56"/>
      <c r="M330" s="48"/>
      <c r="N330" s="48"/>
      <c r="O330" s="48"/>
      <c r="P330" s="69"/>
      <c r="Q330" s="48"/>
      <c r="R330" s="50"/>
      <c r="S330" s="51"/>
      <c r="T330" s="52"/>
      <c r="U330" s="52"/>
      <c r="V330" s="51"/>
      <c r="W330" s="53"/>
      <c r="X330" s="49"/>
      <c r="Y330" s="49"/>
      <c r="Z330" s="49"/>
      <c r="AA330" s="49"/>
      <c r="AB330" s="49"/>
      <c r="AC330" s="42">
        <f t="shared" si="28"/>
        <v>0</v>
      </c>
      <c r="AD330" s="42">
        <f t="shared" si="29"/>
        <v>0</v>
      </c>
      <c r="AE330" s="61"/>
    </row>
    <row r="331" spans="1:31" x14ac:dyDescent="0.2">
      <c r="A331" s="41">
        <f t="shared" si="27"/>
        <v>328</v>
      </c>
      <c r="B331" s="46"/>
      <c r="C331" s="57" t="str">
        <f>IF(D331&lt;&gt;0,VLOOKUP(D331,'[1]Danh mục'!$A$3:$B$17,2,0),"")</f>
        <v/>
      </c>
      <c r="D331" s="47"/>
      <c r="E331" s="54">
        <f>IFERROR(INDEX(#REF!,MATCH('THÁNG 6.2022'!D331,XE[SỐ XE],0),0),0)</f>
        <v>0</v>
      </c>
      <c r="F331" s="55"/>
      <c r="G331" s="71"/>
      <c r="H331" s="48"/>
      <c r="I331" s="48"/>
      <c r="J331" s="48"/>
      <c r="K331" s="54">
        <f t="shared" si="26"/>
        <v>28</v>
      </c>
      <c r="L331" s="56"/>
      <c r="M331" s="48"/>
      <c r="N331" s="48"/>
      <c r="O331" s="48"/>
      <c r="P331" s="69"/>
      <c r="Q331" s="48"/>
      <c r="R331" s="50"/>
      <c r="S331" s="51"/>
      <c r="T331" s="52"/>
      <c r="U331" s="52"/>
      <c r="V331" s="51"/>
      <c r="W331" s="53"/>
      <c r="X331" s="49"/>
      <c r="Y331" s="49"/>
      <c r="Z331" s="49"/>
      <c r="AA331" s="49"/>
      <c r="AB331" s="49"/>
      <c r="AC331" s="42">
        <f t="shared" si="28"/>
        <v>0</v>
      </c>
      <c r="AD331" s="42">
        <f t="shared" si="29"/>
        <v>0</v>
      </c>
      <c r="AE331" s="61"/>
    </row>
    <row r="332" spans="1:31" x14ac:dyDescent="0.2">
      <c r="A332" s="41">
        <f t="shared" si="27"/>
        <v>329</v>
      </c>
      <c r="B332" s="46"/>
      <c r="C332" s="57" t="str">
        <f>IF(D332&lt;&gt;0,VLOOKUP(D332,'[1]Danh mục'!$A$3:$B$17,2,0),"")</f>
        <v/>
      </c>
      <c r="D332" s="47"/>
      <c r="E332" s="54">
        <f>IFERROR(INDEX(#REF!,MATCH('THÁNG 6.2022'!D332,XE[SỐ XE],0),0),0)</f>
        <v>0</v>
      </c>
      <c r="F332" s="55"/>
      <c r="G332" s="71"/>
      <c r="H332" s="48"/>
      <c r="I332" s="48"/>
      <c r="J332" s="48"/>
      <c r="K332" s="54">
        <f t="shared" si="26"/>
        <v>28</v>
      </c>
      <c r="L332" s="56"/>
      <c r="M332" s="48"/>
      <c r="N332" s="48"/>
      <c r="O332" s="48"/>
      <c r="P332" s="69"/>
      <c r="Q332" s="48"/>
      <c r="R332" s="50"/>
      <c r="S332" s="51"/>
      <c r="T332" s="52"/>
      <c r="U332" s="52"/>
      <c r="V332" s="51"/>
      <c r="W332" s="53"/>
      <c r="X332" s="49"/>
      <c r="Y332" s="49"/>
      <c r="Z332" s="49"/>
      <c r="AA332" s="49"/>
      <c r="AB332" s="49"/>
      <c r="AC332" s="42">
        <f t="shared" si="28"/>
        <v>0</v>
      </c>
      <c r="AD332" s="42">
        <f t="shared" si="29"/>
        <v>0</v>
      </c>
      <c r="AE332" s="61"/>
    </row>
    <row r="333" spans="1:31" x14ac:dyDescent="0.2">
      <c r="A333" s="41">
        <f t="shared" si="27"/>
        <v>330</v>
      </c>
      <c r="B333" s="46"/>
      <c r="C333" s="57" t="str">
        <f>IF(D333&lt;&gt;0,VLOOKUP(D333,'[1]Danh mục'!$A$3:$B$17,2,0),"")</f>
        <v/>
      </c>
      <c r="D333" s="47"/>
      <c r="E333" s="54">
        <f>IFERROR(INDEX(#REF!,MATCH('THÁNG 6.2022'!D333,XE[SỐ XE],0),0),0)</f>
        <v>0</v>
      </c>
      <c r="F333" s="55"/>
      <c r="G333" s="71"/>
      <c r="H333" s="48"/>
      <c r="I333" s="48"/>
      <c r="J333" s="48"/>
      <c r="K333" s="54">
        <f t="shared" si="26"/>
        <v>28</v>
      </c>
      <c r="L333" s="56"/>
      <c r="M333" s="48"/>
      <c r="N333" s="48"/>
      <c r="O333" s="48"/>
      <c r="P333" s="69"/>
      <c r="Q333" s="48"/>
      <c r="R333" s="50"/>
      <c r="S333" s="51"/>
      <c r="T333" s="52"/>
      <c r="U333" s="52"/>
      <c r="V333" s="51"/>
      <c r="W333" s="53"/>
      <c r="X333" s="49"/>
      <c r="Y333" s="49"/>
      <c r="Z333" s="49"/>
      <c r="AA333" s="49"/>
      <c r="AB333" s="49"/>
      <c r="AC333" s="42">
        <f t="shared" si="28"/>
        <v>0</v>
      </c>
      <c r="AD333" s="42">
        <f t="shared" si="29"/>
        <v>0</v>
      </c>
      <c r="AE333" s="61"/>
    </row>
    <row r="334" spans="1:31" x14ac:dyDescent="0.2">
      <c r="A334" s="41">
        <f t="shared" si="27"/>
        <v>331</v>
      </c>
      <c r="B334" s="46"/>
      <c r="C334" s="57" t="str">
        <f>IF(D334&lt;&gt;0,VLOOKUP(D334,'[1]Danh mục'!$A$3:$B$17,2,0),"")</f>
        <v/>
      </c>
      <c r="D334" s="47"/>
      <c r="E334" s="54">
        <f>IFERROR(INDEX(#REF!,MATCH('THÁNG 6.2022'!D334,XE[SỐ XE],0),0),0)</f>
        <v>0</v>
      </c>
      <c r="F334" s="55"/>
      <c r="G334" s="71"/>
      <c r="H334" s="48"/>
      <c r="I334" s="48"/>
      <c r="J334" s="48"/>
      <c r="K334" s="54">
        <f t="shared" si="26"/>
        <v>28</v>
      </c>
      <c r="L334" s="56"/>
      <c r="M334" s="48"/>
      <c r="N334" s="48"/>
      <c r="O334" s="48"/>
      <c r="P334" s="69"/>
      <c r="Q334" s="48"/>
      <c r="R334" s="50"/>
      <c r="S334" s="51"/>
      <c r="T334" s="52"/>
      <c r="U334" s="52"/>
      <c r="V334" s="51"/>
      <c r="W334" s="53"/>
      <c r="X334" s="49"/>
      <c r="Y334" s="49"/>
      <c r="Z334" s="49"/>
      <c r="AA334" s="49"/>
      <c r="AB334" s="49"/>
      <c r="AC334" s="42">
        <f t="shared" si="28"/>
        <v>0</v>
      </c>
      <c r="AD334" s="42">
        <f t="shared" si="29"/>
        <v>0</v>
      </c>
      <c r="AE334" s="61"/>
    </row>
    <row r="335" spans="1:31" x14ac:dyDescent="0.2">
      <c r="A335" s="41">
        <f t="shared" si="27"/>
        <v>332</v>
      </c>
      <c r="B335" s="46"/>
      <c r="C335" s="57" t="str">
        <f>IF(D335&lt;&gt;0,VLOOKUP(D335,'[1]Danh mục'!$A$3:$B$17,2,0),"")</f>
        <v/>
      </c>
      <c r="D335" s="47"/>
      <c r="E335" s="54">
        <f>IFERROR(INDEX(#REF!,MATCH('THÁNG 6.2022'!D335,XE[SỐ XE],0),0),0)</f>
        <v>0</v>
      </c>
      <c r="F335" s="55"/>
      <c r="G335" s="71"/>
      <c r="H335" s="48"/>
      <c r="I335" s="48"/>
      <c r="J335" s="48"/>
      <c r="K335" s="54">
        <f t="shared" si="26"/>
        <v>28</v>
      </c>
      <c r="L335" s="56"/>
      <c r="M335" s="48"/>
      <c r="N335" s="48"/>
      <c r="O335" s="48"/>
      <c r="P335" s="69"/>
      <c r="Q335" s="48"/>
      <c r="R335" s="50"/>
      <c r="S335" s="51"/>
      <c r="T335" s="52"/>
      <c r="U335" s="52"/>
      <c r="V335" s="51"/>
      <c r="W335" s="53"/>
      <c r="X335" s="49"/>
      <c r="Y335" s="49"/>
      <c r="Z335" s="49"/>
      <c r="AA335" s="49"/>
      <c r="AB335" s="49"/>
      <c r="AC335" s="42">
        <f t="shared" si="28"/>
        <v>0</v>
      </c>
      <c r="AD335" s="42">
        <f t="shared" si="29"/>
        <v>0</v>
      </c>
      <c r="AE335" s="61"/>
    </row>
    <row r="336" spans="1:31" x14ac:dyDescent="0.2">
      <c r="A336" s="41">
        <f t="shared" si="27"/>
        <v>333</v>
      </c>
      <c r="B336" s="46"/>
      <c r="C336" s="57" t="str">
        <f>IF(D336&lt;&gt;0,VLOOKUP(D336,'[1]Danh mục'!$A$3:$B$17,2,0),"")</f>
        <v/>
      </c>
      <c r="D336" s="47"/>
      <c r="E336" s="54">
        <f>IFERROR(INDEX(#REF!,MATCH('THÁNG 6.2022'!D336,XE[SỐ XE],0),0),0)</f>
        <v>0</v>
      </c>
      <c r="F336" s="55"/>
      <c r="G336" s="71"/>
      <c r="H336" s="48"/>
      <c r="I336" s="48"/>
      <c r="J336" s="48"/>
      <c r="K336" s="54">
        <f t="shared" si="26"/>
        <v>28</v>
      </c>
      <c r="L336" s="56"/>
      <c r="M336" s="48"/>
      <c r="N336" s="48"/>
      <c r="O336" s="48"/>
      <c r="P336" s="69"/>
      <c r="Q336" s="48"/>
      <c r="R336" s="50"/>
      <c r="S336" s="51"/>
      <c r="T336" s="52"/>
      <c r="U336" s="52"/>
      <c r="V336" s="51"/>
      <c r="W336" s="53"/>
      <c r="X336" s="49"/>
      <c r="Y336" s="49"/>
      <c r="Z336" s="49"/>
      <c r="AA336" s="49"/>
      <c r="AB336" s="49"/>
      <c r="AC336" s="42">
        <f t="shared" si="28"/>
        <v>0</v>
      </c>
      <c r="AD336" s="42">
        <f t="shared" si="29"/>
        <v>0</v>
      </c>
      <c r="AE336" s="61"/>
    </row>
    <row r="337" spans="1:31" x14ac:dyDescent="0.2">
      <c r="A337" s="41">
        <f t="shared" si="27"/>
        <v>334</v>
      </c>
      <c r="B337" s="46"/>
      <c r="C337" s="57" t="str">
        <f>IF(D337&lt;&gt;0,VLOOKUP(D337,'[1]Danh mục'!$A$3:$B$17,2,0),"")</f>
        <v/>
      </c>
      <c r="D337" s="47"/>
      <c r="E337" s="54">
        <f>IFERROR(INDEX(#REF!,MATCH('THÁNG 6.2022'!D337,XE[SỐ XE],0),0),0)</f>
        <v>0</v>
      </c>
      <c r="F337" s="55"/>
      <c r="G337" s="71"/>
      <c r="H337" s="48"/>
      <c r="I337" s="48"/>
      <c r="J337" s="48"/>
      <c r="K337" s="54">
        <f t="shared" si="26"/>
        <v>28</v>
      </c>
      <c r="L337" s="56"/>
      <c r="M337" s="48"/>
      <c r="N337" s="48"/>
      <c r="O337" s="48"/>
      <c r="P337" s="69"/>
      <c r="Q337" s="48"/>
      <c r="R337" s="50"/>
      <c r="S337" s="51"/>
      <c r="T337" s="52"/>
      <c r="U337" s="52"/>
      <c r="V337" s="51"/>
      <c r="W337" s="53"/>
      <c r="X337" s="49"/>
      <c r="Y337" s="49"/>
      <c r="Z337" s="49"/>
      <c r="AA337" s="49"/>
      <c r="AB337" s="49"/>
      <c r="AC337" s="42">
        <f t="shared" si="28"/>
        <v>0</v>
      </c>
      <c r="AD337" s="42">
        <f t="shared" si="29"/>
        <v>0</v>
      </c>
      <c r="AE337" s="61"/>
    </row>
    <row r="338" spans="1:31" x14ac:dyDescent="0.2">
      <c r="A338" s="41">
        <f t="shared" si="27"/>
        <v>335</v>
      </c>
      <c r="B338" s="46"/>
      <c r="C338" s="57" t="str">
        <f>IF(D338&lt;&gt;0,VLOOKUP(D338,'[1]Danh mục'!$A$3:$B$17,2,0),"")</f>
        <v/>
      </c>
      <c r="D338" s="47"/>
      <c r="E338" s="54">
        <f>IFERROR(INDEX(#REF!,MATCH('THÁNG 6.2022'!D338,XE[SỐ XE],0),0),0)</f>
        <v>0</v>
      </c>
      <c r="F338" s="55"/>
      <c r="G338" s="71"/>
      <c r="H338" s="48"/>
      <c r="I338" s="48"/>
      <c r="J338" s="48"/>
      <c r="K338" s="54">
        <f t="shared" si="26"/>
        <v>28</v>
      </c>
      <c r="L338" s="56"/>
      <c r="M338" s="48"/>
      <c r="N338" s="48"/>
      <c r="O338" s="48"/>
      <c r="P338" s="69"/>
      <c r="Q338" s="48"/>
      <c r="R338" s="50"/>
      <c r="S338" s="51"/>
      <c r="T338" s="52"/>
      <c r="U338" s="52"/>
      <c r="V338" s="51"/>
      <c r="W338" s="53"/>
      <c r="X338" s="49"/>
      <c r="Y338" s="49"/>
      <c r="Z338" s="49"/>
      <c r="AA338" s="49"/>
      <c r="AB338" s="49"/>
      <c r="AC338" s="42">
        <f t="shared" si="28"/>
        <v>0</v>
      </c>
      <c r="AD338" s="42">
        <f t="shared" si="29"/>
        <v>0</v>
      </c>
      <c r="AE338" s="61"/>
    </row>
    <row r="339" spans="1:31" x14ac:dyDescent="0.2">
      <c r="A339" s="41">
        <f t="shared" si="27"/>
        <v>336</v>
      </c>
      <c r="B339" s="46"/>
      <c r="C339" s="57" t="str">
        <f>IF(D339&lt;&gt;0,VLOOKUP(D339,'[1]Danh mục'!$A$3:$B$17,2,0),"")</f>
        <v/>
      </c>
      <c r="D339" s="47"/>
      <c r="E339" s="54">
        <f>IFERROR(INDEX(#REF!,MATCH('THÁNG 6.2022'!D339,XE[SỐ XE],0),0),0)</f>
        <v>0</v>
      </c>
      <c r="F339" s="55"/>
      <c r="G339" s="71"/>
      <c r="H339" s="48"/>
      <c r="I339" s="48"/>
      <c r="J339" s="48"/>
      <c r="K339" s="54">
        <f t="shared" si="26"/>
        <v>28</v>
      </c>
      <c r="L339" s="56"/>
      <c r="M339" s="48"/>
      <c r="N339" s="48"/>
      <c r="O339" s="48"/>
      <c r="P339" s="69"/>
      <c r="Q339" s="48"/>
      <c r="R339" s="50"/>
      <c r="S339" s="51"/>
      <c r="T339" s="52"/>
      <c r="U339" s="52"/>
      <c r="V339" s="51"/>
      <c r="W339" s="53"/>
      <c r="X339" s="49"/>
      <c r="Y339" s="49"/>
      <c r="Z339" s="49"/>
      <c r="AA339" s="49"/>
      <c r="AB339" s="49"/>
      <c r="AC339" s="42">
        <f t="shared" si="28"/>
        <v>0</v>
      </c>
      <c r="AD339" s="42">
        <f t="shared" si="29"/>
        <v>0</v>
      </c>
      <c r="AE339" s="61"/>
    </row>
    <row r="340" spans="1:31" x14ac:dyDescent="0.2">
      <c r="A340" s="41">
        <f t="shared" si="27"/>
        <v>337</v>
      </c>
      <c r="B340" s="46"/>
      <c r="C340" s="57" t="str">
        <f>IF(D340&lt;&gt;0,VLOOKUP(D340,'[1]Danh mục'!$A$3:$B$17,2,0),"")</f>
        <v/>
      </c>
      <c r="D340" s="47"/>
      <c r="E340" s="54">
        <f>IFERROR(INDEX(#REF!,MATCH('THÁNG 6.2022'!D340,XE[SỐ XE],0),0),0)</f>
        <v>0</v>
      </c>
      <c r="F340" s="55"/>
      <c r="G340" s="71"/>
      <c r="H340" s="48"/>
      <c r="I340" s="48"/>
      <c r="J340" s="48"/>
      <c r="K340" s="54">
        <f t="shared" si="26"/>
        <v>28</v>
      </c>
      <c r="L340" s="56"/>
      <c r="M340" s="48"/>
      <c r="N340" s="48"/>
      <c r="O340" s="48"/>
      <c r="P340" s="69"/>
      <c r="Q340" s="48"/>
      <c r="R340" s="50"/>
      <c r="S340" s="51"/>
      <c r="T340" s="52"/>
      <c r="U340" s="52"/>
      <c r="V340" s="51"/>
      <c r="W340" s="53"/>
      <c r="X340" s="49"/>
      <c r="Y340" s="49"/>
      <c r="Z340" s="49"/>
      <c r="AA340" s="49"/>
      <c r="AB340" s="49"/>
      <c r="AC340" s="42">
        <f t="shared" si="28"/>
        <v>0</v>
      </c>
      <c r="AD340" s="42">
        <f t="shared" si="29"/>
        <v>0</v>
      </c>
      <c r="AE340" s="61"/>
    </row>
    <row r="341" spans="1:31" x14ac:dyDescent="0.2">
      <c r="A341" s="41">
        <f t="shared" si="27"/>
        <v>338</v>
      </c>
      <c r="B341" s="46"/>
      <c r="C341" s="57" t="str">
        <f>IF(D341&lt;&gt;0,VLOOKUP(D341,'[1]Danh mục'!$A$3:$B$17,2,0),"")</f>
        <v/>
      </c>
      <c r="D341" s="47"/>
      <c r="E341" s="54">
        <f>IFERROR(INDEX(#REF!,MATCH('THÁNG 6.2022'!D341,XE[SỐ XE],0),0),0)</f>
        <v>0</v>
      </c>
      <c r="F341" s="55"/>
      <c r="G341" s="71"/>
      <c r="H341" s="48"/>
      <c r="I341" s="48"/>
      <c r="J341" s="48"/>
      <c r="K341" s="54">
        <f t="shared" si="26"/>
        <v>28</v>
      </c>
      <c r="L341" s="56"/>
      <c r="M341" s="48"/>
      <c r="N341" s="48"/>
      <c r="O341" s="48"/>
      <c r="P341" s="69"/>
      <c r="Q341" s="48"/>
      <c r="R341" s="50"/>
      <c r="S341" s="51"/>
      <c r="T341" s="52"/>
      <c r="U341" s="52"/>
      <c r="V341" s="51"/>
      <c r="W341" s="53"/>
      <c r="X341" s="49"/>
      <c r="Y341" s="49"/>
      <c r="Z341" s="49"/>
      <c r="AA341" s="49"/>
      <c r="AB341" s="49"/>
      <c r="AC341" s="42">
        <f t="shared" si="28"/>
        <v>0</v>
      </c>
      <c r="AD341" s="42">
        <f t="shared" si="29"/>
        <v>0</v>
      </c>
      <c r="AE341" s="61"/>
    </row>
    <row r="342" spans="1:31" x14ac:dyDescent="0.2">
      <c r="A342" s="41">
        <f t="shared" si="27"/>
        <v>339</v>
      </c>
      <c r="B342" s="46"/>
      <c r="C342" s="57" t="str">
        <f>IF(D342&lt;&gt;0,VLOOKUP(D342,'[1]Danh mục'!$A$3:$B$17,2,0),"")</f>
        <v/>
      </c>
      <c r="D342" s="47"/>
      <c r="E342" s="54">
        <f>IFERROR(INDEX(#REF!,MATCH('THÁNG 6.2022'!D342,XE[SỐ XE],0),0),0)</f>
        <v>0</v>
      </c>
      <c r="F342" s="55"/>
      <c r="G342" s="71"/>
      <c r="H342" s="48"/>
      <c r="I342" s="48"/>
      <c r="J342" s="48"/>
      <c r="K342" s="54">
        <f t="shared" si="26"/>
        <v>28</v>
      </c>
      <c r="L342" s="56"/>
      <c r="M342" s="48"/>
      <c r="N342" s="48"/>
      <c r="O342" s="48"/>
      <c r="P342" s="69"/>
      <c r="Q342" s="48"/>
      <c r="R342" s="50"/>
      <c r="S342" s="51"/>
      <c r="T342" s="52"/>
      <c r="U342" s="52"/>
      <c r="V342" s="51"/>
      <c r="W342" s="53"/>
      <c r="X342" s="49"/>
      <c r="Y342" s="49"/>
      <c r="Z342" s="49"/>
      <c r="AA342" s="49"/>
      <c r="AB342" s="49"/>
      <c r="AC342" s="42">
        <f t="shared" si="28"/>
        <v>0</v>
      </c>
      <c r="AD342" s="42">
        <f t="shared" si="29"/>
        <v>0</v>
      </c>
      <c r="AE342" s="61"/>
    </row>
    <row r="343" spans="1:31" x14ac:dyDescent="0.2">
      <c r="A343" s="41">
        <f t="shared" si="27"/>
        <v>340</v>
      </c>
      <c r="B343" s="46"/>
      <c r="C343" s="57" t="str">
        <f>IF(D343&lt;&gt;0,VLOOKUP(D343,'[1]Danh mục'!$A$3:$B$17,2,0),"")</f>
        <v/>
      </c>
      <c r="D343" s="47"/>
      <c r="E343" s="54">
        <f>IFERROR(INDEX(#REF!,MATCH('THÁNG 6.2022'!D343,XE[SỐ XE],0),0),0)</f>
        <v>0</v>
      </c>
      <c r="F343" s="55"/>
      <c r="G343" s="71"/>
      <c r="H343" s="48"/>
      <c r="I343" s="48"/>
      <c r="J343" s="48"/>
      <c r="K343" s="54">
        <f t="shared" si="26"/>
        <v>28</v>
      </c>
      <c r="L343" s="56"/>
      <c r="M343" s="48"/>
      <c r="N343" s="48"/>
      <c r="O343" s="48"/>
      <c r="P343" s="69"/>
      <c r="Q343" s="48"/>
      <c r="R343" s="50"/>
      <c r="S343" s="51"/>
      <c r="T343" s="52"/>
      <c r="U343" s="52"/>
      <c r="V343" s="51"/>
      <c r="W343" s="53"/>
      <c r="X343" s="49"/>
      <c r="Y343" s="49"/>
      <c r="Z343" s="49"/>
      <c r="AA343" s="49"/>
      <c r="AB343" s="49"/>
      <c r="AC343" s="42">
        <f t="shared" si="28"/>
        <v>0</v>
      </c>
      <c r="AD343" s="42">
        <f t="shared" si="29"/>
        <v>0</v>
      </c>
      <c r="AE343" s="61"/>
    </row>
    <row r="344" spans="1:31" x14ac:dyDescent="0.2">
      <c r="A344" s="41">
        <f t="shared" si="27"/>
        <v>341</v>
      </c>
      <c r="B344" s="46"/>
      <c r="C344" s="57" t="str">
        <f>IF(D344&lt;&gt;0,VLOOKUP(D344,'[1]Danh mục'!$A$3:$B$17,2,0),"")</f>
        <v/>
      </c>
      <c r="D344" s="47"/>
      <c r="E344" s="54">
        <f>IFERROR(INDEX(#REF!,MATCH('THÁNG 6.2022'!D344,XE[SỐ XE],0),0),0)</f>
        <v>0</v>
      </c>
      <c r="F344" s="55"/>
      <c r="G344" s="71"/>
      <c r="H344" s="48"/>
      <c r="I344" s="48"/>
      <c r="J344" s="48"/>
      <c r="K344" s="54">
        <f t="shared" si="26"/>
        <v>28</v>
      </c>
      <c r="L344" s="56"/>
      <c r="M344" s="48"/>
      <c r="N344" s="48"/>
      <c r="O344" s="48"/>
      <c r="P344" s="69"/>
      <c r="Q344" s="48"/>
      <c r="R344" s="50"/>
      <c r="S344" s="51"/>
      <c r="T344" s="52"/>
      <c r="U344" s="52"/>
      <c r="V344" s="51"/>
      <c r="W344" s="53"/>
      <c r="X344" s="49"/>
      <c r="Y344" s="49"/>
      <c r="Z344" s="49"/>
      <c r="AA344" s="49"/>
      <c r="AB344" s="49"/>
      <c r="AC344" s="42">
        <f t="shared" si="28"/>
        <v>0</v>
      </c>
      <c r="AD344" s="42">
        <f t="shared" si="29"/>
        <v>0</v>
      </c>
      <c r="AE344" s="61"/>
    </row>
    <row r="345" spans="1:31" x14ac:dyDescent="0.2">
      <c r="A345" s="41">
        <f t="shared" si="27"/>
        <v>342</v>
      </c>
      <c r="B345" s="46"/>
      <c r="C345" s="57" t="str">
        <f>IF(D345&lt;&gt;0,VLOOKUP(D345,'[1]Danh mục'!$A$3:$B$17,2,0),"")</f>
        <v/>
      </c>
      <c r="D345" s="47"/>
      <c r="E345" s="54">
        <f>IFERROR(INDEX(#REF!,MATCH('THÁNG 6.2022'!D345,XE[SỐ XE],0),0),0)</f>
        <v>0</v>
      </c>
      <c r="F345" s="55"/>
      <c r="G345" s="71"/>
      <c r="H345" s="48"/>
      <c r="I345" s="48"/>
      <c r="J345" s="48"/>
      <c r="K345" s="54">
        <f t="shared" si="26"/>
        <v>28</v>
      </c>
      <c r="L345" s="56"/>
      <c r="M345" s="48"/>
      <c r="N345" s="48"/>
      <c r="O345" s="48"/>
      <c r="P345" s="69"/>
      <c r="Q345" s="48"/>
      <c r="R345" s="50"/>
      <c r="S345" s="51"/>
      <c r="T345" s="52"/>
      <c r="U345" s="52"/>
      <c r="V345" s="51"/>
      <c r="W345" s="53"/>
      <c r="X345" s="49"/>
      <c r="Y345" s="49"/>
      <c r="Z345" s="49"/>
      <c r="AA345" s="49"/>
      <c r="AB345" s="49"/>
      <c r="AC345" s="42">
        <f t="shared" si="28"/>
        <v>0</v>
      </c>
      <c r="AD345" s="42">
        <f t="shared" si="29"/>
        <v>0</v>
      </c>
      <c r="AE345" s="61"/>
    </row>
    <row r="346" spans="1:31" x14ac:dyDescent="0.2">
      <c r="A346" s="41">
        <f t="shared" si="27"/>
        <v>343</v>
      </c>
      <c r="B346" s="46"/>
      <c r="C346" s="57" t="str">
        <f>IF(D346&lt;&gt;0,VLOOKUP(D346,'[1]Danh mục'!$A$3:$B$17,2,0),"")</f>
        <v/>
      </c>
      <c r="D346" s="47"/>
      <c r="E346" s="54">
        <f>IFERROR(INDEX(#REF!,MATCH('THÁNG 6.2022'!D346,XE[SỐ XE],0),0),0)</f>
        <v>0</v>
      </c>
      <c r="F346" s="55"/>
      <c r="G346" s="71"/>
      <c r="H346" s="48"/>
      <c r="I346" s="48"/>
      <c r="J346" s="48"/>
      <c r="K346" s="54">
        <f t="shared" si="26"/>
        <v>28</v>
      </c>
      <c r="L346" s="56"/>
      <c r="M346" s="48"/>
      <c r="N346" s="48"/>
      <c r="O346" s="48"/>
      <c r="P346" s="69"/>
      <c r="Q346" s="48"/>
      <c r="R346" s="50"/>
      <c r="S346" s="51"/>
      <c r="T346" s="52"/>
      <c r="U346" s="52"/>
      <c r="V346" s="51"/>
      <c r="W346" s="53"/>
      <c r="X346" s="49"/>
      <c r="Y346" s="49"/>
      <c r="Z346" s="49"/>
      <c r="AA346" s="49"/>
      <c r="AB346" s="49"/>
      <c r="AC346" s="42">
        <f t="shared" si="28"/>
        <v>0</v>
      </c>
      <c r="AD346" s="42">
        <f t="shared" si="29"/>
        <v>0</v>
      </c>
      <c r="AE346" s="61"/>
    </row>
    <row r="347" spans="1:31" x14ac:dyDescent="0.2">
      <c r="A347" s="41">
        <f t="shared" si="27"/>
        <v>344</v>
      </c>
      <c r="B347" s="46"/>
      <c r="C347" s="57" t="str">
        <f>IF(D347&lt;&gt;0,VLOOKUP(D347,'[1]Danh mục'!$A$3:$B$17,2,0),"")</f>
        <v/>
      </c>
      <c r="D347" s="47"/>
      <c r="E347" s="54">
        <f>IFERROR(INDEX(#REF!,MATCH('THÁNG 6.2022'!D347,XE[SỐ XE],0),0),0)</f>
        <v>0</v>
      </c>
      <c r="F347" s="55"/>
      <c r="G347" s="71"/>
      <c r="H347" s="48"/>
      <c r="I347" s="48"/>
      <c r="J347" s="48"/>
      <c r="K347" s="54">
        <f t="shared" si="26"/>
        <v>28</v>
      </c>
      <c r="L347" s="56"/>
      <c r="M347" s="48"/>
      <c r="N347" s="48"/>
      <c r="O347" s="48"/>
      <c r="P347" s="69"/>
      <c r="Q347" s="48"/>
      <c r="R347" s="50"/>
      <c r="S347" s="51"/>
      <c r="T347" s="52"/>
      <c r="U347" s="52"/>
      <c r="V347" s="51"/>
      <c r="W347" s="53"/>
      <c r="X347" s="49"/>
      <c r="Y347" s="49"/>
      <c r="Z347" s="49"/>
      <c r="AA347" s="49"/>
      <c r="AB347" s="49"/>
      <c r="AC347" s="42">
        <f t="shared" si="28"/>
        <v>0</v>
      </c>
      <c r="AD347" s="42">
        <f t="shared" si="29"/>
        <v>0</v>
      </c>
      <c r="AE347" s="61"/>
    </row>
    <row r="348" spans="1:31" x14ac:dyDescent="0.2">
      <c r="A348" s="41">
        <f t="shared" si="27"/>
        <v>345</v>
      </c>
      <c r="B348" s="46"/>
      <c r="C348" s="57" t="str">
        <f>IF(D348&lt;&gt;0,VLOOKUP(D348,'[1]Danh mục'!$A$3:$B$17,2,0),"")</f>
        <v/>
      </c>
      <c r="D348" s="47"/>
      <c r="E348" s="54">
        <f>IFERROR(INDEX(#REF!,MATCH('THÁNG 6.2022'!D348,XE[SỐ XE],0),0),0)</f>
        <v>0</v>
      </c>
      <c r="F348" s="55"/>
      <c r="G348" s="71"/>
      <c r="H348" s="48"/>
      <c r="I348" s="48"/>
      <c r="J348" s="48"/>
      <c r="K348" s="54">
        <f t="shared" si="26"/>
        <v>28</v>
      </c>
      <c r="L348" s="56"/>
      <c r="M348" s="48"/>
      <c r="N348" s="48"/>
      <c r="O348" s="48"/>
      <c r="P348" s="69"/>
      <c r="Q348" s="48"/>
      <c r="R348" s="50"/>
      <c r="S348" s="51"/>
      <c r="T348" s="52"/>
      <c r="U348" s="52"/>
      <c r="V348" s="51"/>
      <c r="W348" s="53"/>
      <c r="X348" s="49"/>
      <c r="Y348" s="49"/>
      <c r="Z348" s="49"/>
      <c r="AA348" s="49"/>
      <c r="AB348" s="49"/>
      <c r="AC348" s="42">
        <f t="shared" si="28"/>
        <v>0</v>
      </c>
      <c r="AD348" s="42">
        <f t="shared" si="29"/>
        <v>0</v>
      </c>
      <c r="AE348" s="61"/>
    </row>
    <row r="349" spans="1:31" x14ac:dyDescent="0.2">
      <c r="A349" s="41">
        <f t="shared" si="27"/>
        <v>346</v>
      </c>
      <c r="B349" s="46"/>
      <c r="C349" s="57" t="str">
        <f>IF(D349&lt;&gt;0,VLOOKUP(D349,'[1]Danh mục'!$A$3:$B$17,2,0),"")</f>
        <v/>
      </c>
      <c r="D349" s="47"/>
      <c r="E349" s="54">
        <f>IFERROR(INDEX(#REF!,MATCH('THÁNG 6.2022'!D349,XE[SỐ XE],0),0),0)</f>
        <v>0</v>
      </c>
      <c r="F349" s="55"/>
      <c r="G349" s="71"/>
      <c r="H349" s="48"/>
      <c r="I349" s="48"/>
      <c r="J349" s="48"/>
      <c r="K349" s="54">
        <f t="shared" si="26"/>
        <v>28</v>
      </c>
      <c r="L349" s="56"/>
      <c r="M349" s="48"/>
      <c r="N349" s="48"/>
      <c r="O349" s="48"/>
      <c r="P349" s="69"/>
      <c r="Q349" s="48"/>
      <c r="R349" s="50"/>
      <c r="S349" s="51"/>
      <c r="T349" s="52"/>
      <c r="U349" s="52"/>
      <c r="V349" s="51"/>
      <c r="W349" s="53"/>
      <c r="X349" s="49"/>
      <c r="Y349" s="49"/>
      <c r="Z349" s="49"/>
      <c r="AA349" s="49"/>
      <c r="AB349" s="49"/>
      <c r="AC349" s="42">
        <f t="shared" si="28"/>
        <v>0</v>
      </c>
      <c r="AD349" s="42">
        <f t="shared" si="29"/>
        <v>0</v>
      </c>
      <c r="AE349" s="61"/>
    </row>
    <row r="350" spans="1:31" x14ac:dyDescent="0.2">
      <c r="A350" s="41">
        <f t="shared" si="27"/>
        <v>347</v>
      </c>
      <c r="B350" s="46"/>
      <c r="C350" s="57" t="str">
        <f>IF(D350&lt;&gt;0,VLOOKUP(D350,'[1]Danh mục'!$A$3:$B$17,2,0),"")</f>
        <v/>
      </c>
      <c r="D350" s="47"/>
      <c r="E350" s="54">
        <f>IFERROR(INDEX(#REF!,MATCH('THÁNG 6.2022'!D350,XE[SỐ XE],0),0),0)</f>
        <v>0</v>
      </c>
      <c r="F350" s="55"/>
      <c r="G350" s="71"/>
      <c r="H350" s="48"/>
      <c r="I350" s="48"/>
      <c r="J350" s="48"/>
      <c r="K350" s="54">
        <f t="shared" si="26"/>
        <v>28</v>
      </c>
      <c r="L350" s="56"/>
      <c r="M350" s="48"/>
      <c r="N350" s="48"/>
      <c r="O350" s="48"/>
      <c r="P350" s="69"/>
      <c r="Q350" s="48"/>
      <c r="R350" s="50"/>
      <c r="S350" s="51"/>
      <c r="T350" s="52"/>
      <c r="U350" s="52"/>
      <c r="V350" s="51"/>
      <c r="W350" s="53"/>
      <c r="X350" s="49"/>
      <c r="Y350" s="49"/>
      <c r="Z350" s="49"/>
      <c r="AA350" s="49"/>
      <c r="AB350" s="49"/>
      <c r="AC350" s="42">
        <f t="shared" si="28"/>
        <v>0</v>
      </c>
      <c r="AD350" s="42">
        <f t="shared" si="29"/>
        <v>0</v>
      </c>
      <c r="AE350" s="61"/>
    </row>
    <row r="351" spans="1:31" x14ac:dyDescent="0.2">
      <c r="A351" s="41">
        <f t="shared" si="27"/>
        <v>348</v>
      </c>
      <c r="B351" s="46"/>
      <c r="C351" s="57" t="str">
        <f>IF(D351&lt;&gt;0,VLOOKUP(D351,'[1]Danh mục'!$A$3:$B$17,2,0),"")</f>
        <v/>
      </c>
      <c r="D351" s="47"/>
      <c r="E351" s="54">
        <f>IFERROR(INDEX(#REF!,MATCH('THÁNG 6.2022'!D351,XE[SỐ XE],0),0),0)</f>
        <v>0</v>
      </c>
      <c r="F351" s="55"/>
      <c r="G351" s="71"/>
      <c r="H351" s="48"/>
      <c r="I351" s="48"/>
      <c r="J351" s="48"/>
      <c r="K351" s="54">
        <f t="shared" si="26"/>
        <v>28</v>
      </c>
      <c r="L351" s="56"/>
      <c r="M351" s="48"/>
      <c r="N351" s="48"/>
      <c r="O351" s="48"/>
      <c r="P351" s="69"/>
      <c r="Q351" s="48"/>
      <c r="R351" s="50"/>
      <c r="S351" s="51"/>
      <c r="T351" s="52"/>
      <c r="U351" s="52"/>
      <c r="V351" s="51"/>
      <c r="W351" s="53"/>
      <c r="X351" s="49"/>
      <c r="Y351" s="49"/>
      <c r="Z351" s="49"/>
      <c r="AA351" s="49"/>
      <c r="AB351" s="49"/>
      <c r="AC351" s="42">
        <f t="shared" si="28"/>
        <v>0</v>
      </c>
      <c r="AD351" s="42">
        <f t="shared" si="29"/>
        <v>0</v>
      </c>
      <c r="AE351" s="61"/>
    </row>
    <row r="352" spans="1:31" x14ac:dyDescent="0.2">
      <c r="A352" s="41">
        <f t="shared" si="27"/>
        <v>349</v>
      </c>
      <c r="B352" s="46"/>
      <c r="C352" s="57" t="str">
        <f>IF(D352&lt;&gt;0,VLOOKUP(D352,'[1]Danh mục'!$A$3:$B$17,2,0),"")</f>
        <v/>
      </c>
      <c r="D352" s="47"/>
      <c r="E352" s="54">
        <f>IFERROR(INDEX(#REF!,MATCH('THÁNG 6.2022'!D352,XE[SỐ XE],0),0),0)</f>
        <v>0</v>
      </c>
      <c r="F352" s="55"/>
      <c r="G352" s="71"/>
      <c r="H352" s="48"/>
      <c r="I352" s="48"/>
      <c r="J352" s="48"/>
      <c r="K352" s="54">
        <f t="shared" si="26"/>
        <v>28</v>
      </c>
      <c r="L352" s="56"/>
      <c r="M352" s="48"/>
      <c r="N352" s="48"/>
      <c r="O352" s="48"/>
      <c r="P352" s="69"/>
      <c r="Q352" s="48"/>
      <c r="R352" s="50"/>
      <c r="S352" s="51"/>
      <c r="T352" s="52"/>
      <c r="U352" s="52"/>
      <c r="V352" s="51"/>
      <c r="W352" s="53"/>
      <c r="X352" s="49"/>
      <c r="Y352" s="49"/>
      <c r="Z352" s="49"/>
      <c r="AA352" s="49"/>
      <c r="AB352" s="49"/>
      <c r="AC352" s="42">
        <f t="shared" si="28"/>
        <v>0</v>
      </c>
      <c r="AD352" s="42">
        <f t="shared" si="29"/>
        <v>0</v>
      </c>
      <c r="AE352" s="61"/>
    </row>
    <row r="353" spans="1:31" x14ac:dyDescent="0.2">
      <c r="A353" s="41">
        <f t="shared" si="27"/>
        <v>350</v>
      </c>
      <c r="B353" s="46"/>
      <c r="C353" s="57" t="str">
        <f>IF(D353&lt;&gt;0,VLOOKUP(D353,'[1]Danh mục'!$A$3:$B$17,2,0),"")</f>
        <v/>
      </c>
      <c r="D353" s="47"/>
      <c r="E353" s="54">
        <f>IFERROR(INDEX(#REF!,MATCH('THÁNG 6.2022'!D353,XE[SỐ XE],0),0),0)</f>
        <v>0</v>
      </c>
      <c r="F353" s="55"/>
      <c r="G353" s="71"/>
      <c r="H353" s="48"/>
      <c r="I353" s="48"/>
      <c r="J353" s="48"/>
      <c r="K353" s="54">
        <f t="shared" si="26"/>
        <v>28</v>
      </c>
      <c r="L353" s="56"/>
      <c r="M353" s="48"/>
      <c r="N353" s="48"/>
      <c r="O353" s="48"/>
      <c r="P353" s="69"/>
      <c r="Q353" s="48"/>
      <c r="R353" s="50"/>
      <c r="S353" s="51"/>
      <c r="T353" s="52"/>
      <c r="U353" s="52"/>
      <c r="V353" s="51"/>
      <c r="W353" s="53"/>
      <c r="X353" s="49"/>
      <c r="Y353" s="49"/>
      <c r="Z353" s="49"/>
      <c r="AA353" s="49"/>
      <c r="AB353" s="49"/>
      <c r="AC353" s="42">
        <f t="shared" si="28"/>
        <v>0</v>
      </c>
      <c r="AD353" s="42">
        <f t="shared" si="29"/>
        <v>0</v>
      </c>
      <c r="AE353" s="61"/>
    </row>
    <row r="354" spans="1:31" x14ac:dyDescent="0.2">
      <c r="A354" s="41">
        <f t="shared" si="27"/>
        <v>351</v>
      </c>
      <c r="B354" s="46"/>
      <c r="C354" s="57" t="str">
        <f>IF(D354&lt;&gt;0,VLOOKUP(D354,'[1]Danh mục'!$A$3:$B$17,2,0),"")</f>
        <v/>
      </c>
      <c r="D354" s="47"/>
      <c r="E354" s="54">
        <f>IFERROR(INDEX(#REF!,MATCH('THÁNG 6.2022'!D354,XE[SỐ XE],0),0),0)</f>
        <v>0</v>
      </c>
      <c r="F354" s="55"/>
      <c r="G354" s="71"/>
      <c r="H354" s="48"/>
      <c r="I354" s="48"/>
      <c r="J354" s="48"/>
      <c r="K354" s="54">
        <f t="shared" si="26"/>
        <v>28</v>
      </c>
      <c r="L354" s="56"/>
      <c r="M354" s="48"/>
      <c r="N354" s="48"/>
      <c r="O354" s="48"/>
      <c r="P354" s="69"/>
      <c r="Q354" s="48"/>
      <c r="R354" s="50"/>
      <c r="S354" s="51"/>
      <c r="T354" s="52"/>
      <c r="U354" s="52"/>
      <c r="V354" s="51"/>
      <c r="W354" s="53"/>
      <c r="X354" s="49"/>
      <c r="Y354" s="49"/>
      <c r="Z354" s="49"/>
      <c r="AA354" s="49"/>
      <c r="AB354" s="49"/>
      <c r="AC354" s="42">
        <f t="shared" si="28"/>
        <v>0</v>
      </c>
      <c r="AD354" s="42">
        <f t="shared" si="29"/>
        <v>0</v>
      </c>
      <c r="AE354" s="61"/>
    </row>
    <row r="355" spans="1:31" x14ac:dyDescent="0.2">
      <c r="A355" s="41">
        <f t="shared" si="27"/>
        <v>352</v>
      </c>
      <c r="B355" s="46"/>
      <c r="C355" s="57" t="str">
        <f>IF(D355&lt;&gt;0,VLOOKUP(D355,'[1]Danh mục'!$A$3:$B$17,2,0),"")</f>
        <v/>
      </c>
      <c r="D355" s="47"/>
      <c r="E355" s="54">
        <f>IFERROR(INDEX(#REF!,MATCH('THÁNG 6.2022'!D355,XE[SỐ XE],0),0),0)</f>
        <v>0</v>
      </c>
      <c r="F355" s="55"/>
      <c r="G355" s="71"/>
      <c r="H355" s="48"/>
      <c r="I355" s="48"/>
      <c r="J355" s="48"/>
      <c r="K355" s="54">
        <f t="shared" si="26"/>
        <v>28</v>
      </c>
      <c r="L355" s="56"/>
      <c r="M355" s="48"/>
      <c r="N355" s="48"/>
      <c r="O355" s="48"/>
      <c r="P355" s="69"/>
      <c r="Q355" s="48"/>
      <c r="R355" s="50"/>
      <c r="S355" s="51"/>
      <c r="T355" s="52"/>
      <c r="U355" s="52"/>
      <c r="V355" s="51"/>
      <c r="W355" s="53"/>
      <c r="X355" s="49"/>
      <c r="Y355" s="49"/>
      <c r="Z355" s="49"/>
      <c r="AA355" s="49"/>
      <c r="AB355" s="49"/>
      <c r="AC355" s="42">
        <f t="shared" si="28"/>
        <v>0</v>
      </c>
      <c r="AD355" s="42">
        <f t="shared" si="29"/>
        <v>0</v>
      </c>
      <c r="AE355" s="61"/>
    </row>
    <row r="356" spans="1:31" x14ac:dyDescent="0.2">
      <c r="A356" s="41">
        <f t="shared" si="27"/>
        <v>353</v>
      </c>
      <c r="B356" s="46"/>
      <c r="C356" s="57" t="str">
        <f>IF(D356&lt;&gt;0,VLOOKUP(D356,'[1]Danh mục'!$A$3:$B$17,2,0),"")</f>
        <v/>
      </c>
      <c r="D356" s="47"/>
      <c r="E356" s="54">
        <f>IFERROR(INDEX(#REF!,MATCH('THÁNG 6.2022'!D356,XE[SỐ XE],0),0),0)</f>
        <v>0</v>
      </c>
      <c r="F356" s="55"/>
      <c r="G356" s="71"/>
      <c r="H356" s="48"/>
      <c r="I356" s="48"/>
      <c r="J356" s="48"/>
      <c r="K356" s="54">
        <f t="shared" si="26"/>
        <v>28</v>
      </c>
      <c r="L356" s="56"/>
      <c r="M356" s="48"/>
      <c r="N356" s="48"/>
      <c r="O356" s="48"/>
      <c r="P356" s="69"/>
      <c r="Q356" s="48"/>
      <c r="R356" s="50"/>
      <c r="S356" s="51"/>
      <c r="T356" s="52"/>
      <c r="U356" s="52"/>
      <c r="V356" s="51"/>
      <c r="W356" s="53"/>
      <c r="X356" s="49"/>
      <c r="Y356" s="49"/>
      <c r="Z356" s="49"/>
      <c r="AA356" s="49"/>
      <c r="AB356" s="49"/>
      <c r="AC356" s="42">
        <f t="shared" si="28"/>
        <v>0</v>
      </c>
      <c r="AD356" s="42">
        <f t="shared" si="29"/>
        <v>0</v>
      </c>
      <c r="AE356" s="61"/>
    </row>
    <row r="357" spans="1:31" x14ac:dyDescent="0.2">
      <c r="A357" s="41">
        <f t="shared" si="27"/>
        <v>354</v>
      </c>
      <c r="B357" s="46"/>
      <c r="C357" s="57" t="str">
        <f>IF(D357&lt;&gt;0,VLOOKUP(D357,'[1]Danh mục'!$A$3:$B$17,2,0),"")</f>
        <v/>
      </c>
      <c r="D357" s="47"/>
      <c r="E357" s="54">
        <f>IFERROR(INDEX(#REF!,MATCH('THÁNG 6.2022'!D357,XE[SỐ XE],0),0),0)</f>
        <v>0</v>
      </c>
      <c r="F357" s="55"/>
      <c r="G357" s="71"/>
      <c r="H357" s="48"/>
      <c r="I357" s="48"/>
      <c r="J357" s="48"/>
      <c r="K357" s="54">
        <f t="shared" si="26"/>
        <v>28</v>
      </c>
      <c r="L357" s="56"/>
      <c r="M357" s="48"/>
      <c r="N357" s="48"/>
      <c r="O357" s="48"/>
      <c r="P357" s="69"/>
      <c r="Q357" s="48"/>
      <c r="R357" s="50"/>
      <c r="S357" s="51"/>
      <c r="T357" s="52"/>
      <c r="U357" s="52"/>
      <c r="V357" s="51"/>
      <c r="W357" s="53"/>
      <c r="X357" s="49"/>
      <c r="Y357" s="49"/>
      <c r="Z357" s="49"/>
      <c r="AA357" s="49"/>
      <c r="AB357" s="49"/>
      <c r="AC357" s="42">
        <f t="shared" si="28"/>
        <v>0</v>
      </c>
      <c r="AD357" s="42">
        <f t="shared" si="29"/>
        <v>0</v>
      </c>
      <c r="AE357" s="61"/>
    </row>
    <row r="358" spans="1:31" x14ac:dyDescent="0.2">
      <c r="A358" s="41">
        <f t="shared" si="27"/>
        <v>355</v>
      </c>
      <c r="B358" s="46"/>
      <c r="C358" s="57" t="str">
        <f>IF(D358&lt;&gt;0,VLOOKUP(D358,'[1]Danh mục'!$A$3:$B$17,2,0),"")</f>
        <v/>
      </c>
      <c r="D358" s="47"/>
      <c r="E358" s="54">
        <f>IFERROR(INDEX(#REF!,MATCH('THÁNG 6.2022'!D358,XE[SỐ XE],0),0),0)</f>
        <v>0</v>
      </c>
      <c r="F358" s="55"/>
      <c r="G358" s="71"/>
      <c r="H358" s="48"/>
      <c r="I358" s="48"/>
      <c r="J358" s="48"/>
      <c r="K358" s="54">
        <f t="shared" si="26"/>
        <v>28</v>
      </c>
      <c r="L358" s="56"/>
      <c r="M358" s="48"/>
      <c r="N358" s="48"/>
      <c r="O358" s="48"/>
      <c r="P358" s="69"/>
      <c r="Q358" s="48"/>
      <c r="R358" s="50"/>
      <c r="S358" s="51"/>
      <c r="T358" s="52"/>
      <c r="U358" s="52"/>
      <c r="V358" s="51"/>
      <c r="W358" s="53"/>
      <c r="X358" s="49"/>
      <c r="Y358" s="49"/>
      <c r="Z358" s="49"/>
      <c r="AA358" s="49"/>
      <c r="AB358" s="49"/>
      <c r="AC358" s="42">
        <f t="shared" si="28"/>
        <v>0</v>
      </c>
      <c r="AD358" s="42">
        <f t="shared" si="29"/>
        <v>0</v>
      </c>
      <c r="AE358" s="61"/>
    </row>
    <row r="359" spans="1:31" x14ac:dyDescent="0.2">
      <c r="A359" s="41">
        <f t="shared" si="27"/>
        <v>356</v>
      </c>
      <c r="B359" s="46"/>
      <c r="C359" s="57" t="str">
        <f>IF(D359&lt;&gt;0,VLOOKUP(D359,'[1]Danh mục'!$A$3:$B$17,2,0),"")</f>
        <v/>
      </c>
      <c r="D359" s="47"/>
      <c r="E359" s="54">
        <f>IFERROR(INDEX(#REF!,MATCH('THÁNG 6.2022'!D359,XE[SỐ XE],0),0),0)</f>
        <v>0</v>
      </c>
      <c r="F359" s="55"/>
      <c r="G359" s="71"/>
      <c r="H359" s="48"/>
      <c r="I359" s="48"/>
      <c r="J359" s="48"/>
      <c r="K359" s="54">
        <f t="shared" si="26"/>
        <v>28</v>
      </c>
      <c r="L359" s="56"/>
      <c r="M359" s="48"/>
      <c r="N359" s="48"/>
      <c r="O359" s="48"/>
      <c r="P359" s="69"/>
      <c r="Q359" s="48"/>
      <c r="R359" s="50"/>
      <c r="S359" s="51"/>
      <c r="T359" s="52"/>
      <c r="U359" s="52"/>
      <c r="V359" s="51"/>
      <c r="W359" s="53"/>
      <c r="X359" s="49"/>
      <c r="Y359" s="49"/>
      <c r="Z359" s="49"/>
      <c r="AA359" s="49"/>
      <c r="AB359" s="49"/>
      <c r="AC359" s="42">
        <f t="shared" si="28"/>
        <v>0</v>
      </c>
      <c r="AD359" s="42">
        <f t="shared" si="29"/>
        <v>0</v>
      </c>
      <c r="AE359" s="61"/>
    </row>
    <row r="360" spans="1:31" x14ac:dyDescent="0.2">
      <c r="A360" s="41">
        <f t="shared" si="27"/>
        <v>357</v>
      </c>
      <c r="B360" s="46"/>
      <c r="C360" s="57" t="str">
        <f>IF(D360&lt;&gt;0,VLOOKUP(D360,'[1]Danh mục'!$A$3:$B$17,2,0),"")</f>
        <v/>
      </c>
      <c r="D360" s="47"/>
      <c r="E360" s="54">
        <f>IFERROR(INDEX(#REF!,MATCH('THÁNG 6.2022'!D360,XE[SỐ XE],0),0),0)</f>
        <v>0</v>
      </c>
      <c r="F360" s="55"/>
      <c r="G360" s="71"/>
      <c r="H360" s="48"/>
      <c r="I360" s="48"/>
      <c r="J360" s="48"/>
      <c r="K360" s="54">
        <f t="shared" si="26"/>
        <v>28</v>
      </c>
      <c r="L360" s="56"/>
      <c r="M360" s="48"/>
      <c r="N360" s="48"/>
      <c r="O360" s="48"/>
      <c r="P360" s="69"/>
      <c r="Q360" s="48"/>
      <c r="R360" s="50"/>
      <c r="S360" s="51"/>
      <c r="T360" s="52"/>
      <c r="U360" s="52"/>
      <c r="V360" s="51"/>
      <c r="W360" s="53"/>
      <c r="X360" s="49"/>
      <c r="Y360" s="49"/>
      <c r="Z360" s="49"/>
      <c r="AA360" s="49"/>
      <c r="AB360" s="49"/>
      <c r="AC360" s="42">
        <f t="shared" si="28"/>
        <v>0</v>
      </c>
      <c r="AD360" s="42">
        <f t="shared" si="29"/>
        <v>0</v>
      </c>
      <c r="AE360" s="61"/>
    </row>
    <row r="361" spans="1:31" x14ac:dyDescent="0.2">
      <c r="A361" s="41">
        <f t="shared" si="27"/>
        <v>358</v>
      </c>
      <c r="B361" s="46"/>
      <c r="C361" s="57" t="str">
        <f>IF(D361&lt;&gt;0,VLOOKUP(D361,'[1]Danh mục'!$A$3:$B$17,2,0),"")</f>
        <v/>
      </c>
      <c r="D361" s="47"/>
      <c r="E361" s="54">
        <f>IFERROR(INDEX(#REF!,MATCH('THÁNG 6.2022'!D361,XE[SỐ XE],0),0),0)</f>
        <v>0</v>
      </c>
      <c r="F361" s="55"/>
      <c r="G361" s="71"/>
      <c r="H361" s="48"/>
      <c r="I361" s="48"/>
      <c r="J361" s="48"/>
      <c r="K361" s="54">
        <f t="shared" si="26"/>
        <v>28</v>
      </c>
      <c r="L361" s="56"/>
      <c r="M361" s="48"/>
      <c r="N361" s="48"/>
      <c r="O361" s="48"/>
      <c r="P361" s="69"/>
      <c r="Q361" s="48"/>
      <c r="R361" s="50"/>
      <c r="S361" s="51"/>
      <c r="T361" s="52"/>
      <c r="U361" s="52"/>
      <c r="V361" s="51"/>
      <c r="W361" s="53"/>
      <c r="X361" s="49"/>
      <c r="Y361" s="49"/>
      <c r="Z361" s="49"/>
      <c r="AA361" s="49"/>
      <c r="AB361" s="49"/>
      <c r="AC361" s="42">
        <f t="shared" si="28"/>
        <v>0</v>
      </c>
      <c r="AD361" s="42">
        <f t="shared" si="29"/>
        <v>0</v>
      </c>
      <c r="AE361" s="61"/>
    </row>
    <row r="362" spans="1:31" x14ac:dyDescent="0.2">
      <c r="A362" s="41">
        <f t="shared" si="27"/>
        <v>359</v>
      </c>
      <c r="B362" s="46"/>
      <c r="C362" s="57" t="str">
        <f>IF(D362&lt;&gt;0,VLOOKUP(D362,'[1]Danh mục'!$A$3:$B$17,2,0),"")</f>
        <v/>
      </c>
      <c r="D362" s="47"/>
      <c r="E362" s="54">
        <f>IFERROR(INDEX(#REF!,MATCH('THÁNG 6.2022'!D362,XE[SỐ XE],0),0),0)</f>
        <v>0</v>
      </c>
      <c r="F362" s="55"/>
      <c r="G362" s="71"/>
      <c r="H362" s="48"/>
      <c r="I362" s="48"/>
      <c r="J362" s="48"/>
      <c r="K362" s="54">
        <f t="shared" si="26"/>
        <v>28</v>
      </c>
      <c r="L362" s="56"/>
      <c r="M362" s="48"/>
      <c r="N362" s="48"/>
      <c r="O362" s="48"/>
      <c r="P362" s="69"/>
      <c r="Q362" s="48"/>
      <c r="R362" s="50"/>
      <c r="S362" s="51"/>
      <c r="T362" s="52"/>
      <c r="U362" s="52"/>
      <c r="V362" s="51"/>
      <c r="W362" s="53"/>
      <c r="X362" s="49"/>
      <c r="Y362" s="49"/>
      <c r="Z362" s="49"/>
      <c r="AA362" s="49"/>
      <c r="AB362" s="49"/>
      <c r="AC362" s="42">
        <f t="shared" si="28"/>
        <v>0</v>
      </c>
      <c r="AD362" s="42">
        <f t="shared" si="29"/>
        <v>0</v>
      </c>
      <c r="AE362" s="61"/>
    </row>
    <row r="363" spans="1:31" ht="11.25" customHeight="1" x14ac:dyDescent="0.2">
      <c r="A363" s="41">
        <f t="shared" si="27"/>
        <v>360</v>
      </c>
      <c r="B363" s="46"/>
      <c r="C363" s="57" t="str">
        <f>IF(D363&lt;&gt;0,VLOOKUP(D363,'[1]Danh mục'!$A$3:$B$17,2,0),"")</f>
        <v/>
      </c>
      <c r="D363" s="47"/>
      <c r="E363" s="54">
        <f>IFERROR(INDEX(#REF!,MATCH('THÁNG 6.2022'!D363,XE[SỐ XE],0),0),0)</f>
        <v>0</v>
      </c>
      <c r="F363" s="55"/>
      <c r="G363" s="71"/>
      <c r="H363" s="48"/>
      <c r="I363" s="48"/>
      <c r="J363" s="48"/>
      <c r="K363" s="54">
        <f t="shared" si="26"/>
        <v>28</v>
      </c>
      <c r="L363" s="56"/>
      <c r="M363" s="48"/>
      <c r="N363" s="48"/>
      <c r="O363" s="48"/>
      <c r="P363" s="69"/>
      <c r="Q363" s="48"/>
      <c r="R363" s="50"/>
      <c r="S363" s="51"/>
      <c r="T363" s="52"/>
      <c r="U363" s="52"/>
      <c r="V363" s="51"/>
      <c r="W363" s="53"/>
      <c r="X363" s="49"/>
      <c r="Y363" s="49"/>
      <c r="Z363" s="49"/>
      <c r="AA363" s="49"/>
      <c r="AB363" s="49"/>
      <c r="AC363" s="42">
        <f t="shared" si="28"/>
        <v>0</v>
      </c>
      <c r="AD363" s="42">
        <f t="shared" si="29"/>
        <v>0</v>
      </c>
      <c r="AE363" s="61"/>
    </row>
    <row r="364" spans="1:31" ht="12" customHeight="1" x14ac:dyDescent="0.2">
      <c r="A364" s="41">
        <f t="shared" si="27"/>
        <v>361</v>
      </c>
      <c r="B364" s="46"/>
      <c r="C364" s="57" t="str">
        <f>IF(D364&lt;&gt;0,VLOOKUP(D364,'[1]Danh mục'!$A$3:$B$17,2,0),"")</f>
        <v/>
      </c>
      <c r="D364" s="47"/>
      <c r="E364" s="54">
        <f>IFERROR(INDEX(#REF!,MATCH('THÁNG 6.2022'!D364,XE[SỐ XE],0),0),0)</f>
        <v>0</v>
      </c>
      <c r="F364" s="55"/>
      <c r="G364" s="71"/>
      <c r="H364" s="48"/>
      <c r="I364" s="48"/>
      <c r="J364" s="48"/>
      <c r="K364" s="54">
        <f t="shared" si="26"/>
        <v>28</v>
      </c>
      <c r="L364" s="56"/>
      <c r="M364" s="48"/>
      <c r="N364" s="48"/>
      <c r="O364" s="48"/>
      <c r="P364" s="69"/>
      <c r="Q364" s="48"/>
      <c r="R364" s="50"/>
      <c r="S364" s="51"/>
      <c r="T364" s="52"/>
      <c r="U364" s="52"/>
      <c r="V364" s="51"/>
      <c r="W364" s="53"/>
      <c r="X364" s="49"/>
      <c r="Y364" s="49"/>
      <c r="Z364" s="49"/>
      <c r="AA364" s="49"/>
      <c r="AB364" s="49"/>
      <c r="AC364" s="42">
        <f t="shared" si="28"/>
        <v>0</v>
      </c>
      <c r="AD364" s="42">
        <f t="shared" si="29"/>
        <v>0</v>
      </c>
      <c r="AE364" s="61"/>
    </row>
    <row r="365" spans="1:31" ht="11.25" customHeight="1" x14ac:dyDescent="0.2">
      <c r="A365" s="41">
        <f t="shared" si="27"/>
        <v>362</v>
      </c>
      <c r="B365" s="46"/>
      <c r="C365" s="57" t="str">
        <f>IF(D365&lt;&gt;0,VLOOKUP(D365,'[1]Danh mục'!$A$3:$B$17,2,0),"")</f>
        <v/>
      </c>
      <c r="D365" s="45"/>
      <c r="E365" s="54">
        <f>IFERROR(INDEX(#REF!,MATCH('THÁNG 6.2022'!D365,XE[SỐ XE],0),0),0)</f>
        <v>0</v>
      </c>
      <c r="F365" s="55"/>
      <c r="G365" s="71"/>
      <c r="H365" s="48"/>
      <c r="I365" s="48"/>
      <c r="J365" s="48"/>
      <c r="K365" s="54">
        <f t="shared" si="26"/>
        <v>28</v>
      </c>
      <c r="L365" s="56"/>
      <c r="M365" s="48"/>
      <c r="N365" s="48"/>
      <c r="O365" s="48"/>
      <c r="P365" s="69"/>
      <c r="Q365" s="48"/>
      <c r="R365" s="50"/>
      <c r="S365" s="51"/>
      <c r="T365" s="52"/>
      <c r="U365" s="52"/>
      <c r="V365" s="51"/>
      <c r="W365" s="53"/>
      <c r="X365" s="49"/>
      <c r="Y365" s="49"/>
      <c r="Z365" s="49"/>
      <c r="AA365" s="49"/>
      <c r="AB365" s="49"/>
      <c r="AC365" s="42">
        <f t="shared" si="28"/>
        <v>0</v>
      </c>
      <c r="AD365" s="42">
        <f t="shared" si="29"/>
        <v>0</v>
      </c>
      <c r="AE365" s="61"/>
    </row>
    <row r="366" spans="1:31" ht="12" customHeight="1" x14ac:dyDescent="0.2">
      <c r="A366" s="41">
        <f t="shared" si="27"/>
        <v>363</v>
      </c>
      <c r="B366" s="46"/>
      <c r="C366" s="57" t="str">
        <f>IF(D366&lt;&gt;0,VLOOKUP(D366,'[1]Danh mục'!$A$3:$B$17,2,0),"")</f>
        <v/>
      </c>
      <c r="D366" s="45"/>
      <c r="E366" s="54">
        <f>IFERROR(INDEX(#REF!,MATCH('THÁNG 6.2022'!D366,XE[SỐ XE],0),0),0)</f>
        <v>0</v>
      </c>
      <c r="F366" s="55"/>
      <c r="G366" s="71"/>
      <c r="H366" s="48"/>
      <c r="I366" s="48"/>
      <c r="J366" s="48"/>
      <c r="K366" s="54">
        <f t="shared" si="26"/>
        <v>28</v>
      </c>
      <c r="L366" s="56"/>
      <c r="M366" s="48"/>
      <c r="N366" s="48"/>
      <c r="O366" s="48"/>
      <c r="P366" s="69"/>
      <c r="Q366" s="48"/>
      <c r="R366" s="50"/>
      <c r="S366" s="51"/>
      <c r="T366" s="52"/>
      <c r="U366" s="52"/>
      <c r="V366" s="51"/>
      <c r="W366" s="53"/>
      <c r="X366" s="49"/>
      <c r="Y366" s="49"/>
      <c r="Z366" s="49"/>
      <c r="AA366" s="49"/>
      <c r="AB366" s="49"/>
      <c r="AC366" s="42">
        <f t="shared" si="28"/>
        <v>0</v>
      </c>
      <c r="AD366" s="42">
        <f t="shared" si="29"/>
        <v>0</v>
      </c>
      <c r="AE366" s="61"/>
    </row>
    <row r="367" spans="1:31" x14ac:dyDescent="0.2">
      <c r="A367" s="41">
        <f t="shared" si="27"/>
        <v>364</v>
      </c>
      <c r="B367" s="46"/>
      <c r="C367" s="57" t="str">
        <f>IF(D367&lt;&gt;0,VLOOKUP(D367,'[1]Danh mục'!$A$3:$B$17,2,0),"")</f>
        <v/>
      </c>
      <c r="D367" s="47"/>
      <c r="E367" s="54">
        <f>IFERROR(INDEX(#REF!,MATCH('THÁNG 6.2022'!D367,XE[SỐ XE],0),0),0)</f>
        <v>0</v>
      </c>
      <c r="F367" s="55"/>
      <c r="G367" s="71"/>
      <c r="H367" s="48"/>
      <c r="I367" s="48"/>
      <c r="J367" s="48"/>
      <c r="K367" s="54">
        <f t="shared" si="26"/>
        <v>28</v>
      </c>
      <c r="L367" s="56"/>
      <c r="M367" s="48"/>
      <c r="N367" s="48"/>
      <c r="O367" s="48"/>
      <c r="P367" s="69"/>
      <c r="Q367" s="48"/>
      <c r="R367" s="50"/>
      <c r="S367" s="51"/>
      <c r="T367" s="52"/>
      <c r="U367" s="52"/>
      <c r="V367" s="51"/>
      <c r="W367" s="53"/>
      <c r="X367" s="49"/>
      <c r="Y367" s="49"/>
      <c r="Z367" s="49"/>
      <c r="AA367" s="49"/>
      <c r="AB367" s="49"/>
      <c r="AC367" s="42">
        <f t="shared" si="28"/>
        <v>0</v>
      </c>
      <c r="AD367" s="42">
        <f t="shared" si="29"/>
        <v>0</v>
      </c>
      <c r="AE367" s="61"/>
    </row>
    <row r="368" spans="1:31" x14ac:dyDescent="0.2">
      <c r="A368" s="41">
        <f t="shared" si="27"/>
        <v>365</v>
      </c>
      <c r="B368" s="46"/>
      <c r="C368" s="57" t="str">
        <f>IF(D368&lt;&gt;0,VLOOKUP(D368,'[1]Danh mục'!$A$3:$B$17,2,0),"")</f>
        <v/>
      </c>
      <c r="D368" s="47"/>
      <c r="E368" s="54">
        <f>IFERROR(INDEX(#REF!,MATCH('THÁNG 6.2022'!D368,XE[SỐ XE],0),0),0)</f>
        <v>0</v>
      </c>
      <c r="F368" s="55"/>
      <c r="G368" s="71"/>
      <c r="H368" s="48"/>
      <c r="I368" s="48"/>
      <c r="J368" s="48"/>
      <c r="K368" s="54">
        <f t="shared" si="26"/>
        <v>28</v>
      </c>
      <c r="L368" s="56"/>
      <c r="M368" s="48"/>
      <c r="N368" s="48"/>
      <c r="O368" s="48"/>
      <c r="P368" s="69"/>
      <c r="Q368" s="48"/>
      <c r="R368" s="50"/>
      <c r="S368" s="51"/>
      <c r="T368" s="52"/>
      <c r="U368" s="52"/>
      <c r="V368" s="51"/>
      <c r="W368" s="53"/>
      <c r="X368" s="49"/>
      <c r="Y368" s="49"/>
      <c r="Z368" s="49"/>
      <c r="AA368" s="49"/>
      <c r="AB368" s="49"/>
      <c r="AC368" s="42">
        <f t="shared" si="28"/>
        <v>0</v>
      </c>
      <c r="AD368" s="42">
        <f t="shared" si="29"/>
        <v>0</v>
      </c>
      <c r="AE368" s="61"/>
    </row>
    <row r="369" spans="1:31" ht="11.25" customHeight="1" x14ac:dyDescent="0.2">
      <c r="A369" s="41">
        <f t="shared" si="27"/>
        <v>366</v>
      </c>
      <c r="B369" s="46"/>
      <c r="C369" s="57" t="str">
        <f>IF(D369&lt;&gt;0,VLOOKUP(D369,'[1]Danh mục'!$A$3:$B$17,2,0),"")</f>
        <v/>
      </c>
      <c r="D369" s="45"/>
      <c r="E369" s="54">
        <f>IFERROR(INDEX(#REF!,MATCH('THÁNG 6.2022'!D369,XE[SỐ XE],0),0),0)</f>
        <v>0</v>
      </c>
      <c r="F369" s="55"/>
      <c r="G369" s="71"/>
      <c r="H369" s="48"/>
      <c r="I369" s="48"/>
      <c r="J369" s="48"/>
      <c r="K369" s="54">
        <f t="shared" si="26"/>
        <v>28</v>
      </c>
      <c r="L369" s="56"/>
      <c r="M369" s="48"/>
      <c r="N369" s="48"/>
      <c r="O369" s="48"/>
      <c r="P369" s="69"/>
      <c r="Q369" s="48"/>
      <c r="R369" s="50"/>
      <c r="S369" s="51"/>
      <c r="T369" s="52"/>
      <c r="U369" s="52"/>
      <c r="V369" s="51"/>
      <c r="W369" s="53"/>
      <c r="X369" s="49"/>
      <c r="Y369" s="49"/>
      <c r="Z369" s="49"/>
      <c r="AA369" s="49"/>
      <c r="AB369" s="49"/>
      <c r="AC369" s="42">
        <f t="shared" si="28"/>
        <v>0</v>
      </c>
      <c r="AD369" s="42">
        <f t="shared" si="29"/>
        <v>0</v>
      </c>
      <c r="AE369" s="61"/>
    </row>
    <row r="370" spans="1:31" ht="12" customHeight="1" x14ac:dyDescent="0.2">
      <c r="A370" s="41">
        <f t="shared" si="27"/>
        <v>367</v>
      </c>
      <c r="B370" s="46"/>
      <c r="C370" s="57" t="str">
        <f>IF(D370&lt;&gt;0,VLOOKUP(D370,'[1]Danh mục'!$A$3:$B$17,2,0),"")</f>
        <v/>
      </c>
      <c r="D370" s="45"/>
      <c r="E370" s="54">
        <f>IFERROR(INDEX(#REF!,MATCH('THÁNG 6.2022'!D370,XE[SỐ XE],0),0),0)</f>
        <v>0</v>
      </c>
      <c r="F370" s="55"/>
      <c r="G370" s="71"/>
      <c r="H370" s="48"/>
      <c r="I370" s="48"/>
      <c r="J370" s="48"/>
      <c r="K370" s="54">
        <f t="shared" si="26"/>
        <v>28</v>
      </c>
      <c r="L370" s="56"/>
      <c r="M370" s="48"/>
      <c r="N370" s="48"/>
      <c r="O370" s="48"/>
      <c r="P370" s="69"/>
      <c r="Q370" s="48"/>
      <c r="R370" s="50"/>
      <c r="S370" s="51"/>
      <c r="T370" s="52"/>
      <c r="U370" s="52"/>
      <c r="V370" s="51"/>
      <c r="W370" s="53"/>
      <c r="X370" s="49"/>
      <c r="Y370" s="49"/>
      <c r="Z370" s="49"/>
      <c r="AA370" s="49"/>
      <c r="AB370" s="49"/>
      <c r="AC370" s="42">
        <f t="shared" si="28"/>
        <v>0</v>
      </c>
      <c r="AD370" s="42">
        <f t="shared" si="29"/>
        <v>0</v>
      </c>
      <c r="AE370" s="61"/>
    </row>
    <row r="371" spans="1:31" x14ac:dyDescent="0.2">
      <c r="A371" s="41">
        <f t="shared" si="27"/>
        <v>368</v>
      </c>
      <c r="B371" s="46"/>
      <c r="C371" s="57" t="str">
        <f>IF(D371&lt;&gt;0,VLOOKUP(D371,'[1]Danh mục'!$A$3:$B$17,2,0),"")</f>
        <v/>
      </c>
      <c r="D371" s="47"/>
      <c r="E371" s="54">
        <f>IFERROR(INDEX(#REF!,MATCH('THÁNG 6.2022'!D371,XE[SỐ XE],0),0),0)</f>
        <v>0</v>
      </c>
      <c r="F371" s="55"/>
      <c r="G371" s="71"/>
      <c r="H371" s="48"/>
      <c r="I371" s="48"/>
      <c r="J371" s="48"/>
      <c r="K371" s="54">
        <f t="shared" si="26"/>
        <v>28</v>
      </c>
      <c r="L371" s="56"/>
      <c r="M371" s="48"/>
      <c r="N371" s="48"/>
      <c r="O371" s="48"/>
      <c r="P371" s="69"/>
      <c r="Q371" s="48"/>
      <c r="R371" s="50"/>
      <c r="S371" s="51"/>
      <c r="T371" s="52"/>
      <c r="U371" s="52"/>
      <c r="V371" s="51"/>
      <c r="W371" s="53"/>
      <c r="X371" s="49"/>
      <c r="Y371" s="49"/>
      <c r="Z371" s="49"/>
      <c r="AA371" s="49"/>
      <c r="AB371" s="49"/>
      <c r="AC371" s="42">
        <f t="shared" si="28"/>
        <v>0</v>
      </c>
      <c r="AD371" s="42">
        <f t="shared" si="29"/>
        <v>0</v>
      </c>
      <c r="AE371" s="61"/>
    </row>
    <row r="372" spans="1:31" x14ac:dyDescent="0.2">
      <c r="A372" s="41">
        <f t="shared" si="27"/>
        <v>369</v>
      </c>
      <c r="B372" s="46"/>
      <c r="C372" s="57" t="str">
        <f>IF(D372&lt;&gt;0,VLOOKUP(D372,'[1]Danh mục'!$A$3:$B$17,2,0),"")</f>
        <v/>
      </c>
      <c r="D372" s="47"/>
      <c r="E372" s="54">
        <f>IFERROR(INDEX(#REF!,MATCH('THÁNG 6.2022'!D372,XE[SỐ XE],0),0),0)</f>
        <v>0</v>
      </c>
      <c r="F372" s="55"/>
      <c r="G372" s="71"/>
      <c r="H372" s="48"/>
      <c r="I372" s="48"/>
      <c r="J372" s="48"/>
      <c r="K372" s="54">
        <f t="shared" si="26"/>
        <v>28</v>
      </c>
      <c r="L372" s="56"/>
      <c r="M372" s="48"/>
      <c r="N372" s="48"/>
      <c r="O372" s="48"/>
      <c r="P372" s="69"/>
      <c r="Q372" s="48"/>
      <c r="R372" s="50"/>
      <c r="S372" s="51"/>
      <c r="T372" s="52"/>
      <c r="U372" s="52"/>
      <c r="V372" s="51"/>
      <c r="W372" s="53"/>
      <c r="X372" s="49"/>
      <c r="Y372" s="49"/>
      <c r="Z372" s="49"/>
      <c r="AA372" s="49"/>
      <c r="AB372" s="49"/>
      <c r="AC372" s="42">
        <f t="shared" si="28"/>
        <v>0</v>
      </c>
      <c r="AD372" s="42">
        <f t="shared" si="29"/>
        <v>0</v>
      </c>
      <c r="AE372" s="61"/>
    </row>
    <row r="373" spans="1:31" x14ac:dyDescent="0.2">
      <c r="A373" s="41">
        <f t="shared" si="27"/>
        <v>370</v>
      </c>
      <c r="B373" s="46"/>
      <c r="C373" s="57" t="str">
        <f>IF(D373&lt;&gt;0,VLOOKUP(D373,'[1]Danh mục'!$A$3:$B$17,2,0),"")</f>
        <v/>
      </c>
      <c r="D373" s="47"/>
      <c r="E373" s="54">
        <f>IFERROR(INDEX(#REF!,MATCH('THÁNG 6.2022'!D373,XE[SỐ XE],0),0),0)</f>
        <v>0</v>
      </c>
      <c r="F373" s="55"/>
      <c r="G373" s="71"/>
      <c r="H373" s="48"/>
      <c r="I373" s="48"/>
      <c r="J373" s="48"/>
      <c r="K373" s="54">
        <f t="shared" si="26"/>
        <v>28</v>
      </c>
      <c r="L373" s="56"/>
      <c r="M373" s="48"/>
      <c r="N373" s="48"/>
      <c r="O373" s="48"/>
      <c r="P373" s="69"/>
      <c r="Q373" s="48"/>
      <c r="R373" s="50"/>
      <c r="S373" s="51"/>
      <c r="T373" s="52"/>
      <c r="U373" s="52"/>
      <c r="V373" s="51"/>
      <c r="W373" s="53"/>
      <c r="X373" s="49"/>
      <c r="Y373" s="49"/>
      <c r="Z373" s="49"/>
      <c r="AA373" s="49"/>
      <c r="AB373" s="49"/>
      <c r="AC373" s="42">
        <f t="shared" si="28"/>
        <v>0</v>
      </c>
      <c r="AD373" s="42">
        <f t="shared" si="29"/>
        <v>0</v>
      </c>
      <c r="AE373" s="61"/>
    </row>
    <row r="374" spans="1:31" x14ac:dyDescent="0.2">
      <c r="A374" s="41">
        <f t="shared" si="27"/>
        <v>371</v>
      </c>
      <c r="B374" s="46"/>
      <c r="C374" s="57" t="str">
        <f>IF(D374&lt;&gt;0,VLOOKUP(D374,'[1]Danh mục'!$A$3:$B$17,2,0),"")</f>
        <v/>
      </c>
      <c r="D374" s="47"/>
      <c r="E374" s="54">
        <f>IFERROR(INDEX(#REF!,MATCH('THÁNG 6.2022'!D374,XE[SỐ XE],0),0),0)</f>
        <v>0</v>
      </c>
      <c r="F374" s="55"/>
      <c r="G374" s="71"/>
      <c r="H374" s="48"/>
      <c r="I374" s="48"/>
      <c r="J374" s="48"/>
      <c r="K374" s="54">
        <f t="shared" si="26"/>
        <v>28</v>
      </c>
      <c r="L374" s="56"/>
      <c r="M374" s="48"/>
      <c r="N374" s="48"/>
      <c r="O374" s="48"/>
      <c r="P374" s="69"/>
      <c r="Q374" s="48"/>
      <c r="R374" s="50"/>
      <c r="S374" s="51"/>
      <c r="T374" s="52"/>
      <c r="U374" s="52"/>
      <c r="V374" s="51"/>
      <c r="W374" s="53"/>
      <c r="X374" s="49"/>
      <c r="Y374" s="49"/>
      <c r="Z374" s="49"/>
      <c r="AA374" s="49"/>
      <c r="AB374" s="49"/>
      <c r="AC374" s="42">
        <f t="shared" si="28"/>
        <v>0</v>
      </c>
      <c r="AD374" s="42">
        <f t="shared" si="29"/>
        <v>0</v>
      </c>
      <c r="AE374" s="61"/>
    </row>
    <row r="375" spans="1:31" x14ac:dyDescent="0.2">
      <c r="A375" s="41">
        <f t="shared" si="27"/>
        <v>372</v>
      </c>
      <c r="B375" s="46"/>
      <c r="C375" s="57" t="str">
        <f>IF(D375&lt;&gt;0,VLOOKUP(D375,'[1]Danh mục'!$A$3:$B$17,2,0),"")</f>
        <v/>
      </c>
      <c r="D375" s="47"/>
      <c r="E375" s="54">
        <f>IFERROR(INDEX(#REF!,MATCH('THÁNG 6.2022'!D375,XE[SỐ XE],0),0),0)</f>
        <v>0</v>
      </c>
      <c r="F375" s="55"/>
      <c r="G375" s="71"/>
      <c r="H375" s="48"/>
      <c r="I375" s="48"/>
      <c r="J375" s="48"/>
      <c r="K375" s="54">
        <f t="shared" si="26"/>
        <v>28</v>
      </c>
      <c r="L375" s="56"/>
      <c r="M375" s="48"/>
      <c r="N375" s="48"/>
      <c r="O375" s="48"/>
      <c r="P375" s="69"/>
      <c r="Q375" s="48"/>
      <c r="R375" s="50"/>
      <c r="S375" s="51"/>
      <c r="T375" s="52"/>
      <c r="U375" s="52"/>
      <c r="V375" s="51"/>
      <c r="W375" s="53"/>
      <c r="X375" s="49"/>
      <c r="Y375" s="49"/>
      <c r="Z375" s="49"/>
      <c r="AA375" s="49"/>
      <c r="AB375" s="49"/>
      <c r="AC375" s="42">
        <f t="shared" si="28"/>
        <v>0</v>
      </c>
      <c r="AD375" s="42">
        <f t="shared" si="29"/>
        <v>0</v>
      </c>
      <c r="AE375" s="61"/>
    </row>
    <row r="376" spans="1:31" x14ac:dyDescent="0.2">
      <c r="A376" s="41">
        <f t="shared" si="27"/>
        <v>373</v>
      </c>
      <c r="B376" s="46"/>
      <c r="C376" s="57" t="str">
        <f>IF(D376&lt;&gt;0,VLOOKUP(D376,'[1]Danh mục'!$A$3:$B$17,2,0),"")</f>
        <v/>
      </c>
      <c r="D376" s="47"/>
      <c r="E376" s="54">
        <f>IFERROR(INDEX(#REF!,MATCH('THÁNG 6.2022'!D376,XE[SỐ XE],0),0),0)</f>
        <v>0</v>
      </c>
      <c r="F376" s="55"/>
      <c r="G376" s="71"/>
      <c r="H376" s="48"/>
      <c r="I376" s="48"/>
      <c r="J376" s="48"/>
      <c r="K376" s="54">
        <f t="shared" si="26"/>
        <v>28</v>
      </c>
      <c r="L376" s="56"/>
      <c r="M376" s="48"/>
      <c r="N376" s="48"/>
      <c r="O376" s="48"/>
      <c r="P376" s="69"/>
      <c r="Q376" s="48"/>
      <c r="R376" s="50"/>
      <c r="S376" s="51"/>
      <c r="T376" s="52"/>
      <c r="U376" s="52"/>
      <c r="V376" s="51"/>
      <c r="W376" s="53"/>
      <c r="X376" s="49"/>
      <c r="Y376" s="49"/>
      <c r="Z376" s="49"/>
      <c r="AA376" s="49"/>
      <c r="AB376" s="49"/>
      <c r="AC376" s="42">
        <f t="shared" si="28"/>
        <v>0</v>
      </c>
      <c r="AD376" s="42">
        <f t="shared" si="29"/>
        <v>0</v>
      </c>
      <c r="AE376" s="61"/>
    </row>
    <row r="377" spans="1:31" ht="22.5" customHeight="1" x14ac:dyDescent="0.2">
      <c r="A377" s="41">
        <f t="shared" si="27"/>
        <v>374</v>
      </c>
      <c r="B377" s="46"/>
      <c r="C377" s="57" t="str">
        <f>IF(D377&lt;&gt;0,VLOOKUP(D377,'[1]Danh mục'!$A$3:$B$17,2,0),"")</f>
        <v/>
      </c>
      <c r="D377" s="45"/>
      <c r="E377" s="54">
        <f>IFERROR(INDEX(#REF!,MATCH('THÁNG 6.2022'!D377,XE[SỐ XE],0),0),0)</f>
        <v>0</v>
      </c>
      <c r="F377" s="119"/>
      <c r="G377" s="71"/>
      <c r="H377" s="48"/>
      <c r="I377" s="48"/>
      <c r="J377" s="48"/>
      <c r="K377" s="54">
        <f t="shared" si="26"/>
        <v>28</v>
      </c>
      <c r="L377" s="56"/>
      <c r="M377" s="48"/>
      <c r="N377" s="48"/>
      <c r="O377" s="48"/>
      <c r="P377" s="69"/>
      <c r="Q377" s="48"/>
      <c r="R377" s="50"/>
      <c r="S377" s="51"/>
      <c r="T377" s="52"/>
      <c r="U377" s="52"/>
      <c r="V377" s="51"/>
      <c r="W377" s="53"/>
      <c r="X377" s="49"/>
      <c r="Y377" s="49"/>
      <c r="Z377" s="49"/>
      <c r="AA377" s="49"/>
      <c r="AB377" s="49"/>
      <c r="AC377" s="42">
        <f t="shared" si="28"/>
        <v>0</v>
      </c>
      <c r="AD377" s="42">
        <f t="shared" si="29"/>
        <v>0</v>
      </c>
      <c r="AE377" s="61"/>
    </row>
    <row r="378" spans="1:31" ht="11.25" customHeight="1" x14ac:dyDescent="0.2">
      <c r="A378" s="41">
        <f t="shared" si="27"/>
        <v>375</v>
      </c>
      <c r="B378" s="46"/>
      <c r="C378" s="57" t="str">
        <f>IF(D378&lt;&gt;0,VLOOKUP(D378,'[1]Danh mục'!$A$3:$B$17,2,0),"")</f>
        <v/>
      </c>
      <c r="D378" s="45"/>
      <c r="E378" s="54">
        <f>IFERROR(INDEX(#REF!,MATCH('THÁNG 6.2022'!D378,XE[SỐ XE],0),0),0)</f>
        <v>0</v>
      </c>
      <c r="F378" s="55"/>
      <c r="G378" s="71"/>
      <c r="H378" s="48"/>
      <c r="I378" s="48"/>
      <c r="J378" s="48"/>
      <c r="K378" s="54">
        <f t="shared" si="26"/>
        <v>28</v>
      </c>
      <c r="L378" s="56"/>
      <c r="M378" s="48"/>
      <c r="N378" s="48"/>
      <c r="O378" s="48"/>
      <c r="P378" s="69"/>
      <c r="Q378" s="48"/>
      <c r="R378" s="50"/>
      <c r="S378" s="51"/>
      <c r="T378" s="52"/>
      <c r="U378" s="52"/>
      <c r="V378" s="51"/>
      <c r="W378" s="53"/>
      <c r="X378" s="49"/>
      <c r="Y378" s="49"/>
      <c r="Z378" s="49"/>
      <c r="AA378" s="49"/>
      <c r="AB378" s="49"/>
      <c r="AC378" s="42">
        <f t="shared" si="28"/>
        <v>0</v>
      </c>
      <c r="AD378" s="42">
        <f t="shared" si="29"/>
        <v>0</v>
      </c>
      <c r="AE378" s="61"/>
    </row>
    <row r="379" spans="1:31" ht="12" customHeight="1" x14ac:dyDescent="0.2">
      <c r="A379" s="41">
        <f t="shared" si="27"/>
        <v>376</v>
      </c>
      <c r="B379" s="46"/>
      <c r="C379" s="57" t="str">
        <f>IF(D379&lt;&gt;0,VLOOKUP(D379,'[1]Danh mục'!$A$3:$B$17,2,0),"")</f>
        <v/>
      </c>
      <c r="D379" s="118"/>
      <c r="E379" s="54">
        <f>IFERROR(INDEX(#REF!,MATCH('THÁNG 6.2022'!D379,XE[SỐ XE],0),0),0)</f>
        <v>0</v>
      </c>
      <c r="F379" s="55"/>
      <c r="G379" s="71"/>
      <c r="H379" s="48"/>
      <c r="I379" s="48"/>
      <c r="J379" s="48"/>
      <c r="K379" s="54">
        <f t="shared" si="26"/>
        <v>28</v>
      </c>
      <c r="L379" s="56"/>
      <c r="M379" s="48"/>
      <c r="N379" s="48"/>
      <c r="O379" s="48"/>
      <c r="P379" s="69"/>
      <c r="Q379" s="48"/>
      <c r="R379" s="50"/>
      <c r="S379" s="51"/>
      <c r="T379" s="52"/>
      <c r="U379" s="52"/>
      <c r="V379" s="51"/>
      <c r="W379" s="53"/>
      <c r="X379" s="49"/>
      <c r="Y379" s="49"/>
      <c r="Z379" s="49"/>
      <c r="AA379" s="49"/>
      <c r="AB379" s="49"/>
      <c r="AC379" s="42">
        <f t="shared" si="28"/>
        <v>0</v>
      </c>
      <c r="AD379" s="42">
        <f t="shared" si="29"/>
        <v>0</v>
      </c>
      <c r="AE379" s="61"/>
    </row>
    <row r="380" spans="1:31" ht="11.25" customHeight="1" x14ac:dyDescent="0.2">
      <c r="A380" s="41">
        <f t="shared" si="27"/>
        <v>377</v>
      </c>
      <c r="B380" s="46"/>
      <c r="C380" s="57" t="str">
        <f>IF(D380&lt;&gt;0,VLOOKUP(D380,'[1]Danh mục'!$A$3:$B$17,2,0),"")</f>
        <v/>
      </c>
      <c r="D380" s="45"/>
      <c r="E380" s="54">
        <f>IFERROR(INDEX(#REF!,MATCH('THÁNG 6.2022'!D380,XE[SỐ XE],0),0),0)</f>
        <v>0</v>
      </c>
      <c r="F380" s="55"/>
      <c r="G380" s="71"/>
      <c r="H380" s="48"/>
      <c r="I380" s="48"/>
      <c r="J380" s="48"/>
      <c r="K380" s="54">
        <f t="shared" si="26"/>
        <v>28</v>
      </c>
      <c r="L380" s="56"/>
      <c r="M380" s="48"/>
      <c r="N380" s="48"/>
      <c r="O380" s="48"/>
      <c r="P380" s="69"/>
      <c r="Q380" s="48"/>
      <c r="R380" s="50"/>
      <c r="S380" s="51"/>
      <c r="T380" s="52"/>
      <c r="U380" s="52"/>
      <c r="V380" s="51"/>
      <c r="W380" s="53"/>
      <c r="X380" s="49"/>
      <c r="Y380" s="49"/>
      <c r="Z380" s="49"/>
      <c r="AA380" s="49"/>
      <c r="AB380" s="49"/>
      <c r="AC380" s="42">
        <f t="shared" si="28"/>
        <v>0</v>
      </c>
      <c r="AD380" s="42">
        <f t="shared" si="29"/>
        <v>0</v>
      </c>
      <c r="AE380" s="61"/>
    </row>
    <row r="381" spans="1:31" ht="12" customHeight="1" x14ac:dyDescent="0.2">
      <c r="A381" s="41">
        <f t="shared" si="27"/>
        <v>378</v>
      </c>
      <c r="B381" s="46"/>
      <c r="C381" s="57" t="str">
        <f>IF(D381&lt;&gt;0,VLOOKUP(D381,'[1]Danh mục'!$A$3:$B$17,2,0),"")</f>
        <v/>
      </c>
      <c r="D381" s="118"/>
      <c r="E381" s="54">
        <f>IFERROR(INDEX(#REF!,MATCH('THÁNG 6.2022'!D381,XE[SỐ XE],0),0),0)</f>
        <v>0</v>
      </c>
      <c r="F381" s="55"/>
      <c r="G381" s="71"/>
      <c r="H381" s="48"/>
      <c r="I381" s="48"/>
      <c r="J381" s="48"/>
      <c r="K381" s="54">
        <f t="shared" si="26"/>
        <v>28</v>
      </c>
      <c r="L381" s="56"/>
      <c r="M381" s="48"/>
      <c r="N381" s="48"/>
      <c r="O381" s="48"/>
      <c r="P381" s="69"/>
      <c r="Q381" s="48"/>
      <c r="R381" s="50"/>
      <c r="S381" s="51"/>
      <c r="T381" s="52"/>
      <c r="U381" s="52"/>
      <c r="V381" s="51"/>
      <c r="W381" s="53"/>
      <c r="X381" s="49"/>
      <c r="Y381" s="49"/>
      <c r="Z381" s="49"/>
      <c r="AA381" s="49"/>
      <c r="AB381" s="49"/>
      <c r="AC381" s="42">
        <f t="shared" si="28"/>
        <v>0</v>
      </c>
      <c r="AD381" s="42">
        <f t="shared" si="29"/>
        <v>0</v>
      </c>
      <c r="AE381" s="61"/>
    </row>
    <row r="382" spans="1:31" x14ac:dyDescent="0.2">
      <c r="A382" s="41">
        <f t="shared" si="27"/>
        <v>379</v>
      </c>
      <c r="B382" s="46"/>
      <c r="C382" s="57" t="str">
        <f>IF(D382&lt;&gt;0,VLOOKUP(D382,'[1]Danh mục'!$A$3:$B$17,2,0),"")</f>
        <v/>
      </c>
      <c r="D382" s="47"/>
      <c r="E382" s="54">
        <f>IFERROR(INDEX(#REF!,MATCH('THÁNG 6.2022'!D382,XE[SỐ XE],0),0),0)</f>
        <v>0</v>
      </c>
      <c r="F382" s="55"/>
      <c r="G382" s="71"/>
      <c r="H382" s="48"/>
      <c r="I382" s="48"/>
      <c r="J382" s="48"/>
      <c r="K382" s="54">
        <f t="shared" si="26"/>
        <v>28</v>
      </c>
      <c r="L382" s="56"/>
      <c r="M382" s="48"/>
      <c r="N382" s="48"/>
      <c r="O382" s="48"/>
      <c r="P382" s="69"/>
      <c r="Q382" s="48"/>
      <c r="R382" s="50"/>
      <c r="S382" s="51"/>
      <c r="T382" s="52"/>
      <c r="U382" s="52"/>
      <c r="V382" s="51"/>
      <c r="W382" s="53"/>
      <c r="X382" s="49"/>
      <c r="Y382" s="49"/>
      <c r="Z382" s="49"/>
      <c r="AA382" s="49"/>
      <c r="AB382" s="49"/>
      <c r="AC382" s="42">
        <f t="shared" si="28"/>
        <v>0</v>
      </c>
      <c r="AD382" s="42">
        <f t="shared" si="29"/>
        <v>0</v>
      </c>
      <c r="AE382" s="61"/>
    </row>
    <row r="383" spans="1:31" x14ac:dyDescent="0.2">
      <c r="A383" s="41">
        <f t="shared" si="27"/>
        <v>380</v>
      </c>
      <c r="B383" s="46"/>
      <c r="C383" s="57" t="str">
        <f>IF(D383&lt;&gt;0,VLOOKUP(D383,'[1]Danh mục'!$A$3:$B$17,2,0),"")</f>
        <v/>
      </c>
      <c r="D383" s="47"/>
      <c r="E383" s="54">
        <f>IFERROR(INDEX(#REF!,MATCH('THÁNG 6.2022'!D383,XE[SỐ XE],0),0),0)</f>
        <v>0</v>
      </c>
      <c r="F383" s="55"/>
      <c r="G383" s="71"/>
      <c r="H383" s="48"/>
      <c r="I383" s="48"/>
      <c r="J383" s="48"/>
      <c r="K383" s="54">
        <f t="shared" si="26"/>
        <v>28</v>
      </c>
      <c r="L383" s="56"/>
      <c r="M383" s="48"/>
      <c r="N383" s="48"/>
      <c r="O383" s="48"/>
      <c r="P383" s="69"/>
      <c r="Q383" s="48"/>
      <c r="R383" s="50"/>
      <c r="S383" s="51"/>
      <c r="T383" s="52"/>
      <c r="U383" s="52"/>
      <c r="V383" s="51"/>
      <c r="W383" s="53"/>
      <c r="X383" s="49"/>
      <c r="Y383" s="49"/>
      <c r="Z383" s="49"/>
      <c r="AA383" s="49"/>
      <c r="AB383" s="49"/>
      <c r="AC383" s="42">
        <f t="shared" si="28"/>
        <v>0</v>
      </c>
      <c r="AD383" s="42">
        <f t="shared" si="29"/>
        <v>0</v>
      </c>
      <c r="AE383" s="61"/>
    </row>
    <row r="384" spans="1:31" x14ac:dyDescent="0.2">
      <c r="A384" s="41">
        <f t="shared" si="27"/>
        <v>381</v>
      </c>
      <c r="B384" s="46"/>
      <c r="C384" s="57" t="str">
        <f>IF(D384&lt;&gt;0,VLOOKUP(D384,'[1]Danh mục'!$A$3:$B$17,2,0),"")</f>
        <v/>
      </c>
      <c r="D384" s="47"/>
      <c r="E384" s="54">
        <f>IFERROR(INDEX(#REF!,MATCH('THÁNG 6.2022'!D384,XE[SỐ XE],0),0),0)</f>
        <v>0</v>
      </c>
      <c r="F384" s="55"/>
      <c r="G384" s="71"/>
      <c r="H384" s="48"/>
      <c r="I384" s="48"/>
      <c r="J384" s="48"/>
      <c r="K384" s="54">
        <f t="shared" si="26"/>
        <v>28</v>
      </c>
      <c r="L384" s="56"/>
      <c r="M384" s="48"/>
      <c r="N384" s="48"/>
      <c r="O384" s="48"/>
      <c r="P384" s="69"/>
      <c r="Q384" s="48"/>
      <c r="R384" s="50"/>
      <c r="S384" s="51"/>
      <c r="T384" s="52"/>
      <c r="U384" s="52"/>
      <c r="V384" s="51"/>
      <c r="W384" s="53"/>
      <c r="X384" s="49"/>
      <c r="Y384" s="49"/>
      <c r="Z384" s="49"/>
      <c r="AA384" s="49"/>
      <c r="AB384" s="49"/>
      <c r="AC384" s="42">
        <f t="shared" si="28"/>
        <v>0</v>
      </c>
      <c r="AD384" s="42">
        <f t="shared" si="29"/>
        <v>0</v>
      </c>
      <c r="AE384" s="61"/>
    </row>
    <row r="385" spans="1:31" x14ac:dyDescent="0.2">
      <c r="A385" s="41">
        <f t="shared" si="27"/>
        <v>382</v>
      </c>
      <c r="B385" s="46"/>
      <c r="C385" s="57" t="str">
        <f>IF(D385&lt;&gt;0,VLOOKUP(D385,'[1]Danh mục'!$A$3:$B$17,2,0),"")</f>
        <v/>
      </c>
      <c r="D385" s="47"/>
      <c r="E385" s="54">
        <f>IFERROR(INDEX(#REF!,MATCH('THÁNG 6.2022'!D385,XE[SỐ XE],0),0),0)</f>
        <v>0</v>
      </c>
      <c r="F385" s="55"/>
      <c r="G385" s="71"/>
      <c r="H385" s="48"/>
      <c r="I385" s="48"/>
      <c r="J385" s="48"/>
      <c r="K385" s="54">
        <f t="shared" ref="K385:K720" si="30">IF(P385&gt;30,40,IF(AND(P385&gt;27,P385&lt;30),36,IF(AND(P385&lt;=27,P385&gt;0),35,28)))</f>
        <v>28</v>
      </c>
      <c r="L385" s="56"/>
      <c r="M385" s="48"/>
      <c r="N385" s="48"/>
      <c r="O385" s="48"/>
      <c r="P385" s="69"/>
      <c r="Q385" s="48"/>
      <c r="R385" s="50"/>
      <c r="S385" s="51"/>
      <c r="T385" s="52"/>
      <c r="U385" s="52"/>
      <c r="V385" s="51"/>
      <c r="W385" s="53"/>
      <c r="X385" s="49"/>
      <c r="Y385" s="49"/>
      <c r="Z385" s="49"/>
      <c r="AA385" s="49"/>
      <c r="AB385" s="49"/>
      <c r="AC385" s="42">
        <f t="shared" si="28"/>
        <v>0</v>
      </c>
      <c r="AD385" s="42">
        <f t="shared" si="29"/>
        <v>0</v>
      </c>
      <c r="AE385" s="61"/>
    </row>
    <row r="386" spans="1:31" x14ac:dyDescent="0.2">
      <c r="A386" s="41">
        <f t="shared" ref="A386:A629" si="31">1+A385</f>
        <v>383</v>
      </c>
      <c r="B386" s="46"/>
      <c r="C386" s="57" t="str">
        <f>IF(D386&lt;&gt;0,VLOOKUP(D386,'[1]Danh mục'!$A$3:$B$17,2,0),"")</f>
        <v/>
      </c>
      <c r="D386" s="47"/>
      <c r="E386" s="54">
        <f>IFERROR(INDEX(#REF!,MATCH('THÁNG 6.2022'!D386,XE[SỐ XE],0),0),0)</f>
        <v>0</v>
      </c>
      <c r="F386" s="55"/>
      <c r="G386" s="71"/>
      <c r="H386" s="48"/>
      <c r="I386" s="48"/>
      <c r="J386" s="48"/>
      <c r="K386" s="54">
        <f t="shared" si="30"/>
        <v>28</v>
      </c>
      <c r="L386" s="56"/>
      <c r="M386" s="48"/>
      <c r="N386" s="48"/>
      <c r="O386" s="48"/>
      <c r="P386" s="69"/>
      <c r="Q386" s="48"/>
      <c r="R386" s="50"/>
      <c r="S386" s="51"/>
      <c r="T386" s="52"/>
      <c r="U386" s="52"/>
      <c r="V386" s="51"/>
      <c r="W386" s="53"/>
      <c r="X386" s="49"/>
      <c r="Y386" s="49"/>
      <c r="Z386" s="49"/>
      <c r="AA386" s="49"/>
      <c r="AB386" s="49"/>
      <c r="AC386" s="42">
        <f t="shared" si="28"/>
        <v>0</v>
      </c>
      <c r="AD386" s="42">
        <f t="shared" si="29"/>
        <v>0</v>
      </c>
      <c r="AE386" s="61"/>
    </row>
    <row r="387" spans="1:31" x14ac:dyDescent="0.2">
      <c r="A387" s="41">
        <f t="shared" si="31"/>
        <v>384</v>
      </c>
      <c r="B387" s="46"/>
      <c r="C387" s="57" t="str">
        <f>IF(D387&lt;&gt;0,VLOOKUP(D387,'[1]Danh mục'!$A$3:$B$17,2,0),"")</f>
        <v/>
      </c>
      <c r="D387" s="47"/>
      <c r="E387" s="54">
        <f>IFERROR(INDEX(#REF!,MATCH('THÁNG 6.2022'!D387,XE[SỐ XE],0),0),0)</f>
        <v>0</v>
      </c>
      <c r="F387" s="55"/>
      <c r="G387" s="71"/>
      <c r="H387" s="48"/>
      <c r="I387" s="48"/>
      <c r="J387" s="48"/>
      <c r="K387" s="54">
        <f t="shared" si="30"/>
        <v>28</v>
      </c>
      <c r="L387" s="56"/>
      <c r="M387" s="48"/>
      <c r="N387" s="48"/>
      <c r="O387" s="48"/>
      <c r="P387" s="69"/>
      <c r="Q387" s="48"/>
      <c r="R387" s="50"/>
      <c r="S387" s="51"/>
      <c r="T387" s="52"/>
      <c r="U387" s="52"/>
      <c r="V387" s="51"/>
      <c r="W387" s="53"/>
      <c r="X387" s="49"/>
      <c r="Y387" s="49"/>
      <c r="Z387" s="49"/>
      <c r="AA387" s="49"/>
      <c r="AB387" s="49"/>
      <c r="AC387" s="42">
        <f t="shared" si="28"/>
        <v>0</v>
      </c>
      <c r="AD387" s="42">
        <f t="shared" si="29"/>
        <v>0</v>
      </c>
      <c r="AE387" s="61"/>
    </row>
    <row r="388" spans="1:31" x14ac:dyDescent="0.2">
      <c r="A388" s="41">
        <f t="shared" si="31"/>
        <v>385</v>
      </c>
      <c r="B388" s="46"/>
      <c r="C388" s="57" t="str">
        <f>IF(D388&lt;&gt;0,VLOOKUP(D388,'[1]Danh mục'!$A$3:$B$17,2,0),"")</f>
        <v/>
      </c>
      <c r="D388" s="47"/>
      <c r="E388" s="54">
        <f>IFERROR(INDEX(#REF!,MATCH('THÁNG 6.2022'!D388,XE[SỐ XE],0),0),0)</f>
        <v>0</v>
      </c>
      <c r="F388" s="55"/>
      <c r="G388" s="71"/>
      <c r="H388" s="48"/>
      <c r="I388" s="48"/>
      <c r="J388" s="48"/>
      <c r="K388" s="54">
        <f t="shared" si="30"/>
        <v>28</v>
      </c>
      <c r="L388" s="56"/>
      <c r="M388" s="48"/>
      <c r="N388" s="48"/>
      <c r="O388" s="48"/>
      <c r="P388" s="69"/>
      <c r="Q388" s="48"/>
      <c r="R388" s="50"/>
      <c r="S388" s="51"/>
      <c r="T388" s="52"/>
      <c r="U388" s="52"/>
      <c r="V388" s="51"/>
      <c r="W388" s="53"/>
      <c r="X388" s="49"/>
      <c r="Y388" s="49"/>
      <c r="Z388" s="49"/>
      <c r="AA388" s="49"/>
      <c r="AB388" s="49"/>
      <c r="AC388" s="42">
        <f t="shared" si="28"/>
        <v>0</v>
      </c>
      <c r="AD388" s="42">
        <f t="shared" si="29"/>
        <v>0</v>
      </c>
      <c r="AE388" s="61"/>
    </row>
    <row r="389" spans="1:31" x14ac:dyDescent="0.2">
      <c r="A389" s="41">
        <f t="shared" si="31"/>
        <v>386</v>
      </c>
      <c r="B389" s="46"/>
      <c r="C389" s="57" t="str">
        <f>IF(D389&lt;&gt;0,VLOOKUP(D389,'[1]Danh mục'!$A$3:$B$17,2,0),"")</f>
        <v/>
      </c>
      <c r="D389" s="47"/>
      <c r="E389" s="54">
        <f>IFERROR(INDEX(#REF!,MATCH('THÁNG 6.2022'!D389,XE[SỐ XE],0),0),0)</f>
        <v>0</v>
      </c>
      <c r="F389" s="55"/>
      <c r="G389" s="71"/>
      <c r="H389" s="48"/>
      <c r="I389" s="48"/>
      <c r="J389" s="48"/>
      <c r="K389" s="54">
        <f t="shared" si="30"/>
        <v>28</v>
      </c>
      <c r="L389" s="56"/>
      <c r="M389" s="48"/>
      <c r="N389" s="48"/>
      <c r="O389" s="48"/>
      <c r="P389" s="69"/>
      <c r="Q389" s="48"/>
      <c r="R389" s="50"/>
      <c r="S389" s="51"/>
      <c r="T389" s="52"/>
      <c r="U389" s="52"/>
      <c r="V389" s="51"/>
      <c r="W389" s="53"/>
      <c r="X389" s="49"/>
      <c r="Y389" s="49"/>
      <c r="Z389" s="49"/>
      <c r="AA389" s="49"/>
      <c r="AB389" s="49"/>
      <c r="AC389" s="42">
        <f t="shared" ref="AC389:AC452" si="32">K389*M389*15000</f>
        <v>0</v>
      </c>
      <c r="AD389" s="42">
        <f t="shared" ref="AD389:AD452" si="33">SUM(W389:AB389)</f>
        <v>0</v>
      </c>
      <c r="AE389" s="61"/>
    </row>
    <row r="390" spans="1:31" x14ac:dyDescent="0.2">
      <c r="A390" s="41">
        <f t="shared" si="31"/>
        <v>387</v>
      </c>
      <c r="B390" s="46"/>
      <c r="C390" s="57" t="str">
        <f>IF(D390&lt;&gt;0,VLOOKUP(D390,'[1]Danh mục'!$A$3:$B$17,2,0),"")</f>
        <v/>
      </c>
      <c r="D390" s="47"/>
      <c r="E390" s="54">
        <f>IFERROR(INDEX(#REF!,MATCH('THÁNG 6.2022'!D390,XE[SỐ XE],0),0),0)</f>
        <v>0</v>
      </c>
      <c r="F390" s="55"/>
      <c r="G390" s="71"/>
      <c r="H390" s="48"/>
      <c r="I390" s="48"/>
      <c r="J390" s="48"/>
      <c r="K390" s="54">
        <f t="shared" si="30"/>
        <v>28</v>
      </c>
      <c r="L390" s="56"/>
      <c r="M390" s="48"/>
      <c r="N390" s="48"/>
      <c r="O390" s="48"/>
      <c r="P390" s="69"/>
      <c r="Q390" s="48"/>
      <c r="R390" s="50"/>
      <c r="S390" s="51"/>
      <c r="T390" s="52"/>
      <c r="U390" s="52"/>
      <c r="V390" s="51"/>
      <c r="W390" s="53"/>
      <c r="X390" s="49"/>
      <c r="Y390" s="49"/>
      <c r="Z390" s="49"/>
      <c r="AA390" s="49"/>
      <c r="AB390" s="49"/>
      <c r="AC390" s="42">
        <f t="shared" si="32"/>
        <v>0</v>
      </c>
      <c r="AD390" s="42">
        <f t="shared" si="33"/>
        <v>0</v>
      </c>
      <c r="AE390" s="61"/>
    </row>
    <row r="391" spans="1:31" x14ac:dyDescent="0.2">
      <c r="A391" s="41">
        <f t="shared" si="31"/>
        <v>388</v>
      </c>
      <c r="B391" s="46"/>
      <c r="C391" s="57" t="str">
        <f>IF(D391&lt;&gt;0,VLOOKUP(D391,'[1]Danh mục'!$A$3:$B$17,2,0),"")</f>
        <v/>
      </c>
      <c r="D391" s="47"/>
      <c r="E391" s="54">
        <f>IFERROR(INDEX(#REF!,MATCH('THÁNG 6.2022'!D391,XE[SỐ XE],0),0),0)</f>
        <v>0</v>
      </c>
      <c r="F391" s="55"/>
      <c r="G391" s="71"/>
      <c r="H391" s="48"/>
      <c r="I391" s="48"/>
      <c r="J391" s="48"/>
      <c r="K391" s="54">
        <f t="shared" si="30"/>
        <v>28</v>
      </c>
      <c r="L391" s="56"/>
      <c r="M391" s="48"/>
      <c r="N391" s="48"/>
      <c r="O391" s="48"/>
      <c r="P391" s="69"/>
      <c r="Q391" s="48"/>
      <c r="R391" s="50"/>
      <c r="S391" s="51"/>
      <c r="T391" s="52"/>
      <c r="U391" s="52"/>
      <c r="V391" s="51"/>
      <c r="W391" s="53"/>
      <c r="X391" s="49"/>
      <c r="Y391" s="49"/>
      <c r="Z391" s="49"/>
      <c r="AA391" s="49"/>
      <c r="AB391" s="49"/>
      <c r="AC391" s="42">
        <f t="shared" si="32"/>
        <v>0</v>
      </c>
      <c r="AD391" s="42">
        <f t="shared" si="33"/>
        <v>0</v>
      </c>
      <c r="AE391" s="61"/>
    </row>
    <row r="392" spans="1:31" x14ac:dyDescent="0.2">
      <c r="A392" s="41">
        <f t="shared" si="31"/>
        <v>389</v>
      </c>
      <c r="B392" s="46"/>
      <c r="C392" s="57" t="str">
        <f>IF(D392&lt;&gt;0,VLOOKUP(D392,'[1]Danh mục'!$A$3:$B$17,2,0),"")</f>
        <v/>
      </c>
      <c r="D392" s="47"/>
      <c r="E392" s="54">
        <f>IFERROR(INDEX(#REF!,MATCH('THÁNG 6.2022'!D392,XE[SỐ XE],0),0),0)</f>
        <v>0</v>
      </c>
      <c r="F392" s="55"/>
      <c r="G392" s="71"/>
      <c r="H392" s="48"/>
      <c r="I392" s="48"/>
      <c r="J392" s="48"/>
      <c r="K392" s="54">
        <f t="shared" si="30"/>
        <v>28</v>
      </c>
      <c r="L392" s="56"/>
      <c r="M392" s="48"/>
      <c r="N392" s="48"/>
      <c r="O392" s="48"/>
      <c r="P392" s="69"/>
      <c r="Q392" s="48"/>
      <c r="R392" s="50"/>
      <c r="S392" s="51"/>
      <c r="T392" s="52"/>
      <c r="U392" s="52"/>
      <c r="V392" s="51"/>
      <c r="W392" s="53"/>
      <c r="X392" s="49"/>
      <c r="Y392" s="49"/>
      <c r="Z392" s="49"/>
      <c r="AA392" s="49"/>
      <c r="AB392" s="49"/>
      <c r="AC392" s="42">
        <f t="shared" si="32"/>
        <v>0</v>
      </c>
      <c r="AD392" s="42">
        <f t="shared" si="33"/>
        <v>0</v>
      </c>
      <c r="AE392" s="61"/>
    </row>
    <row r="393" spans="1:31" x14ac:dyDescent="0.2">
      <c r="A393" s="41">
        <f t="shared" si="31"/>
        <v>390</v>
      </c>
      <c r="B393" s="46"/>
      <c r="C393" s="57" t="str">
        <f>IF(D393&lt;&gt;0,VLOOKUP(D393,'[1]Danh mục'!$A$3:$B$17,2,0),"")</f>
        <v/>
      </c>
      <c r="D393" s="47"/>
      <c r="E393" s="54">
        <f>IFERROR(INDEX(#REF!,MATCH('THÁNG 6.2022'!D393,XE[SỐ XE],0),0),0)</f>
        <v>0</v>
      </c>
      <c r="F393" s="55"/>
      <c r="G393" s="71"/>
      <c r="H393" s="48"/>
      <c r="I393" s="48"/>
      <c r="J393" s="48"/>
      <c r="K393" s="54">
        <f t="shared" si="30"/>
        <v>28</v>
      </c>
      <c r="L393" s="56"/>
      <c r="M393" s="48"/>
      <c r="N393" s="48"/>
      <c r="O393" s="48"/>
      <c r="P393" s="69"/>
      <c r="Q393" s="48"/>
      <c r="R393" s="50"/>
      <c r="S393" s="51"/>
      <c r="T393" s="52"/>
      <c r="U393" s="52"/>
      <c r="V393" s="51"/>
      <c r="W393" s="53"/>
      <c r="X393" s="49"/>
      <c r="Y393" s="49"/>
      <c r="Z393" s="49"/>
      <c r="AA393" s="49"/>
      <c r="AB393" s="49"/>
      <c r="AC393" s="42">
        <f t="shared" si="32"/>
        <v>0</v>
      </c>
      <c r="AD393" s="42">
        <f t="shared" si="33"/>
        <v>0</v>
      </c>
      <c r="AE393" s="61"/>
    </row>
    <row r="394" spans="1:31" x14ac:dyDescent="0.2">
      <c r="A394" s="41">
        <f t="shared" si="31"/>
        <v>391</v>
      </c>
      <c r="B394" s="46"/>
      <c r="C394" s="57" t="str">
        <f>IF(D394&lt;&gt;0,VLOOKUP(D394,'[1]Danh mục'!$A$3:$B$17,2,0),"")</f>
        <v/>
      </c>
      <c r="D394" s="47"/>
      <c r="E394" s="54">
        <f>IFERROR(INDEX(#REF!,MATCH('THÁNG 6.2022'!D394,XE[SỐ XE],0),0),0)</f>
        <v>0</v>
      </c>
      <c r="F394" s="55"/>
      <c r="G394" s="71"/>
      <c r="H394" s="48"/>
      <c r="I394" s="48"/>
      <c r="J394" s="48"/>
      <c r="K394" s="54">
        <f t="shared" si="30"/>
        <v>28</v>
      </c>
      <c r="L394" s="56"/>
      <c r="M394" s="48"/>
      <c r="N394" s="48"/>
      <c r="O394" s="48"/>
      <c r="P394" s="69"/>
      <c r="Q394" s="48"/>
      <c r="R394" s="50"/>
      <c r="S394" s="51"/>
      <c r="T394" s="52"/>
      <c r="U394" s="52"/>
      <c r="V394" s="51"/>
      <c r="W394" s="53"/>
      <c r="X394" s="49"/>
      <c r="Y394" s="49"/>
      <c r="Z394" s="49"/>
      <c r="AA394" s="49"/>
      <c r="AB394" s="49"/>
      <c r="AC394" s="42">
        <f t="shared" si="32"/>
        <v>0</v>
      </c>
      <c r="AD394" s="42">
        <f t="shared" si="33"/>
        <v>0</v>
      </c>
      <c r="AE394" s="61"/>
    </row>
    <row r="395" spans="1:31" x14ac:dyDescent="0.2">
      <c r="A395" s="41">
        <f t="shared" si="31"/>
        <v>392</v>
      </c>
      <c r="B395" s="46"/>
      <c r="C395" s="57" t="str">
        <f>IF(D395&lt;&gt;0,VLOOKUP(D395,'[1]Danh mục'!$A$3:$B$17,2,0),"")</f>
        <v/>
      </c>
      <c r="D395" s="47"/>
      <c r="E395" s="54">
        <f>IFERROR(INDEX(#REF!,MATCH('THÁNG 6.2022'!D395,XE[SỐ XE],0),0),0)</f>
        <v>0</v>
      </c>
      <c r="F395" s="55"/>
      <c r="G395" s="71"/>
      <c r="H395" s="48"/>
      <c r="I395" s="48"/>
      <c r="J395" s="48"/>
      <c r="K395" s="54">
        <f t="shared" si="30"/>
        <v>28</v>
      </c>
      <c r="L395" s="56"/>
      <c r="M395" s="48"/>
      <c r="N395" s="48"/>
      <c r="O395" s="48"/>
      <c r="P395" s="69"/>
      <c r="Q395" s="48"/>
      <c r="R395" s="50"/>
      <c r="S395" s="51"/>
      <c r="T395" s="52"/>
      <c r="U395" s="52"/>
      <c r="V395" s="51"/>
      <c r="W395" s="53"/>
      <c r="X395" s="49"/>
      <c r="Y395" s="49"/>
      <c r="Z395" s="49"/>
      <c r="AA395" s="49"/>
      <c r="AB395" s="49"/>
      <c r="AC395" s="42">
        <f t="shared" si="32"/>
        <v>0</v>
      </c>
      <c r="AD395" s="42">
        <f t="shared" si="33"/>
        <v>0</v>
      </c>
      <c r="AE395" s="61"/>
    </row>
    <row r="396" spans="1:31" x14ac:dyDescent="0.2">
      <c r="A396" s="41">
        <f t="shared" si="31"/>
        <v>393</v>
      </c>
      <c r="B396" s="46"/>
      <c r="C396" s="57" t="str">
        <f>IF(D396&lt;&gt;0,VLOOKUP(D396,'[1]Danh mục'!$A$3:$B$17,2,0),"")</f>
        <v/>
      </c>
      <c r="D396" s="47"/>
      <c r="E396" s="54">
        <f>IFERROR(INDEX(#REF!,MATCH('THÁNG 6.2022'!D396,XE[SỐ XE],0),0),0)</f>
        <v>0</v>
      </c>
      <c r="F396" s="55"/>
      <c r="G396" s="71"/>
      <c r="H396" s="48"/>
      <c r="I396" s="48"/>
      <c r="J396" s="48"/>
      <c r="K396" s="54">
        <f t="shared" si="30"/>
        <v>28</v>
      </c>
      <c r="L396" s="56"/>
      <c r="M396" s="48"/>
      <c r="N396" s="48"/>
      <c r="O396" s="48"/>
      <c r="P396" s="69"/>
      <c r="Q396" s="48"/>
      <c r="R396" s="50"/>
      <c r="S396" s="51"/>
      <c r="T396" s="52"/>
      <c r="U396" s="52"/>
      <c r="V396" s="51"/>
      <c r="W396" s="53"/>
      <c r="X396" s="49"/>
      <c r="Y396" s="49"/>
      <c r="Z396" s="49"/>
      <c r="AA396" s="49"/>
      <c r="AB396" s="49"/>
      <c r="AC396" s="42">
        <f t="shared" si="32"/>
        <v>0</v>
      </c>
      <c r="AD396" s="42">
        <f t="shared" si="33"/>
        <v>0</v>
      </c>
      <c r="AE396" s="61"/>
    </row>
    <row r="397" spans="1:31" x14ac:dyDescent="0.2">
      <c r="A397" s="41">
        <f t="shared" si="31"/>
        <v>394</v>
      </c>
      <c r="B397" s="46"/>
      <c r="C397" s="57" t="str">
        <f>IF(D397&lt;&gt;0,VLOOKUP(D397,'[1]Danh mục'!$A$3:$B$17,2,0),"")</f>
        <v/>
      </c>
      <c r="D397" s="47"/>
      <c r="E397" s="54">
        <f>IFERROR(INDEX(#REF!,MATCH('THÁNG 6.2022'!D397,XE[SỐ XE],0),0),0)</f>
        <v>0</v>
      </c>
      <c r="F397" s="55"/>
      <c r="G397" s="71"/>
      <c r="H397" s="48"/>
      <c r="I397" s="48"/>
      <c r="J397" s="48"/>
      <c r="K397" s="54">
        <f t="shared" si="30"/>
        <v>28</v>
      </c>
      <c r="L397" s="56"/>
      <c r="M397" s="48"/>
      <c r="N397" s="48"/>
      <c r="O397" s="48"/>
      <c r="P397" s="69"/>
      <c r="Q397" s="48"/>
      <c r="R397" s="50"/>
      <c r="S397" s="51"/>
      <c r="T397" s="52"/>
      <c r="U397" s="52"/>
      <c r="V397" s="51"/>
      <c r="W397" s="53"/>
      <c r="X397" s="49"/>
      <c r="Y397" s="49"/>
      <c r="Z397" s="49"/>
      <c r="AA397" s="49"/>
      <c r="AB397" s="49"/>
      <c r="AC397" s="42">
        <f t="shared" si="32"/>
        <v>0</v>
      </c>
      <c r="AD397" s="42">
        <f t="shared" si="33"/>
        <v>0</v>
      </c>
      <c r="AE397" s="61"/>
    </row>
    <row r="398" spans="1:31" x14ac:dyDescent="0.2">
      <c r="A398" s="41">
        <f t="shared" si="31"/>
        <v>395</v>
      </c>
      <c r="B398" s="46"/>
      <c r="C398" s="57" t="str">
        <f>IF(D398&lt;&gt;0,VLOOKUP(D398,'[1]Danh mục'!$A$3:$B$17,2,0),"")</f>
        <v/>
      </c>
      <c r="D398" s="47"/>
      <c r="E398" s="54">
        <f>IFERROR(INDEX(#REF!,MATCH('THÁNG 6.2022'!D398,XE[SỐ XE],0),0),0)</f>
        <v>0</v>
      </c>
      <c r="F398" s="55"/>
      <c r="G398" s="71"/>
      <c r="H398" s="48"/>
      <c r="I398" s="48"/>
      <c r="J398" s="48"/>
      <c r="K398" s="54">
        <f t="shared" si="30"/>
        <v>28</v>
      </c>
      <c r="L398" s="56"/>
      <c r="M398" s="48"/>
      <c r="N398" s="48"/>
      <c r="O398" s="48"/>
      <c r="P398" s="69"/>
      <c r="Q398" s="48"/>
      <c r="R398" s="50"/>
      <c r="S398" s="51"/>
      <c r="T398" s="52"/>
      <c r="U398" s="52"/>
      <c r="V398" s="51"/>
      <c r="W398" s="53"/>
      <c r="X398" s="49"/>
      <c r="Y398" s="49"/>
      <c r="Z398" s="49"/>
      <c r="AA398" s="49"/>
      <c r="AB398" s="49"/>
      <c r="AC398" s="42">
        <f t="shared" si="32"/>
        <v>0</v>
      </c>
      <c r="AD398" s="42">
        <f t="shared" si="33"/>
        <v>0</v>
      </c>
      <c r="AE398" s="61"/>
    </row>
    <row r="399" spans="1:31" x14ac:dyDescent="0.2">
      <c r="A399" s="41">
        <f t="shared" si="31"/>
        <v>396</v>
      </c>
      <c r="B399" s="46"/>
      <c r="C399" s="57" t="str">
        <f>IF(D399&lt;&gt;0,VLOOKUP(D399,'[1]Danh mục'!$A$3:$B$17,2,0),"")</f>
        <v/>
      </c>
      <c r="D399" s="47"/>
      <c r="E399" s="54">
        <f>IFERROR(INDEX(#REF!,MATCH('THÁNG 6.2022'!D399,XE[SỐ XE],0),0),0)</f>
        <v>0</v>
      </c>
      <c r="F399" s="55"/>
      <c r="G399" s="71"/>
      <c r="H399" s="48"/>
      <c r="I399" s="48"/>
      <c r="J399" s="48"/>
      <c r="K399" s="54">
        <f t="shared" si="30"/>
        <v>28</v>
      </c>
      <c r="L399" s="56"/>
      <c r="M399" s="48"/>
      <c r="N399" s="48"/>
      <c r="O399" s="48"/>
      <c r="P399" s="69"/>
      <c r="Q399" s="48"/>
      <c r="R399" s="50"/>
      <c r="S399" s="51"/>
      <c r="T399" s="52"/>
      <c r="U399" s="52"/>
      <c r="V399" s="51"/>
      <c r="W399" s="53"/>
      <c r="X399" s="49"/>
      <c r="Y399" s="49"/>
      <c r="Z399" s="49"/>
      <c r="AA399" s="49"/>
      <c r="AB399" s="49"/>
      <c r="AC399" s="42">
        <f t="shared" si="32"/>
        <v>0</v>
      </c>
      <c r="AD399" s="42">
        <f t="shared" si="33"/>
        <v>0</v>
      </c>
      <c r="AE399" s="61"/>
    </row>
    <row r="400" spans="1:31" x14ac:dyDescent="0.2">
      <c r="A400" s="41">
        <f t="shared" si="31"/>
        <v>397</v>
      </c>
      <c r="B400" s="46"/>
      <c r="C400" s="57" t="str">
        <f>IF(D400&lt;&gt;0,VLOOKUP(D400,'[1]Danh mục'!$A$3:$B$17,2,0),"")</f>
        <v/>
      </c>
      <c r="D400" s="47"/>
      <c r="E400" s="54">
        <f>IFERROR(INDEX(#REF!,MATCH('THÁNG 6.2022'!D400,XE[SỐ XE],0),0),0)</f>
        <v>0</v>
      </c>
      <c r="F400" s="55"/>
      <c r="G400" s="71"/>
      <c r="H400" s="48"/>
      <c r="I400" s="48"/>
      <c r="J400" s="48"/>
      <c r="K400" s="54">
        <f t="shared" si="30"/>
        <v>28</v>
      </c>
      <c r="L400" s="56"/>
      <c r="M400" s="48"/>
      <c r="N400" s="48"/>
      <c r="O400" s="48"/>
      <c r="P400" s="69"/>
      <c r="Q400" s="48"/>
      <c r="R400" s="50"/>
      <c r="S400" s="51"/>
      <c r="T400" s="52"/>
      <c r="U400" s="52"/>
      <c r="V400" s="51"/>
      <c r="W400" s="53"/>
      <c r="X400" s="49"/>
      <c r="Y400" s="49"/>
      <c r="Z400" s="49"/>
      <c r="AA400" s="49"/>
      <c r="AB400" s="49"/>
      <c r="AC400" s="42">
        <f t="shared" si="32"/>
        <v>0</v>
      </c>
      <c r="AD400" s="42">
        <f t="shared" si="33"/>
        <v>0</v>
      </c>
      <c r="AE400" s="61"/>
    </row>
    <row r="401" spans="1:31" x14ac:dyDescent="0.2">
      <c r="A401" s="41">
        <f t="shared" si="31"/>
        <v>398</v>
      </c>
      <c r="B401" s="46"/>
      <c r="C401" s="57" t="str">
        <f>IF(D401&lt;&gt;0,VLOOKUP(D401,'[1]Danh mục'!$A$3:$B$17,2,0),"")</f>
        <v/>
      </c>
      <c r="D401" s="47"/>
      <c r="E401" s="54">
        <f>IFERROR(INDEX(#REF!,MATCH('THÁNG 6.2022'!D401,XE[SỐ XE],0),0),0)</f>
        <v>0</v>
      </c>
      <c r="F401" s="55"/>
      <c r="G401" s="71"/>
      <c r="H401" s="48"/>
      <c r="I401" s="48"/>
      <c r="J401" s="48"/>
      <c r="K401" s="54">
        <f t="shared" si="30"/>
        <v>28</v>
      </c>
      <c r="L401" s="56"/>
      <c r="M401" s="48"/>
      <c r="N401" s="48"/>
      <c r="O401" s="48"/>
      <c r="P401" s="69"/>
      <c r="Q401" s="48"/>
      <c r="R401" s="50"/>
      <c r="S401" s="51"/>
      <c r="T401" s="52"/>
      <c r="U401" s="52"/>
      <c r="V401" s="51"/>
      <c r="W401" s="53"/>
      <c r="X401" s="49"/>
      <c r="Y401" s="49"/>
      <c r="Z401" s="49"/>
      <c r="AA401" s="49"/>
      <c r="AB401" s="49"/>
      <c r="AC401" s="42">
        <f t="shared" si="32"/>
        <v>0</v>
      </c>
      <c r="AD401" s="42">
        <f t="shared" si="33"/>
        <v>0</v>
      </c>
      <c r="AE401" s="61"/>
    </row>
    <row r="402" spans="1:31" x14ac:dyDescent="0.2">
      <c r="A402" s="41">
        <f t="shared" si="31"/>
        <v>399</v>
      </c>
      <c r="B402" s="46"/>
      <c r="C402" s="57" t="str">
        <f>IF(D402&lt;&gt;0,VLOOKUP(D402,'[1]Danh mục'!$A$3:$B$17,2,0),"")</f>
        <v/>
      </c>
      <c r="D402" s="47"/>
      <c r="E402" s="54">
        <f>IFERROR(INDEX(#REF!,MATCH('THÁNG 6.2022'!D402,XE[SỐ XE],0),0),0)</f>
        <v>0</v>
      </c>
      <c r="F402" s="55"/>
      <c r="G402" s="71"/>
      <c r="H402" s="48"/>
      <c r="I402" s="48"/>
      <c r="J402" s="48"/>
      <c r="K402" s="54">
        <f t="shared" si="30"/>
        <v>28</v>
      </c>
      <c r="L402" s="56"/>
      <c r="M402" s="48"/>
      <c r="N402" s="48"/>
      <c r="O402" s="48"/>
      <c r="P402" s="69"/>
      <c r="Q402" s="48"/>
      <c r="R402" s="50"/>
      <c r="S402" s="51"/>
      <c r="T402" s="52"/>
      <c r="U402" s="52"/>
      <c r="V402" s="51"/>
      <c r="W402" s="53"/>
      <c r="X402" s="49"/>
      <c r="Y402" s="49"/>
      <c r="Z402" s="49"/>
      <c r="AA402" s="49"/>
      <c r="AB402" s="49"/>
      <c r="AC402" s="42">
        <f t="shared" si="32"/>
        <v>0</v>
      </c>
      <c r="AD402" s="42">
        <f t="shared" si="33"/>
        <v>0</v>
      </c>
      <c r="AE402" s="61"/>
    </row>
    <row r="403" spans="1:31" ht="11.25" customHeight="1" x14ac:dyDescent="0.2">
      <c r="A403" s="41">
        <f t="shared" si="31"/>
        <v>400</v>
      </c>
      <c r="B403" s="46"/>
      <c r="C403" s="57" t="str">
        <f>IF(D403&lt;&gt;0,VLOOKUP(D403,'[1]Danh mục'!$A$3:$B$17,2,0),"")</f>
        <v/>
      </c>
      <c r="D403" s="45"/>
      <c r="E403" s="54">
        <f>IFERROR(INDEX(#REF!,MATCH('THÁNG 6.2022'!D403,XE[SỐ XE],0),0),0)</f>
        <v>0</v>
      </c>
      <c r="F403" s="55"/>
      <c r="G403" s="71"/>
      <c r="H403" s="48"/>
      <c r="I403" s="48"/>
      <c r="J403" s="48"/>
      <c r="K403" s="54">
        <f t="shared" si="30"/>
        <v>28</v>
      </c>
      <c r="L403" s="56"/>
      <c r="M403" s="48"/>
      <c r="N403" s="48"/>
      <c r="O403" s="48"/>
      <c r="P403" s="69"/>
      <c r="Q403" s="48"/>
      <c r="R403" s="50"/>
      <c r="S403" s="51"/>
      <c r="T403" s="52"/>
      <c r="U403" s="52"/>
      <c r="V403" s="51"/>
      <c r="W403" s="53"/>
      <c r="X403" s="49"/>
      <c r="Y403" s="49"/>
      <c r="Z403" s="49"/>
      <c r="AA403" s="49"/>
      <c r="AB403" s="49"/>
      <c r="AC403" s="42">
        <f t="shared" si="32"/>
        <v>0</v>
      </c>
      <c r="AD403" s="42">
        <f t="shared" si="33"/>
        <v>0</v>
      </c>
      <c r="AE403" s="61"/>
    </row>
    <row r="404" spans="1:31" ht="12" customHeight="1" x14ac:dyDescent="0.2">
      <c r="A404" s="41">
        <f t="shared" si="31"/>
        <v>401</v>
      </c>
      <c r="B404" s="46"/>
      <c r="C404" s="57" t="str">
        <f>IF(D404&lt;&gt;0,VLOOKUP(D404,'[1]Danh mục'!$A$3:$B$17,2,0),"")</f>
        <v/>
      </c>
      <c r="D404" s="45"/>
      <c r="E404" s="54">
        <f>IFERROR(INDEX(#REF!,MATCH('THÁNG 6.2022'!D404,XE[SỐ XE],0),0),0)</f>
        <v>0</v>
      </c>
      <c r="F404" s="55"/>
      <c r="G404" s="71"/>
      <c r="H404" s="48"/>
      <c r="I404" s="48"/>
      <c r="J404" s="48"/>
      <c r="K404" s="54">
        <f t="shared" si="30"/>
        <v>28</v>
      </c>
      <c r="L404" s="56"/>
      <c r="M404" s="48"/>
      <c r="N404" s="48"/>
      <c r="O404" s="48"/>
      <c r="P404" s="69"/>
      <c r="Q404" s="48"/>
      <c r="R404" s="50"/>
      <c r="S404" s="51"/>
      <c r="T404" s="52"/>
      <c r="U404" s="52"/>
      <c r="V404" s="51"/>
      <c r="W404" s="53"/>
      <c r="X404" s="49"/>
      <c r="Y404" s="49"/>
      <c r="Z404" s="49"/>
      <c r="AA404" s="49"/>
      <c r="AB404" s="49"/>
      <c r="AC404" s="42">
        <f t="shared" si="32"/>
        <v>0</v>
      </c>
      <c r="AD404" s="42">
        <f t="shared" si="33"/>
        <v>0</v>
      </c>
      <c r="AE404" s="61"/>
    </row>
    <row r="405" spans="1:31" ht="11.25" customHeight="1" x14ac:dyDescent="0.2">
      <c r="A405" s="41">
        <f t="shared" si="31"/>
        <v>402</v>
      </c>
      <c r="B405" s="46"/>
      <c r="C405" s="57" t="str">
        <f>IF(D405&lt;&gt;0,VLOOKUP(D405,'[1]Danh mục'!$A$3:$B$17,2,0),"")</f>
        <v/>
      </c>
      <c r="D405" s="45"/>
      <c r="E405" s="54">
        <f>IFERROR(INDEX(#REF!,MATCH('THÁNG 6.2022'!D405,XE[SỐ XE],0),0),0)</f>
        <v>0</v>
      </c>
      <c r="F405" s="55"/>
      <c r="G405" s="71"/>
      <c r="H405" s="48"/>
      <c r="I405" s="48"/>
      <c r="J405" s="48"/>
      <c r="K405" s="54">
        <f t="shared" si="30"/>
        <v>28</v>
      </c>
      <c r="L405" s="56"/>
      <c r="M405" s="48"/>
      <c r="N405" s="48"/>
      <c r="O405" s="48"/>
      <c r="P405" s="69"/>
      <c r="Q405" s="48"/>
      <c r="R405" s="50"/>
      <c r="S405" s="51"/>
      <c r="T405" s="52"/>
      <c r="U405" s="52"/>
      <c r="V405" s="51"/>
      <c r="W405" s="53"/>
      <c r="X405" s="49"/>
      <c r="Y405" s="49"/>
      <c r="Z405" s="49"/>
      <c r="AA405" s="49"/>
      <c r="AB405" s="49"/>
      <c r="AC405" s="42">
        <f t="shared" si="32"/>
        <v>0</v>
      </c>
      <c r="AD405" s="42">
        <f t="shared" si="33"/>
        <v>0</v>
      </c>
      <c r="AE405" s="61"/>
    </row>
    <row r="406" spans="1:31" ht="12" customHeight="1" x14ac:dyDescent="0.2">
      <c r="A406" s="41">
        <f t="shared" si="31"/>
        <v>403</v>
      </c>
      <c r="B406" s="46"/>
      <c r="C406" s="57" t="str">
        <f>IF(D406&lt;&gt;0,VLOOKUP(D406,'[1]Danh mục'!$A$3:$B$17,2,0),"")</f>
        <v/>
      </c>
      <c r="D406" s="45"/>
      <c r="E406" s="54">
        <f>IFERROR(INDEX(#REF!,MATCH('THÁNG 6.2022'!D406,XE[SỐ XE],0),0),0)</f>
        <v>0</v>
      </c>
      <c r="F406" s="55"/>
      <c r="G406" s="71"/>
      <c r="H406" s="48"/>
      <c r="I406" s="48"/>
      <c r="J406" s="48"/>
      <c r="K406" s="54">
        <f t="shared" si="30"/>
        <v>28</v>
      </c>
      <c r="L406" s="56"/>
      <c r="M406" s="48"/>
      <c r="N406" s="48"/>
      <c r="O406" s="48"/>
      <c r="P406" s="69"/>
      <c r="Q406" s="48"/>
      <c r="R406" s="50"/>
      <c r="S406" s="51"/>
      <c r="T406" s="52"/>
      <c r="U406" s="52"/>
      <c r="V406" s="51"/>
      <c r="W406" s="53"/>
      <c r="X406" s="49"/>
      <c r="Y406" s="49"/>
      <c r="Z406" s="49"/>
      <c r="AA406" s="49"/>
      <c r="AB406" s="49"/>
      <c r="AC406" s="42">
        <f t="shared" si="32"/>
        <v>0</v>
      </c>
      <c r="AD406" s="42">
        <f t="shared" si="33"/>
        <v>0</v>
      </c>
      <c r="AE406" s="61"/>
    </row>
    <row r="407" spans="1:31" ht="11.25" customHeight="1" x14ac:dyDescent="0.2">
      <c r="A407" s="41">
        <f t="shared" si="31"/>
        <v>404</v>
      </c>
      <c r="B407" s="46"/>
      <c r="C407" s="57" t="str">
        <f>IF(D407&lt;&gt;0,VLOOKUP(D407,'[1]Danh mục'!$A$3:$B$17,2,0),"")</f>
        <v/>
      </c>
      <c r="D407" s="45"/>
      <c r="E407" s="54">
        <f>IFERROR(INDEX(#REF!,MATCH('THÁNG 6.2022'!D407,XE[SỐ XE],0),0),0)</f>
        <v>0</v>
      </c>
      <c r="F407" s="55"/>
      <c r="G407" s="71"/>
      <c r="H407" s="48"/>
      <c r="I407" s="48"/>
      <c r="J407" s="48"/>
      <c r="K407" s="54">
        <f t="shared" si="30"/>
        <v>28</v>
      </c>
      <c r="L407" s="56"/>
      <c r="M407" s="48"/>
      <c r="N407" s="48"/>
      <c r="O407" s="48"/>
      <c r="P407" s="69"/>
      <c r="Q407" s="48"/>
      <c r="R407" s="50"/>
      <c r="S407" s="51"/>
      <c r="T407" s="52"/>
      <c r="U407" s="52"/>
      <c r="V407" s="51"/>
      <c r="W407" s="53"/>
      <c r="X407" s="49"/>
      <c r="Y407" s="49"/>
      <c r="Z407" s="49"/>
      <c r="AA407" s="49"/>
      <c r="AB407" s="49"/>
      <c r="AC407" s="42">
        <f t="shared" si="32"/>
        <v>0</v>
      </c>
      <c r="AD407" s="42">
        <f t="shared" si="33"/>
        <v>0</v>
      </c>
      <c r="AE407" s="61"/>
    </row>
    <row r="408" spans="1:31" ht="12" customHeight="1" x14ac:dyDescent="0.2">
      <c r="A408" s="41">
        <f t="shared" si="31"/>
        <v>405</v>
      </c>
      <c r="B408" s="46"/>
      <c r="C408" s="57" t="str">
        <f>IF(D408&lt;&gt;0,VLOOKUP(D408,'[1]Danh mục'!$A$3:$B$17,2,0),"")</f>
        <v/>
      </c>
      <c r="D408" s="45"/>
      <c r="E408" s="54">
        <f>IFERROR(INDEX(#REF!,MATCH('THÁNG 6.2022'!D408,XE[SỐ XE],0),0),0)</f>
        <v>0</v>
      </c>
      <c r="F408" s="55"/>
      <c r="G408" s="71"/>
      <c r="H408" s="48"/>
      <c r="I408" s="48"/>
      <c r="J408" s="48"/>
      <c r="K408" s="54">
        <f t="shared" si="30"/>
        <v>28</v>
      </c>
      <c r="L408" s="56"/>
      <c r="M408" s="48"/>
      <c r="N408" s="48"/>
      <c r="O408" s="48"/>
      <c r="P408" s="69"/>
      <c r="Q408" s="48"/>
      <c r="R408" s="50"/>
      <c r="S408" s="51"/>
      <c r="T408" s="52"/>
      <c r="U408" s="52"/>
      <c r="V408" s="51"/>
      <c r="W408" s="53"/>
      <c r="X408" s="49"/>
      <c r="Y408" s="49"/>
      <c r="Z408" s="49"/>
      <c r="AA408" s="49"/>
      <c r="AB408" s="49"/>
      <c r="AC408" s="42">
        <f t="shared" si="32"/>
        <v>0</v>
      </c>
      <c r="AD408" s="42">
        <f t="shared" si="33"/>
        <v>0</v>
      </c>
      <c r="AE408" s="61"/>
    </row>
    <row r="409" spans="1:31" x14ac:dyDescent="0.2">
      <c r="A409" s="41">
        <f t="shared" si="31"/>
        <v>406</v>
      </c>
      <c r="B409" s="46"/>
      <c r="C409" s="57" t="str">
        <f>IF(D409&lt;&gt;0,VLOOKUP(D409,'[1]Danh mục'!$A$3:$B$17,2,0),"")</f>
        <v/>
      </c>
      <c r="D409" s="47"/>
      <c r="E409" s="54">
        <f>IFERROR(INDEX(#REF!,MATCH('THÁNG 6.2022'!D409,XE[SỐ XE],0),0),0)</f>
        <v>0</v>
      </c>
      <c r="F409" s="55"/>
      <c r="G409" s="71"/>
      <c r="H409" s="48"/>
      <c r="I409" s="48"/>
      <c r="J409" s="48"/>
      <c r="K409" s="54">
        <f t="shared" si="30"/>
        <v>28</v>
      </c>
      <c r="L409" s="56"/>
      <c r="M409" s="48"/>
      <c r="N409" s="48"/>
      <c r="O409" s="48"/>
      <c r="P409" s="69"/>
      <c r="Q409" s="48"/>
      <c r="R409" s="50"/>
      <c r="S409" s="51"/>
      <c r="T409" s="52"/>
      <c r="U409" s="52"/>
      <c r="V409" s="51"/>
      <c r="W409" s="53"/>
      <c r="X409" s="49"/>
      <c r="Y409" s="49"/>
      <c r="Z409" s="49"/>
      <c r="AA409" s="49"/>
      <c r="AB409" s="49"/>
      <c r="AC409" s="42">
        <f t="shared" si="32"/>
        <v>0</v>
      </c>
      <c r="AD409" s="42">
        <f t="shared" si="33"/>
        <v>0</v>
      </c>
      <c r="AE409" s="61"/>
    </row>
    <row r="410" spans="1:31" x14ac:dyDescent="0.2">
      <c r="A410" s="41">
        <f t="shared" si="31"/>
        <v>407</v>
      </c>
      <c r="B410" s="46"/>
      <c r="C410" s="57" t="str">
        <f>IF(D410&lt;&gt;0,VLOOKUP(D410,'[1]Danh mục'!$A$3:$B$17,2,0),"")</f>
        <v/>
      </c>
      <c r="D410" s="47"/>
      <c r="E410" s="54">
        <f>IFERROR(INDEX(#REF!,MATCH('THÁNG 6.2022'!D410,XE[SỐ XE],0),0),0)</f>
        <v>0</v>
      </c>
      <c r="F410" s="55"/>
      <c r="G410" s="71"/>
      <c r="H410" s="48"/>
      <c r="I410" s="48"/>
      <c r="J410" s="48"/>
      <c r="K410" s="54">
        <f t="shared" si="30"/>
        <v>28</v>
      </c>
      <c r="L410" s="56"/>
      <c r="M410" s="48"/>
      <c r="N410" s="48"/>
      <c r="O410" s="48"/>
      <c r="P410" s="69"/>
      <c r="Q410" s="48"/>
      <c r="R410" s="50"/>
      <c r="S410" s="51"/>
      <c r="T410" s="52"/>
      <c r="U410" s="52"/>
      <c r="V410" s="51"/>
      <c r="W410" s="53"/>
      <c r="X410" s="49"/>
      <c r="Y410" s="49"/>
      <c r="Z410" s="49"/>
      <c r="AA410" s="49"/>
      <c r="AB410" s="49"/>
      <c r="AC410" s="42">
        <f t="shared" si="32"/>
        <v>0</v>
      </c>
      <c r="AD410" s="42">
        <f t="shared" si="33"/>
        <v>0</v>
      </c>
      <c r="AE410" s="61"/>
    </row>
    <row r="411" spans="1:31" x14ac:dyDescent="0.2">
      <c r="A411" s="41">
        <f t="shared" si="31"/>
        <v>408</v>
      </c>
      <c r="B411" s="46"/>
      <c r="C411" s="57" t="str">
        <f>IF(D411&lt;&gt;0,VLOOKUP(D411,'[1]Danh mục'!$A$3:$B$17,2,0),"")</f>
        <v/>
      </c>
      <c r="D411" s="47"/>
      <c r="E411" s="54">
        <f>IFERROR(INDEX(#REF!,MATCH('THÁNG 6.2022'!D411,XE[SỐ XE],0),0),0)</f>
        <v>0</v>
      </c>
      <c r="F411" s="55"/>
      <c r="G411" s="71"/>
      <c r="H411" s="48"/>
      <c r="I411" s="48"/>
      <c r="J411" s="48"/>
      <c r="K411" s="54">
        <f t="shared" si="30"/>
        <v>28</v>
      </c>
      <c r="L411" s="56"/>
      <c r="M411" s="48"/>
      <c r="N411" s="48"/>
      <c r="O411" s="48"/>
      <c r="P411" s="69"/>
      <c r="Q411" s="48"/>
      <c r="R411" s="50"/>
      <c r="S411" s="51"/>
      <c r="T411" s="52"/>
      <c r="U411" s="52"/>
      <c r="V411" s="51"/>
      <c r="W411" s="53"/>
      <c r="X411" s="49"/>
      <c r="Y411" s="49"/>
      <c r="Z411" s="49"/>
      <c r="AA411" s="49"/>
      <c r="AB411" s="49"/>
      <c r="AC411" s="42">
        <f t="shared" si="32"/>
        <v>0</v>
      </c>
      <c r="AD411" s="42">
        <f t="shared" si="33"/>
        <v>0</v>
      </c>
      <c r="AE411" s="61"/>
    </row>
    <row r="412" spans="1:31" x14ac:dyDescent="0.2">
      <c r="A412" s="41">
        <f t="shared" si="31"/>
        <v>409</v>
      </c>
      <c r="B412" s="46"/>
      <c r="C412" s="57" t="str">
        <f>IF(D412&lt;&gt;0,VLOOKUP(D412,'[1]Danh mục'!$A$3:$B$17,2,0),"")</f>
        <v/>
      </c>
      <c r="D412" s="47"/>
      <c r="E412" s="54">
        <f>IFERROR(INDEX(#REF!,MATCH('THÁNG 6.2022'!D412,XE[SỐ XE],0),0),0)</f>
        <v>0</v>
      </c>
      <c r="F412" s="55"/>
      <c r="G412" s="71"/>
      <c r="H412" s="48"/>
      <c r="I412" s="48"/>
      <c r="J412" s="48"/>
      <c r="K412" s="54">
        <f t="shared" si="30"/>
        <v>28</v>
      </c>
      <c r="L412" s="56"/>
      <c r="M412" s="48"/>
      <c r="N412" s="48"/>
      <c r="O412" s="48"/>
      <c r="P412" s="69"/>
      <c r="Q412" s="48"/>
      <c r="R412" s="50"/>
      <c r="S412" s="51"/>
      <c r="T412" s="52"/>
      <c r="U412" s="52"/>
      <c r="V412" s="51"/>
      <c r="W412" s="53"/>
      <c r="X412" s="49"/>
      <c r="Y412" s="49"/>
      <c r="Z412" s="49"/>
      <c r="AA412" s="49"/>
      <c r="AB412" s="49"/>
      <c r="AC412" s="42">
        <f t="shared" si="32"/>
        <v>0</v>
      </c>
      <c r="AD412" s="42">
        <f t="shared" si="33"/>
        <v>0</v>
      </c>
      <c r="AE412" s="61"/>
    </row>
    <row r="413" spans="1:31" x14ac:dyDescent="0.2">
      <c r="A413" s="41">
        <f t="shared" si="31"/>
        <v>410</v>
      </c>
      <c r="B413" s="46"/>
      <c r="C413" s="57" t="str">
        <f>IF(D413&lt;&gt;0,VLOOKUP(D413,'[1]Danh mục'!$A$3:$B$17,2,0),"")</f>
        <v/>
      </c>
      <c r="D413" s="47"/>
      <c r="E413" s="54">
        <f>IFERROR(INDEX(#REF!,MATCH('THÁNG 6.2022'!D413,XE[SỐ XE],0),0),0)</f>
        <v>0</v>
      </c>
      <c r="F413" s="55"/>
      <c r="G413" s="71"/>
      <c r="H413" s="48"/>
      <c r="I413" s="48"/>
      <c r="J413" s="48"/>
      <c r="K413" s="54">
        <f t="shared" si="30"/>
        <v>28</v>
      </c>
      <c r="L413" s="56"/>
      <c r="M413" s="48"/>
      <c r="N413" s="48"/>
      <c r="O413" s="48"/>
      <c r="P413" s="69"/>
      <c r="Q413" s="48"/>
      <c r="R413" s="50"/>
      <c r="S413" s="51"/>
      <c r="T413" s="52"/>
      <c r="U413" s="52"/>
      <c r="V413" s="51"/>
      <c r="W413" s="53"/>
      <c r="X413" s="49"/>
      <c r="Y413" s="49"/>
      <c r="Z413" s="49"/>
      <c r="AA413" s="49"/>
      <c r="AB413" s="49"/>
      <c r="AC413" s="42">
        <f t="shared" si="32"/>
        <v>0</v>
      </c>
      <c r="AD413" s="42">
        <f t="shared" si="33"/>
        <v>0</v>
      </c>
      <c r="AE413" s="61"/>
    </row>
    <row r="414" spans="1:31" x14ac:dyDescent="0.2">
      <c r="A414" s="41">
        <f t="shared" si="31"/>
        <v>411</v>
      </c>
      <c r="B414" s="46"/>
      <c r="C414" s="57" t="str">
        <f>IF(D414&lt;&gt;0,VLOOKUP(D414,'[1]Danh mục'!$A$3:$B$17,2,0),"")</f>
        <v/>
      </c>
      <c r="D414" s="47"/>
      <c r="E414" s="54">
        <f>IFERROR(INDEX(#REF!,MATCH('THÁNG 6.2022'!D414,XE[SỐ XE],0),0),0)</f>
        <v>0</v>
      </c>
      <c r="F414" s="55"/>
      <c r="G414" s="71"/>
      <c r="H414" s="48"/>
      <c r="I414" s="48"/>
      <c r="J414" s="48"/>
      <c r="K414" s="54">
        <f t="shared" si="30"/>
        <v>28</v>
      </c>
      <c r="L414" s="56"/>
      <c r="M414" s="48"/>
      <c r="N414" s="48"/>
      <c r="O414" s="48"/>
      <c r="P414" s="69"/>
      <c r="Q414" s="48"/>
      <c r="R414" s="50"/>
      <c r="S414" s="51"/>
      <c r="T414" s="52"/>
      <c r="U414" s="52"/>
      <c r="V414" s="51"/>
      <c r="W414" s="53"/>
      <c r="X414" s="49"/>
      <c r="Y414" s="49"/>
      <c r="Z414" s="49"/>
      <c r="AA414" s="49"/>
      <c r="AB414" s="49"/>
      <c r="AC414" s="42">
        <f t="shared" si="32"/>
        <v>0</v>
      </c>
      <c r="AD414" s="42">
        <f t="shared" si="33"/>
        <v>0</v>
      </c>
      <c r="AE414" s="61"/>
    </row>
    <row r="415" spans="1:31" x14ac:dyDescent="0.2">
      <c r="A415" s="41">
        <f t="shared" si="31"/>
        <v>412</v>
      </c>
      <c r="B415" s="46"/>
      <c r="C415" s="57" t="str">
        <f>IF(D415&lt;&gt;0,VLOOKUP(D415,'[1]Danh mục'!$A$3:$B$17,2,0),"")</f>
        <v/>
      </c>
      <c r="D415" s="47"/>
      <c r="E415" s="54">
        <f>IFERROR(INDEX(#REF!,MATCH('THÁNG 6.2022'!D415,XE[SỐ XE],0),0),0)</f>
        <v>0</v>
      </c>
      <c r="F415" s="55"/>
      <c r="G415" s="71"/>
      <c r="H415" s="48"/>
      <c r="I415" s="48"/>
      <c r="J415" s="48"/>
      <c r="K415" s="54">
        <f t="shared" si="30"/>
        <v>28</v>
      </c>
      <c r="L415" s="56"/>
      <c r="M415" s="48"/>
      <c r="N415" s="48"/>
      <c r="O415" s="48"/>
      <c r="P415" s="69"/>
      <c r="Q415" s="48"/>
      <c r="R415" s="50"/>
      <c r="S415" s="51"/>
      <c r="T415" s="52"/>
      <c r="U415" s="52"/>
      <c r="V415" s="51"/>
      <c r="W415" s="53"/>
      <c r="X415" s="49"/>
      <c r="Y415" s="49"/>
      <c r="Z415" s="49"/>
      <c r="AA415" s="49"/>
      <c r="AB415" s="49"/>
      <c r="AC415" s="42">
        <f t="shared" si="32"/>
        <v>0</v>
      </c>
      <c r="AD415" s="42">
        <f t="shared" si="33"/>
        <v>0</v>
      </c>
      <c r="AE415" s="61"/>
    </row>
    <row r="416" spans="1:31" x14ac:dyDescent="0.2">
      <c r="A416" s="41">
        <f t="shared" si="31"/>
        <v>413</v>
      </c>
      <c r="B416" s="46"/>
      <c r="C416" s="57" t="str">
        <f>IF(D416&lt;&gt;0,VLOOKUP(D416,'[1]Danh mục'!$A$3:$B$17,2,0),"")</f>
        <v/>
      </c>
      <c r="D416" s="47"/>
      <c r="E416" s="54">
        <f>IFERROR(INDEX(#REF!,MATCH('THÁNG 6.2022'!D416,XE[SỐ XE],0),0),0)</f>
        <v>0</v>
      </c>
      <c r="F416" s="55"/>
      <c r="G416" s="71"/>
      <c r="H416" s="48"/>
      <c r="I416" s="48"/>
      <c r="J416" s="48"/>
      <c r="K416" s="54">
        <f t="shared" si="30"/>
        <v>28</v>
      </c>
      <c r="L416" s="56"/>
      <c r="M416" s="48"/>
      <c r="N416" s="48"/>
      <c r="O416" s="48"/>
      <c r="P416" s="69"/>
      <c r="Q416" s="48"/>
      <c r="R416" s="50"/>
      <c r="S416" s="51"/>
      <c r="T416" s="52"/>
      <c r="U416" s="52"/>
      <c r="V416" s="51"/>
      <c r="W416" s="53"/>
      <c r="X416" s="49"/>
      <c r="Y416" s="49"/>
      <c r="Z416" s="49"/>
      <c r="AA416" s="49"/>
      <c r="AB416" s="49"/>
      <c r="AC416" s="42">
        <f t="shared" si="32"/>
        <v>0</v>
      </c>
      <c r="AD416" s="42">
        <f t="shared" si="33"/>
        <v>0</v>
      </c>
      <c r="AE416" s="61"/>
    </row>
    <row r="417" spans="1:31" x14ac:dyDescent="0.2">
      <c r="A417" s="41">
        <f t="shared" si="31"/>
        <v>414</v>
      </c>
      <c r="B417" s="46"/>
      <c r="C417" s="57" t="str">
        <f>IF(D417&lt;&gt;0,VLOOKUP(D417,'[1]Danh mục'!$A$3:$B$17,2,0),"")</f>
        <v/>
      </c>
      <c r="D417" s="47"/>
      <c r="E417" s="54">
        <f>IFERROR(INDEX(#REF!,MATCH('THÁNG 6.2022'!D417,XE[SỐ XE],0),0),0)</f>
        <v>0</v>
      </c>
      <c r="F417" s="55"/>
      <c r="G417" s="71"/>
      <c r="H417" s="48"/>
      <c r="I417" s="48"/>
      <c r="J417" s="48"/>
      <c r="K417" s="54">
        <f t="shared" si="30"/>
        <v>28</v>
      </c>
      <c r="L417" s="56"/>
      <c r="M417" s="48"/>
      <c r="N417" s="48"/>
      <c r="O417" s="48"/>
      <c r="P417" s="69"/>
      <c r="Q417" s="48"/>
      <c r="R417" s="50"/>
      <c r="S417" s="51"/>
      <c r="T417" s="52"/>
      <c r="U417" s="52"/>
      <c r="V417" s="51"/>
      <c r="W417" s="53"/>
      <c r="X417" s="49"/>
      <c r="Y417" s="49"/>
      <c r="Z417" s="49"/>
      <c r="AA417" s="49"/>
      <c r="AB417" s="49"/>
      <c r="AC417" s="42">
        <f t="shared" si="32"/>
        <v>0</v>
      </c>
      <c r="AD417" s="42">
        <f t="shared" si="33"/>
        <v>0</v>
      </c>
      <c r="AE417" s="61"/>
    </row>
    <row r="418" spans="1:31" x14ac:dyDescent="0.2">
      <c r="A418" s="41">
        <f t="shared" si="31"/>
        <v>415</v>
      </c>
      <c r="B418" s="46"/>
      <c r="C418" s="57" t="str">
        <f>IF(D418&lt;&gt;0,VLOOKUP(D418,'[1]Danh mục'!$A$3:$B$17,2,0),"")</f>
        <v/>
      </c>
      <c r="D418" s="47"/>
      <c r="E418" s="54">
        <f>IFERROR(INDEX(#REF!,MATCH('THÁNG 6.2022'!D418,XE[SỐ XE],0),0),0)</f>
        <v>0</v>
      </c>
      <c r="F418" s="55"/>
      <c r="G418" s="71"/>
      <c r="H418" s="48"/>
      <c r="I418" s="48"/>
      <c r="J418" s="48"/>
      <c r="K418" s="54">
        <f t="shared" ref="K418:K610" si="34">IF(P418&gt;30,40,IF(AND(P418&gt;27,P418&lt;30),36,IF(AND(P418&lt;=27,P418&gt;0),35,28)))</f>
        <v>28</v>
      </c>
      <c r="L418" s="56"/>
      <c r="M418" s="48"/>
      <c r="N418" s="48"/>
      <c r="O418" s="48"/>
      <c r="P418" s="69"/>
      <c r="Q418" s="48"/>
      <c r="R418" s="50"/>
      <c r="S418" s="51"/>
      <c r="T418" s="52"/>
      <c r="U418" s="52"/>
      <c r="V418" s="51"/>
      <c r="W418" s="53"/>
      <c r="X418" s="49"/>
      <c r="Y418" s="49"/>
      <c r="Z418" s="49"/>
      <c r="AA418" s="49"/>
      <c r="AB418" s="49"/>
      <c r="AC418" s="42">
        <f t="shared" si="32"/>
        <v>0</v>
      </c>
      <c r="AD418" s="42">
        <f t="shared" si="33"/>
        <v>0</v>
      </c>
      <c r="AE418" s="61"/>
    </row>
    <row r="419" spans="1:31" x14ac:dyDescent="0.2">
      <c r="A419" s="41">
        <f t="shared" si="31"/>
        <v>416</v>
      </c>
      <c r="B419" s="46"/>
      <c r="C419" s="57" t="str">
        <f>IF(D419&lt;&gt;0,VLOOKUP(D419,'[1]Danh mục'!$A$3:$B$17,2,0),"")</f>
        <v/>
      </c>
      <c r="D419" s="47"/>
      <c r="E419" s="54">
        <f>IFERROR(INDEX(#REF!,MATCH('THÁNG 6.2022'!D419,XE[SỐ XE],0),0),0)</f>
        <v>0</v>
      </c>
      <c r="F419" s="55"/>
      <c r="G419" s="71"/>
      <c r="H419" s="48"/>
      <c r="I419" s="48"/>
      <c r="J419" s="48"/>
      <c r="K419" s="54">
        <f t="shared" si="34"/>
        <v>28</v>
      </c>
      <c r="L419" s="56"/>
      <c r="M419" s="48"/>
      <c r="N419" s="48"/>
      <c r="O419" s="48"/>
      <c r="P419" s="69"/>
      <c r="Q419" s="48"/>
      <c r="R419" s="50"/>
      <c r="S419" s="51"/>
      <c r="T419" s="52"/>
      <c r="U419" s="52"/>
      <c r="V419" s="51"/>
      <c r="W419" s="53"/>
      <c r="X419" s="49"/>
      <c r="Y419" s="49"/>
      <c r="Z419" s="49"/>
      <c r="AA419" s="49"/>
      <c r="AB419" s="49"/>
      <c r="AC419" s="42">
        <f t="shared" si="32"/>
        <v>0</v>
      </c>
      <c r="AD419" s="42">
        <f t="shared" si="33"/>
        <v>0</v>
      </c>
      <c r="AE419" s="61"/>
    </row>
    <row r="420" spans="1:31" x14ac:dyDescent="0.2">
      <c r="A420" s="41">
        <f t="shared" si="31"/>
        <v>417</v>
      </c>
      <c r="B420" s="46"/>
      <c r="C420" s="57" t="str">
        <f>IF(D420&lt;&gt;0,VLOOKUP(D420,'[1]Danh mục'!$A$3:$B$17,2,0),"")</f>
        <v/>
      </c>
      <c r="D420" s="47"/>
      <c r="E420" s="54">
        <f>IFERROR(INDEX(#REF!,MATCH('THÁNG 6.2022'!D420,XE[SỐ XE],0),0),0)</f>
        <v>0</v>
      </c>
      <c r="F420" s="55"/>
      <c r="G420" s="71"/>
      <c r="H420" s="48"/>
      <c r="I420" s="48"/>
      <c r="J420" s="48"/>
      <c r="K420" s="54">
        <f t="shared" si="34"/>
        <v>28</v>
      </c>
      <c r="L420" s="56"/>
      <c r="M420" s="48"/>
      <c r="N420" s="48"/>
      <c r="O420" s="48"/>
      <c r="P420" s="69"/>
      <c r="Q420" s="48"/>
      <c r="R420" s="50"/>
      <c r="S420" s="51"/>
      <c r="T420" s="52"/>
      <c r="U420" s="52"/>
      <c r="V420" s="51"/>
      <c r="W420" s="53"/>
      <c r="X420" s="49"/>
      <c r="Y420" s="49"/>
      <c r="Z420" s="49"/>
      <c r="AA420" s="49"/>
      <c r="AB420" s="49"/>
      <c r="AC420" s="42">
        <f t="shared" si="32"/>
        <v>0</v>
      </c>
      <c r="AD420" s="42">
        <f t="shared" si="33"/>
        <v>0</v>
      </c>
      <c r="AE420" s="61"/>
    </row>
    <row r="421" spans="1:31" x14ac:dyDescent="0.2">
      <c r="A421" s="41">
        <f t="shared" si="31"/>
        <v>418</v>
      </c>
      <c r="B421" s="46"/>
      <c r="C421" s="57" t="str">
        <f>IF(D421&lt;&gt;0,VLOOKUP(D421,'[1]Danh mục'!$A$3:$B$17,2,0),"")</f>
        <v/>
      </c>
      <c r="D421" s="47"/>
      <c r="E421" s="54">
        <f>IFERROR(INDEX(#REF!,MATCH('THÁNG 6.2022'!D421,XE[SỐ XE],0),0),0)</f>
        <v>0</v>
      </c>
      <c r="F421" s="55"/>
      <c r="G421" s="71"/>
      <c r="H421" s="48"/>
      <c r="I421" s="48"/>
      <c r="J421" s="48"/>
      <c r="K421" s="54">
        <f t="shared" si="34"/>
        <v>28</v>
      </c>
      <c r="L421" s="56"/>
      <c r="M421" s="48"/>
      <c r="N421" s="48"/>
      <c r="O421" s="48"/>
      <c r="P421" s="69"/>
      <c r="Q421" s="48"/>
      <c r="R421" s="50"/>
      <c r="S421" s="51"/>
      <c r="T421" s="52"/>
      <c r="U421" s="52"/>
      <c r="V421" s="51"/>
      <c r="W421" s="53"/>
      <c r="X421" s="49"/>
      <c r="Y421" s="49"/>
      <c r="Z421" s="49"/>
      <c r="AA421" s="49"/>
      <c r="AB421" s="49"/>
      <c r="AC421" s="42">
        <f t="shared" si="32"/>
        <v>0</v>
      </c>
      <c r="AD421" s="42">
        <f t="shared" si="33"/>
        <v>0</v>
      </c>
      <c r="AE421" s="61"/>
    </row>
    <row r="422" spans="1:31" x14ac:dyDescent="0.2">
      <c r="A422" s="41">
        <f t="shared" si="31"/>
        <v>419</v>
      </c>
      <c r="B422" s="46"/>
      <c r="C422" s="57" t="str">
        <f>IF(D422&lt;&gt;0,VLOOKUP(D422,'[1]Danh mục'!$A$3:$B$17,2,0),"")</f>
        <v/>
      </c>
      <c r="D422" s="47"/>
      <c r="E422" s="54">
        <f>IFERROR(INDEX(#REF!,MATCH('THÁNG 6.2022'!D422,XE[SỐ XE],0),0),0)</f>
        <v>0</v>
      </c>
      <c r="F422" s="55"/>
      <c r="G422" s="71"/>
      <c r="H422" s="48"/>
      <c r="I422" s="48"/>
      <c r="J422" s="48"/>
      <c r="K422" s="54">
        <f t="shared" si="34"/>
        <v>28</v>
      </c>
      <c r="L422" s="56"/>
      <c r="M422" s="48"/>
      <c r="N422" s="48"/>
      <c r="O422" s="48"/>
      <c r="P422" s="69"/>
      <c r="Q422" s="48"/>
      <c r="R422" s="50"/>
      <c r="S422" s="51"/>
      <c r="T422" s="52"/>
      <c r="U422" s="52"/>
      <c r="V422" s="51"/>
      <c r="W422" s="53"/>
      <c r="X422" s="49"/>
      <c r="Y422" s="49"/>
      <c r="Z422" s="49"/>
      <c r="AA422" s="49"/>
      <c r="AB422" s="49"/>
      <c r="AC422" s="42">
        <f t="shared" si="32"/>
        <v>0</v>
      </c>
      <c r="AD422" s="42">
        <f t="shared" si="33"/>
        <v>0</v>
      </c>
      <c r="AE422" s="61"/>
    </row>
    <row r="423" spans="1:31" x14ac:dyDescent="0.2">
      <c r="A423" s="41">
        <f t="shared" si="31"/>
        <v>420</v>
      </c>
      <c r="B423" s="46"/>
      <c r="C423" s="57" t="str">
        <f>IF(D423&lt;&gt;0,VLOOKUP(D423,'[1]Danh mục'!$A$3:$B$17,2,0),"")</f>
        <v/>
      </c>
      <c r="D423" s="47"/>
      <c r="E423" s="54">
        <f>IFERROR(INDEX(#REF!,MATCH('THÁNG 6.2022'!D423,XE[SỐ XE],0),0),0)</f>
        <v>0</v>
      </c>
      <c r="F423" s="55"/>
      <c r="G423" s="71"/>
      <c r="H423" s="48"/>
      <c r="I423" s="48"/>
      <c r="J423" s="48"/>
      <c r="K423" s="54">
        <f t="shared" si="34"/>
        <v>28</v>
      </c>
      <c r="L423" s="56"/>
      <c r="M423" s="48"/>
      <c r="N423" s="48"/>
      <c r="O423" s="48"/>
      <c r="P423" s="69"/>
      <c r="Q423" s="48"/>
      <c r="R423" s="50"/>
      <c r="S423" s="51"/>
      <c r="T423" s="52"/>
      <c r="U423" s="52"/>
      <c r="V423" s="51"/>
      <c r="W423" s="53"/>
      <c r="X423" s="49"/>
      <c r="Y423" s="49"/>
      <c r="Z423" s="49"/>
      <c r="AA423" s="49"/>
      <c r="AB423" s="49"/>
      <c r="AC423" s="42">
        <f t="shared" si="32"/>
        <v>0</v>
      </c>
      <c r="AD423" s="42">
        <f t="shared" si="33"/>
        <v>0</v>
      </c>
      <c r="AE423" s="61"/>
    </row>
    <row r="424" spans="1:31" x14ac:dyDescent="0.2">
      <c r="A424" s="41">
        <f t="shared" si="31"/>
        <v>421</v>
      </c>
      <c r="B424" s="46"/>
      <c r="C424" s="57" t="str">
        <f>IF(D424&lt;&gt;0,VLOOKUP(D424,'[1]Danh mục'!$A$3:$B$17,2,0),"")</f>
        <v/>
      </c>
      <c r="D424" s="47"/>
      <c r="E424" s="54">
        <f>IFERROR(INDEX(#REF!,MATCH('THÁNG 6.2022'!D424,XE[SỐ XE],0),0),0)</f>
        <v>0</v>
      </c>
      <c r="F424" s="55"/>
      <c r="G424" s="71"/>
      <c r="H424" s="48"/>
      <c r="I424" s="48"/>
      <c r="J424" s="48"/>
      <c r="K424" s="54">
        <f t="shared" si="34"/>
        <v>28</v>
      </c>
      <c r="L424" s="56"/>
      <c r="M424" s="48"/>
      <c r="N424" s="48"/>
      <c r="O424" s="48"/>
      <c r="P424" s="69"/>
      <c r="Q424" s="48"/>
      <c r="R424" s="50"/>
      <c r="S424" s="51"/>
      <c r="T424" s="52"/>
      <c r="U424" s="52"/>
      <c r="V424" s="51"/>
      <c r="W424" s="53"/>
      <c r="X424" s="49"/>
      <c r="Y424" s="49"/>
      <c r="Z424" s="49"/>
      <c r="AA424" s="49"/>
      <c r="AB424" s="49"/>
      <c r="AC424" s="42">
        <f t="shared" si="32"/>
        <v>0</v>
      </c>
      <c r="AD424" s="42">
        <f t="shared" si="33"/>
        <v>0</v>
      </c>
      <c r="AE424" s="61"/>
    </row>
    <row r="425" spans="1:31" x14ac:dyDescent="0.2">
      <c r="A425" s="41">
        <f t="shared" si="31"/>
        <v>422</v>
      </c>
      <c r="B425" s="46"/>
      <c r="C425" s="57" t="str">
        <f>IF(D425&lt;&gt;0,VLOOKUP(D425,'[1]Danh mục'!$A$3:$B$17,2,0),"")</f>
        <v/>
      </c>
      <c r="D425" s="47"/>
      <c r="E425" s="54">
        <f>IFERROR(INDEX(#REF!,MATCH('THÁNG 6.2022'!D425,XE[SỐ XE],0),0),0)</f>
        <v>0</v>
      </c>
      <c r="F425" s="55"/>
      <c r="G425" s="71"/>
      <c r="H425" s="48"/>
      <c r="I425" s="48"/>
      <c r="J425" s="48"/>
      <c r="K425" s="54">
        <f t="shared" si="34"/>
        <v>28</v>
      </c>
      <c r="L425" s="56"/>
      <c r="M425" s="48"/>
      <c r="N425" s="48"/>
      <c r="O425" s="48"/>
      <c r="P425" s="69"/>
      <c r="Q425" s="48"/>
      <c r="R425" s="50"/>
      <c r="S425" s="51"/>
      <c r="T425" s="52"/>
      <c r="U425" s="52"/>
      <c r="V425" s="51"/>
      <c r="W425" s="53"/>
      <c r="X425" s="49"/>
      <c r="Y425" s="49"/>
      <c r="Z425" s="49"/>
      <c r="AA425" s="49"/>
      <c r="AB425" s="49"/>
      <c r="AC425" s="42">
        <f t="shared" si="32"/>
        <v>0</v>
      </c>
      <c r="AD425" s="42">
        <f t="shared" si="33"/>
        <v>0</v>
      </c>
      <c r="AE425" s="61"/>
    </row>
    <row r="426" spans="1:31" x14ac:dyDescent="0.2">
      <c r="A426" s="41">
        <f t="shared" si="31"/>
        <v>423</v>
      </c>
      <c r="B426" s="46"/>
      <c r="C426" s="57" t="str">
        <f>IF(D426&lt;&gt;0,VLOOKUP(D426,'[1]Danh mục'!$A$3:$B$17,2,0),"")</f>
        <v/>
      </c>
      <c r="D426" s="47"/>
      <c r="E426" s="54">
        <f>IFERROR(INDEX(#REF!,MATCH('THÁNG 6.2022'!D426,XE[SỐ XE],0),0),0)</f>
        <v>0</v>
      </c>
      <c r="F426" s="55"/>
      <c r="G426" s="71"/>
      <c r="H426" s="48"/>
      <c r="I426" s="48"/>
      <c r="J426" s="48"/>
      <c r="K426" s="54">
        <f t="shared" si="34"/>
        <v>28</v>
      </c>
      <c r="L426" s="56"/>
      <c r="M426" s="48"/>
      <c r="N426" s="48"/>
      <c r="O426" s="48"/>
      <c r="P426" s="69"/>
      <c r="Q426" s="48"/>
      <c r="R426" s="50"/>
      <c r="S426" s="51"/>
      <c r="T426" s="52"/>
      <c r="U426" s="52"/>
      <c r="V426" s="51"/>
      <c r="W426" s="53"/>
      <c r="X426" s="49"/>
      <c r="Y426" s="49"/>
      <c r="Z426" s="49"/>
      <c r="AA426" s="49"/>
      <c r="AB426" s="49"/>
      <c r="AC426" s="42">
        <f t="shared" si="32"/>
        <v>0</v>
      </c>
      <c r="AD426" s="42">
        <f t="shared" si="33"/>
        <v>0</v>
      </c>
      <c r="AE426" s="61"/>
    </row>
    <row r="427" spans="1:31" x14ac:dyDescent="0.2">
      <c r="A427" s="41">
        <f t="shared" si="31"/>
        <v>424</v>
      </c>
      <c r="B427" s="46"/>
      <c r="C427" s="57" t="str">
        <f>IF(D427&lt;&gt;0,VLOOKUP(D427,'[1]Danh mục'!$A$3:$B$17,2,0),"")</f>
        <v/>
      </c>
      <c r="D427" s="47"/>
      <c r="E427" s="54">
        <f>IFERROR(INDEX(#REF!,MATCH('THÁNG 6.2022'!D427,XE[SỐ XE],0),0),0)</f>
        <v>0</v>
      </c>
      <c r="F427" s="55"/>
      <c r="G427" s="71"/>
      <c r="H427" s="48"/>
      <c r="I427" s="48"/>
      <c r="J427" s="48"/>
      <c r="K427" s="54">
        <f t="shared" si="34"/>
        <v>28</v>
      </c>
      <c r="L427" s="56"/>
      <c r="M427" s="48"/>
      <c r="N427" s="48"/>
      <c r="O427" s="48"/>
      <c r="P427" s="69"/>
      <c r="Q427" s="48"/>
      <c r="R427" s="50"/>
      <c r="S427" s="51"/>
      <c r="T427" s="52"/>
      <c r="U427" s="52"/>
      <c r="V427" s="51"/>
      <c r="W427" s="53"/>
      <c r="X427" s="49"/>
      <c r="Y427" s="49"/>
      <c r="Z427" s="49"/>
      <c r="AA427" s="49"/>
      <c r="AB427" s="49"/>
      <c r="AC427" s="42">
        <f t="shared" si="32"/>
        <v>0</v>
      </c>
      <c r="AD427" s="42">
        <f t="shared" si="33"/>
        <v>0</v>
      </c>
      <c r="AE427" s="61"/>
    </row>
    <row r="428" spans="1:31" x14ac:dyDescent="0.2">
      <c r="A428" s="41">
        <f t="shared" si="31"/>
        <v>425</v>
      </c>
      <c r="B428" s="46"/>
      <c r="C428" s="57" t="str">
        <f>IF(D428&lt;&gt;0,VLOOKUP(D428,'[1]Danh mục'!$A$3:$B$17,2,0),"")</f>
        <v/>
      </c>
      <c r="D428" s="47"/>
      <c r="E428" s="54">
        <f>IFERROR(INDEX(#REF!,MATCH('THÁNG 6.2022'!D428,XE[SỐ XE],0),0),0)</f>
        <v>0</v>
      </c>
      <c r="F428" s="55"/>
      <c r="G428" s="71"/>
      <c r="H428" s="48"/>
      <c r="I428" s="48"/>
      <c r="J428" s="48"/>
      <c r="K428" s="54">
        <f t="shared" si="34"/>
        <v>28</v>
      </c>
      <c r="L428" s="56"/>
      <c r="M428" s="48"/>
      <c r="N428" s="48"/>
      <c r="O428" s="48"/>
      <c r="P428" s="69"/>
      <c r="Q428" s="48"/>
      <c r="R428" s="50"/>
      <c r="S428" s="51"/>
      <c r="T428" s="52"/>
      <c r="U428" s="52"/>
      <c r="V428" s="51"/>
      <c r="W428" s="53"/>
      <c r="X428" s="49"/>
      <c r="Y428" s="49"/>
      <c r="Z428" s="49"/>
      <c r="AA428" s="49"/>
      <c r="AB428" s="49"/>
      <c r="AC428" s="42">
        <f t="shared" si="32"/>
        <v>0</v>
      </c>
      <c r="AD428" s="42">
        <f t="shared" si="33"/>
        <v>0</v>
      </c>
      <c r="AE428" s="61"/>
    </row>
    <row r="429" spans="1:31" x14ac:dyDescent="0.2">
      <c r="A429" s="41">
        <f t="shared" si="31"/>
        <v>426</v>
      </c>
      <c r="B429" s="46"/>
      <c r="C429" s="57" t="str">
        <f>IF(D429&lt;&gt;0,VLOOKUP(D429,'[1]Danh mục'!$A$3:$B$17,2,0),"")</f>
        <v/>
      </c>
      <c r="D429" s="47"/>
      <c r="E429" s="54">
        <f>IFERROR(INDEX(#REF!,MATCH('THÁNG 6.2022'!D429,XE[SỐ XE],0),0),0)</f>
        <v>0</v>
      </c>
      <c r="F429" s="55"/>
      <c r="G429" s="71"/>
      <c r="H429" s="48"/>
      <c r="I429" s="48"/>
      <c r="J429" s="48"/>
      <c r="K429" s="54">
        <f t="shared" si="34"/>
        <v>28</v>
      </c>
      <c r="L429" s="56"/>
      <c r="M429" s="48"/>
      <c r="N429" s="48"/>
      <c r="O429" s="48"/>
      <c r="P429" s="69"/>
      <c r="Q429" s="48"/>
      <c r="R429" s="50"/>
      <c r="S429" s="51"/>
      <c r="T429" s="52"/>
      <c r="U429" s="52"/>
      <c r="V429" s="51"/>
      <c r="W429" s="53"/>
      <c r="X429" s="49"/>
      <c r="Y429" s="49"/>
      <c r="Z429" s="49"/>
      <c r="AA429" s="49"/>
      <c r="AB429" s="49"/>
      <c r="AC429" s="42">
        <f t="shared" si="32"/>
        <v>0</v>
      </c>
      <c r="AD429" s="42">
        <f t="shared" si="33"/>
        <v>0</v>
      </c>
      <c r="AE429" s="61"/>
    </row>
    <row r="430" spans="1:31" ht="11.25" customHeight="1" x14ac:dyDescent="0.2">
      <c r="A430" s="41">
        <f t="shared" si="31"/>
        <v>427</v>
      </c>
      <c r="B430" s="46"/>
      <c r="C430" s="57" t="str">
        <f>IF(D430&lt;&gt;0,VLOOKUP(D430,'[1]Danh mục'!$A$3:$B$17,2,0),"")</f>
        <v/>
      </c>
      <c r="D430" s="45"/>
      <c r="E430" s="54">
        <f>IFERROR(INDEX(#REF!,MATCH('THÁNG 6.2022'!D430,XE[SỐ XE],0),0),0)</f>
        <v>0</v>
      </c>
      <c r="F430" s="55"/>
      <c r="G430" s="71"/>
      <c r="H430" s="48"/>
      <c r="I430" s="48"/>
      <c r="J430" s="48"/>
      <c r="K430" s="54">
        <f t="shared" si="34"/>
        <v>28</v>
      </c>
      <c r="L430" s="56"/>
      <c r="M430" s="48"/>
      <c r="N430" s="48"/>
      <c r="O430" s="48"/>
      <c r="P430" s="69"/>
      <c r="Q430" s="48"/>
      <c r="R430" s="50"/>
      <c r="S430" s="51"/>
      <c r="T430" s="52"/>
      <c r="U430" s="52"/>
      <c r="V430" s="51"/>
      <c r="W430" s="53"/>
      <c r="X430" s="49"/>
      <c r="Y430" s="49"/>
      <c r="Z430" s="49"/>
      <c r="AA430" s="49"/>
      <c r="AB430" s="49"/>
      <c r="AC430" s="42">
        <f t="shared" si="32"/>
        <v>0</v>
      </c>
      <c r="AD430" s="42">
        <f t="shared" si="33"/>
        <v>0</v>
      </c>
      <c r="AE430" s="61"/>
    </row>
    <row r="431" spans="1:31" ht="12" customHeight="1" x14ac:dyDescent="0.2">
      <c r="A431" s="41">
        <f t="shared" si="31"/>
        <v>428</v>
      </c>
      <c r="B431" s="46"/>
      <c r="C431" s="57" t="str">
        <f>IF(D431&lt;&gt;0,VLOOKUP(D431,'[1]Danh mục'!$A$3:$B$17,2,0),"")</f>
        <v/>
      </c>
      <c r="D431" s="45"/>
      <c r="E431" s="54">
        <f>IFERROR(INDEX(#REF!,MATCH('THÁNG 6.2022'!D431,XE[SỐ XE],0),0),0)</f>
        <v>0</v>
      </c>
      <c r="F431" s="55"/>
      <c r="G431" s="71"/>
      <c r="H431" s="48"/>
      <c r="I431" s="48"/>
      <c r="J431" s="48"/>
      <c r="K431" s="54">
        <f t="shared" si="34"/>
        <v>28</v>
      </c>
      <c r="L431" s="56"/>
      <c r="M431" s="48"/>
      <c r="N431" s="48"/>
      <c r="O431" s="48"/>
      <c r="P431" s="69"/>
      <c r="Q431" s="48"/>
      <c r="R431" s="50"/>
      <c r="S431" s="51"/>
      <c r="T431" s="52"/>
      <c r="U431" s="52"/>
      <c r="V431" s="51"/>
      <c r="W431" s="53"/>
      <c r="X431" s="49"/>
      <c r="Y431" s="49"/>
      <c r="Z431" s="49"/>
      <c r="AA431" s="49"/>
      <c r="AB431" s="49"/>
      <c r="AC431" s="42">
        <f t="shared" si="32"/>
        <v>0</v>
      </c>
      <c r="AD431" s="42">
        <f t="shared" si="33"/>
        <v>0</v>
      </c>
      <c r="AE431" s="61"/>
    </row>
    <row r="432" spans="1:31" ht="11.25" customHeight="1" x14ac:dyDescent="0.2">
      <c r="A432" s="41">
        <f t="shared" si="31"/>
        <v>429</v>
      </c>
      <c r="B432" s="46"/>
      <c r="C432" s="57" t="str">
        <f>IF(D432&lt;&gt;0,VLOOKUP(D432,'[1]Danh mục'!$A$3:$B$17,2,0),"")</f>
        <v/>
      </c>
      <c r="D432" s="45"/>
      <c r="E432" s="54">
        <f>IFERROR(INDEX(#REF!,MATCH('THÁNG 6.2022'!D432,XE[SỐ XE],0),0),0)</f>
        <v>0</v>
      </c>
      <c r="F432" s="55"/>
      <c r="G432" s="71"/>
      <c r="H432" s="48"/>
      <c r="I432" s="48"/>
      <c r="J432" s="48"/>
      <c r="K432" s="54">
        <f t="shared" si="34"/>
        <v>28</v>
      </c>
      <c r="L432" s="56"/>
      <c r="M432" s="48"/>
      <c r="N432" s="48"/>
      <c r="O432" s="48"/>
      <c r="P432" s="69"/>
      <c r="Q432" s="48"/>
      <c r="R432" s="50"/>
      <c r="S432" s="51"/>
      <c r="T432" s="52"/>
      <c r="U432" s="52"/>
      <c r="V432" s="51"/>
      <c r="W432" s="53"/>
      <c r="X432" s="49"/>
      <c r="Y432" s="49"/>
      <c r="Z432" s="49"/>
      <c r="AA432" s="49"/>
      <c r="AB432" s="49"/>
      <c r="AC432" s="42">
        <f t="shared" si="32"/>
        <v>0</v>
      </c>
      <c r="AD432" s="42">
        <f t="shared" si="33"/>
        <v>0</v>
      </c>
      <c r="AE432" s="61"/>
    </row>
    <row r="433" spans="1:31" ht="12" customHeight="1" x14ac:dyDescent="0.2">
      <c r="A433" s="41">
        <f t="shared" si="31"/>
        <v>430</v>
      </c>
      <c r="B433" s="46"/>
      <c r="C433" s="57" t="str">
        <f>IF(D433&lt;&gt;0,VLOOKUP(D433,'[1]Danh mục'!$A$3:$B$17,2,0),"")</f>
        <v/>
      </c>
      <c r="D433" s="45"/>
      <c r="E433" s="54">
        <f>IFERROR(INDEX(#REF!,MATCH('THÁNG 6.2022'!D433,XE[SỐ XE],0),0),0)</f>
        <v>0</v>
      </c>
      <c r="F433" s="55"/>
      <c r="G433" s="71"/>
      <c r="H433" s="48"/>
      <c r="I433" s="48"/>
      <c r="J433" s="48"/>
      <c r="K433" s="54">
        <f t="shared" si="34"/>
        <v>28</v>
      </c>
      <c r="L433" s="56"/>
      <c r="M433" s="48"/>
      <c r="N433" s="48"/>
      <c r="O433" s="48"/>
      <c r="P433" s="69"/>
      <c r="Q433" s="48"/>
      <c r="R433" s="50"/>
      <c r="S433" s="51"/>
      <c r="T433" s="52"/>
      <c r="U433" s="52"/>
      <c r="V433" s="51"/>
      <c r="W433" s="53"/>
      <c r="X433" s="49"/>
      <c r="Y433" s="49"/>
      <c r="Z433" s="49"/>
      <c r="AA433" s="49"/>
      <c r="AB433" s="49"/>
      <c r="AC433" s="42">
        <f t="shared" si="32"/>
        <v>0</v>
      </c>
      <c r="AD433" s="42">
        <f t="shared" si="33"/>
        <v>0</v>
      </c>
      <c r="AE433" s="61"/>
    </row>
    <row r="434" spans="1:31" x14ac:dyDescent="0.2">
      <c r="A434" s="41">
        <f t="shared" si="31"/>
        <v>431</v>
      </c>
      <c r="B434" s="46"/>
      <c r="C434" s="57" t="str">
        <f>IF(D434&lt;&gt;0,VLOOKUP(D434,'[1]Danh mục'!$A$3:$B$17,2,0),"")</f>
        <v/>
      </c>
      <c r="D434" s="47"/>
      <c r="E434" s="54">
        <f>IFERROR(INDEX(#REF!,MATCH('THÁNG 6.2022'!D434,XE[SỐ XE],0),0),0)</f>
        <v>0</v>
      </c>
      <c r="F434" s="55"/>
      <c r="G434" s="71"/>
      <c r="H434" s="48"/>
      <c r="I434" s="48"/>
      <c r="J434" s="48"/>
      <c r="K434" s="54">
        <f t="shared" si="34"/>
        <v>28</v>
      </c>
      <c r="L434" s="56"/>
      <c r="M434" s="48"/>
      <c r="N434" s="48"/>
      <c r="O434" s="48"/>
      <c r="P434" s="69"/>
      <c r="Q434" s="48"/>
      <c r="R434" s="50"/>
      <c r="S434" s="51"/>
      <c r="T434" s="52"/>
      <c r="U434" s="52"/>
      <c r="V434" s="51"/>
      <c r="W434" s="53"/>
      <c r="X434" s="49"/>
      <c r="Y434" s="49"/>
      <c r="Z434" s="49"/>
      <c r="AA434" s="49"/>
      <c r="AB434" s="49"/>
      <c r="AC434" s="42">
        <f t="shared" si="32"/>
        <v>0</v>
      </c>
      <c r="AD434" s="42">
        <f t="shared" si="33"/>
        <v>0</v>
      </c>
      <c r="AE434" s="61"/>
    </row>
    <row r="435" spans="1:31" x14ac:dyDescent="0.2">
      <c r="A435" s="41">
        <f t="shared" si="31"/>
        <v>432</v>
      </c>
      <c r="B435" s="46"/>
      <c r="C435" s="57" t="str">
        <f>IF(D435&lt;&gt;0,VLOOKUP(D435,'[1]Danh mục'!$A$3:$B$17,2,0),"")</f>
        <v/>
      </c>
      <c r="D435" s="47"/>
      <c r="E435" s="54">
        <f>IFERROR(INDEX(#REF!,MATCH('THÁNG 6.2022'!D435,XE[SỐ XE],0),0),0)</f>
        <v>0</v>
      </c>
      <c r="F435" s="55"/>
      <c r="G435" s="71"/>
      <c r="H435" s="48"/>
      <c r="I435" s="48"/>
      <c r="J435" s="48"/>
      <c r="K435" s="54">
        <f t="shared" si="34"/>
        <v>28</v>
      </c>
      <c r="L435" s="56"/>
      <c r="M435" s="48"/>
      <c r="N435" s="48"/>
      <c r="O435" s="48"/>
      <c r="P435" s="69"/>
      <c r="Q435" s="48"/>
      <c r="R435" s="50"/>
      <c r="S435" s="51"/>
      <c r="T435" s="52"/>
      <c r="U435" s="52"/>
      <c r="V435" s="51"/>
      <c r="W435" s="53"/>
      <c r="X435" s="49"/>
      <c r="Y435" s="49"/>
      <c r="Z435" s="49"/>
      <c r="AA435" s="49"/>
      <c r="AB435" s="49"/>
      <c r="AC435" s="42">
        <f t="shared" si="32"/>
        <v>0</v>
      </c>
      <c r="AD435" s="42">
        <f t="shared" si="33"/>
        <v>0</v>
      </c>
      <c r="AE435" s="61"/>
    </row>
    <row r="436" spans="1:31" x14ac:dyDescent="0.2">
      <c r="A436" s="41">
        <f t="shared" si="31"/>
        <v>433</v>
      </c>
      <c r="B436" s="46"/>
      <c r="C436" s="57" t="str">
        <f>IF(D436&lt;&gt;0,VLOOKUP(D436,'[1]Danh mục'!$A$3:$B$17,2,0),"")</f>
        <v/>
      </c>
      <c r="D436" s="47"/>
      <c r="E436" s="54">
        <f>IFERROR(INDEX(#REF!,MATCH('THÁNG 6.2022'!D436,XE[SỐ XE],0),0),0)</f>
        <v>0</v>
      </c>
      <c r="F436" s="55"/>
      <c r="G436" s="71"/>
      <c r="H436" s="48"/>
      <c r="I436" s="48"/>
      <c r="J436" s="48"/>
      <c r="K436" s="54">
        <f t="shared" si="34"/>
        <v>28</v>
      </c>
      <c r="L436" s="56"/>
      <c r="M436" s="48"/>
      <c r="N436" s="48"/>
      <c r="O436" s="48"/>
      <c r="P436" s="69"/>
      <c r="Q436" s="48"/>
      <c r="R436" s="50"/>
      <c r="S436" s="51"/>
      <c r="T436" s="52"/>
      <c r="U436" s="52"/>
      <c r="V436" s="51"/>
      <c r="W436" s="53"/>
      <c r="X436" s="49"/>
      <c r="Y436" s="49"/>
      <c r="Z436" s="49"/>
      <c r="AA436" s="49"/>
      <c r="AB436" s="49"/>
      <c r="AC436" s="42">
        <f t="shared" si="32"/>
        <v>0</v>
      </c>
      <c r="AD436" s="42">
        <f t="shared" si="33"/>
        <v>0</v>
      </c>
      <c r="AE436" s="61"/>
    </row>
    <row r="437" spans="1:31" x14ac:dyDescent="0.2">
      <c r="A437" s="41">
        <f t="shared" si="31"/>
        <v>434</v>
      </c>
      <c r="B437" s="46"/>
      <c r="C437" s="57" t="str">
        <f>IF(D437&lt;&gt;0,VLOOKUP(D437,'[1]Danh mục'!$A$3:$B$17,2,0),"")</f>
        <v/>
      </c>
      <c r="D437" s="47"/>
      <c r="E437" s="54">
        <f>IFERROR(INDEX(#REF!,MATCH('THÁNG 6.2022'!D437,XE[SỐ XE],0),0),0)</f>
        <v>0</v>
      </c>
      <c r="F437" s="55"/>
      <c r="G437" s="71"/>
      <c r="H437" s="48"/>
      <c r="I437" s="48"/>
      <c r="J437" s="48"/>
      <c r="K437" s="54">
        <f t="shared" si="34"/>
        <v>28</v>
      </c>
      <c r="L437" s="56"/>
      <c r="M437" s="48"/>
      <c r="N437" s="48"/>
      <c r="O437" s="48"/>
      <c r="P437" s="69"/>
      <c r="Q437" s="48"/>
      <c r="R437" s="50"/>
      <c r="S437" s="51"/>
      <c r="T437" s="52"/>
      <c r="U437" s="52"/>
      <c r="V437" s="51"/>
      <c r="W437" s="53"/>
      <c r="X437" s="49"/>
      <c r="Y437" s="49"/>
      <c r="Z437" s="49"/>
      <c r="AA437" s="49"/>
      <c r="AB437" s="49"/>
      <c r="AC437" s="42">
        <f t="shared" si="32"/>
        <v>0</v>
      </c>
      <c r="AD437" s="42">
        <f t="shared" si="33"/>
        <v>0</v>
      </c>
      <c r="AE437" s="61"/>
    </row>
    <row r="438" spans="1:31" x14ac:dyDescent="0.2">
      <c r="A438" s="41">
        <f t="shared" si="31"/>
        <v>435</v>
      </c>
      <c r="B438" s="46"/>
      <c r="C438" s="57" t="str">
        <f>IF(D438&lt;&gt;0,VLOOKUP(D438,'[1]Danh mục'!$A$3:$B$17,2,0),"")</f>
        <v/>
      </c>
      <c r="D438" s="47"/>
      <c r="E438" s="54">
        <f>IFERROR(INDEX(#REF!,MATCH('THÁNG 6.2022'!D438,XE[SỐ XE],0),0),0)</f>
        <v>0</v>
      </c>
      <c r="F438" s="55"/>
      <c r="G438" s="71"/>
      <c r="H438" s="48"/>
      <c r="I438" s="48"/>
      <c r="J438" s="48"/>
      <c r="K438" s="54">
        <f t="shared" si="34"/>
        <v>28</v>
      </c>
      <c r="L438" s="56"/>
      <c r="M438" s="48"/>
      <c r="N438" s="48"/>
      <c r="O438" s="48"/>
      <c r="P438" s="69"/>
      <c r="Q438" s="48"/>
      <c r="R438" s="50"/>
      <c r="S438" s="51"/>
      <c r="T438" s="52"/>
      <c r="U438" s="52"/>
      <c r="V438" s="51"/>
      <c r="W438" s="53"/>
      <c r="X438" s="49"/>
      <c r="Y438" s="49"/>
      <c r="Z438" s="49"/>
      <c r="AA438" s="49"/>
      <c r="AB438" s="49"/>
      <c r="AC438" s="42">
        <f t="shared" si="32"/>
        <v>0</v>
      </c>
      <c r="AD438" s="42">
        <f t="shared" si="33"/>
        <v>0</v>
      </c>
      <c r="AE438" s="61"/>
    </row>
    <row r="439" spans="1:31" x14ac:dyDescent="0.2">
      <c r="A439" s="41">
        <f t="shared" si="31"/>
        <v>436</v>
      </c>
      <c r="B439" s="46"/>
      <c r="C439" s="57" t="str">
        <f>IF(D439&lt;&gt;0,VLOOKUP(D439,'[1]Danh mục'!$A$3:$B$17,2,0),"")</f>
        <v/>
      </c>
      <c r="D439" s="47"/>
      <c r="E439" s="54">
        <f>IFERROR(INDEX(#REF!,MATCH('THÁNG 6.2022'!D439,XE[SỐ XE],0),0),0)</f>
        <v>0</v>
      </c>
      <c r="F439" s="55"/>
      <c r="G439" s="71"/>
      <c r="H439" s="48"/>
      <c r="I439" s="48"/>
      <c r="J439" s="48"/>
      <c r="K439" s="54">
        <f t="shared" si="34"/>
        <v>28</v>
      </c>
      <c r="L439" s="56"/>
      <c r="M439" s="48"/>
      <c r="N439" s="48"/>
      <c r="O439" s="48"/>
      <c r="P439" s="69"/>
      <c r="Q439" s="48"/>
      <c r="R439" s="50"/>
      <c r="S439" s="51"/>
      <c r="T439" s="52"/>
      <c r="U439" s="52"/>
      <c r="V439" s="51"/>
      <c r="W439" s="53"/>
      <c r="X439" s="49"/>
      <c r="Y439" s="49"/>
      <c r="Z439" s="49"/>
      <c r="AA439" s="49"/>
      <c r="AB439" s="49"/>
      <c r="AC439" s="42">
        <f t="shared" si="32"/>
        <v>0</v>
      </c>
      <c r="AD439" s="42">
        <f t="shared" si="33"/>
        <v>0</v>
      </c>
      <c r="AE439" s="61"/>
    </row>
    <row r="440" spans="1:31" x14ac:dyDescent="0.2">
      <c r="A440" s="41">
        <f t="shared" si="31"/>
        <v>437</v>
      </c>
      <c r="B440" s="46"/>
      <c r="C440" s="57" t="str">
        <f>IF(D440&lt;&gt;0,VLOOKUP(D440,'[1]Danh mục'!$A$3:$B$17,2,0),"")</f>
        <v/>
      </c>
      <c r="D440" s="47"/>
      <c r="E440" s="54">
        <f>IFERROR(INDEX(#REF!,MATCH('THÁNG 6.2022'!D440,XE[SỐ XE],0),0),0)</f>
        <v>0</v>
      </c>
      <c r="F440" s="55"/>
      <c r="G440" s="71"/>
      <c r="H440" s="48"/>
      <c r="I440" s="48"/>
      <c r="J440" s="48"/>
      <c r="K440" s="54">
        <f t="shared" si="34"/>
        <v>28</v>
      </c>
      <c r="L440" s="56"/>
      <c r="M440" s="48"/>
      <c r="N440" s="48"/>
      <c r="O440" s="48"/>
      <c r="P440" s="69"/>
      <c r="Q440" s="48"/>
      <c r="R440" s="50"/>
      <c r="S440" s="51"/>
      <c r="T440" s="52"/>
      <c r="U440" s="52"/>
      <c r="V440" s="51"/>
      <c r="W440" s="53"/>
      <c r="X440" s="49"/>
      <c r="Y440" s="49"/>
      <c r="Z440" s="49"/>
      <c r="AA440" s="49"/>
      <c r="AB440" s="49"/>
      <c r="AC440" s="42">
        <f t="shared" si="32"/>
        <v>0</v>
      </c>
      <c r="AD440" s="42">
        <f t="shared" si="33"/>
        <v>0</v>
      </c>
      <c r="AE440" s="61"/>
    </row>
    <row r="441" spans="1:31" x14ac:dyDescent="0.2">
      <c r="A441" s="41">
        <f t="shared" si="31"/>
        <v>438</v>
      </c>
      <c r="B441" s="46"/>
      <c r="C441" s="57" t="str">
        <f>IF(D441&lt;&gt;0,VLOOKUP(D441,'[1]Danh mục'!$A$3:$B$17,2,0),"")</f>
        <v/>
      </c>
      <c r="D441" s="47"/>
      <c r="E441" s="54">
        <f>IFERROR(INDEX(#REF!,MATCH('THÁNG 6.2022'!D441,XE[SỐ XE],0),0),0)</f>
        <v>0</v>
      </c>
      <c r="F441" s="55"/>
      <c r="G441" s="71"/>
      <c r="H441" s="48"/>
      <c r="I441" s="48"/>
      <c r="J441" s="48"/>
      <c r="K441" s="54">
        <f t="shared" si="34"/>
        <v>28</v>
      </c>
      <c r="L441" s="56"/>
      <c r="M441" s="48"/>
      <c r="N441" s="48"/>
      <c r="O441" s="48"/>
      <c r="P441" s="69"/>
      <c r="Q441" s="48"/>
      <c r="R441" s="50"/>
      <c r="S441" s="51"/>
      <c r="T441" s="52"/>
      <c r="U441" s="52"/>
      <c r="V441" s="51"/>
      <c r="W441" s="53"/>
      <c r="X441" s="49"/>
      <c r="Y441" s="49"/>
      <c r="Z441" s="49"/>
      <c r="AA441" s="49"/>
      <c r="AB441" s="49"/>
      <c r="AC441" s="42">
        <f t="shared" si="32"/>
        <v>0</v>
      </c>
      <c r="AD441" s="42">
        <f t="shared" si="33"/>
        <v>0</v>
      </c>
      <c r="AE441" s="61"/>
    </row>
    <row r="442" spans="1:31" x14ac:dyDescent="0.2">
      <c r="A442" s="41">
        <f t="shared" si="31"/>
        <v>439</v>
      </c>
      <c r="B442" s="46"/>
      <c r="C442" s="57" t="str">
        <f>IF(D442&lt;&gt;0,VLOOKUP(D442,'[1]Danh mục'!$A$3:$B$17,2,0),"")</f>
        <v/>
      </c>
      <c r="D442" s="47"/>
      <c r="E442" s="54">
        <f>IFERROR(INDEX(#REF!,MATCH('THÁNG 6.2022'!D442,XE[SỐ XE],0),0),0)</f>
        <v>0</v>
      </c>
      <c r="F442" s="55"/>
      <c r="G442" s="71"/>
      <c r="H442" s="48"/>
      <c r="I442" s="48"/>
      <c r="J442" s="48"/>
      <c r="K442" s="54">
        <f t="shared" si="34"/>
        <v>28</v>
      </c>
      <c r="L442" s="56"/>
      <c r="M442" s="48"/>
      <c r="N442" s="48"/>
      <c r="O442" s="48"/>
      <c r="P442" s="69"/>
      <c r="Q442" s="48"/>
      <c r="R442" s="50"/>
      <c r="S442" s="51"/>
      <c r="T442" s="52"/>
      <c r="U442" s="52"/>
      <c r="V442" s="51"/>
      <c r="W442" s="53"/>
      <c r="X442" s="49"/>
      <c r="Y442" s="49"/>
      <c r="Z442" s="49"/>
      <c r="AA442" s="49"/>
      <c r="AB442" s="49"/>
      <c r="AC442" s="42">
        <f t="shared" si="32"/>
        <v>0</v>
      </c>
      <c r="AD442" s="42">
        <f t="shared" si="33"/>
        <v>0</v>
      </c>
      <c r="AE442" s="61"/>
    </row>
    <row r="443" spans="1:31" x14ac:dyDescent="0.2">
      <c r="A443" s="41">
        <f t="shared" si="31"/>
        <v>440</v>
      </c>
      <c r="B443" s="46"/>
      <c r="C443" s="57" t="str">
        <f>IF(D443&lt;&gt;0,VLOOKUP(D443,'[1]Danh mục'!$A$3:$B$17,2,0),"")</f>
        <v/>
      </c>
      <c r="D443" s="47"/>
      <c r="E443" s="54">
        <f>IFERROR(INDEX(#REF!,MATCH('THÁNG 6.2022'!D443,XE[SỐ XE],0),0),0)</f>
        <v>0</v>
      </c>
      <c r="F443" s="55"/>
      <c r="G443" s="71"/>
      <c r="H443" s="48"/>
      <c r="I443" s="48"/>
      <c r="J443" s="48"/>
      <c r="K443" s="54">
        <f t="shared" si="34"/>
        <v>28</v>
      </c>
      <c r="L443" s="56"/>
      <c r="M443" s="48"/>
      <c r="N443" s="48"/>
      <c r="O443" s="48"/>
      <c r="P443" s="69"/>
      <c r="Q443" s="48"/>
      <c r="R443" s="50"/>
      <c r="S443" s="51"/>
      <c r="T443" s="52"/>
      <c r="U443" s="52"/>
      <c r="V443" s="51"/>
      <c r="W443" s="53"/>
      <c r="X443" s="49"/>
      <c r="Y443" s="49"/>
      <c r="Z443" s="49"/>
      <c r="AA443" s="49"/>
      <c r="AB443" s="49"/>
      <c r="AC443" s="42">
        <f t="shared" si="32"/>
        <v>0</v>
      </c>
      <c r="AD443" s="42">
        <f t="shared" si="33"/>
        <v>0</v>
      </c>
      <c r="AE443" s="61"/>
    </row>
    <row r="444" spans="1:31" x14ac:dyDescent="0.2">
      <c r="A444" s="41">
        <f t="shared" si="31"/>
        <v>441</v>
      </c>
      <c r="B444" s="46"/>
      <c r="C444" s="57" t="str">
        <f>IF(D444&lt;&gt;0,VLOOKUP(D444,'[1]Danh mục'!$A$3:$B$17,2,0),"")</f>
        <v/>
      </c>
      <c r="D444" s="47"/>
      <c r="E444" s="54">
        <f>IFERROR(INDEX(#REF!,MATCH('THÁNG 6.2022'!D444,XE[SỐ XE],0),0),0)</f>
        <v>0</v>
      </c>
      <c r="F444" s="55"/>
      <c r="G444" s="71"/>
      <c r="H444" s="48"/>
      <c r="I444" s="48"/>
      <c r="J444" s="48"/>
      <c r="K444" s="54">
        <f t="shared" si="34"/>
        <v>28</v>
      </c>
      <c r="L444" s="56"/>
      <c r="M444" s="48"/>
      <c r="N444" s="48"/>
      <c r="O444" s="48"/>
      <c r="P444" s="69"/>
      <c r="Q444" s="48"/>
      <c r="R444" s="50"/>
      <c r="S444" s="51"/>
      <c r="T444" s="52"/>
      <c r="U444" s="52"/>
      <c r="V444" s="51"/>
      <c r="W444" s="53"/>
      <c r="X444" s="49"/>
      <c r="Y444" s="49"/>
      <c r="Z444" s="49"/>
      <c r="AA444" s="49"/>
      <c r="AB444" s="49"/>
      <c r="AC444" s="42">
        <f t="shared" si="32"/>
        <v>0</v>
      </c>
      <c r="AD444" s="42">
        <f t="shared" si="33"/>
        <v>0</v>
      </c>
      <c r="AE444" s="61"/>
    </row>
    <row r="445" spans="1:31" x14ac:dyDescent="0.2">
      <c r="A445" s="41">
        <f t="shared" si="31"/>
        <v>442</v>
      </c>
      <c r="B445" s="46"/>
      <c r="C445" s="57" t="str">
        <f>IF(D445&lt;&gt;0,VLOOKUP(D445,'[1]Danh mục'!$A$3:$B$17,2,0),"")</f>
        <v/>
      </c>
      <c r="D445" s="47"/>
      <c r="E445" s="54">
        <f>IFERROR(INDEX(#REF!,MATCH('THÁNG 6.2022'!D445,XE[SỐ XE],0),0),0)</f>
        <v>0</v>
      </c>
      <c r="F445" s="55"/>
      <c r="G445" s="71"/>
      <c r="H445" s="48"/>
      <c r="I445" s="48"/>
      <c r="J445" s="48"/>
      <c r="K445" s="54">
        <f t="shared" si="34"/>
        <v>28</v>
      </c>
      <c r="L445" s="56"/>
      <c r="M445" s="48"/>
      <c r="N445" s="48"/>
      <c r="O445" s="48"/>
      <c r="P445" s="69"/>
      <c r="Q445" s="48"/>
      <c r="R445" s="50"/>
      <c r="S445" s="51"/>
      <c r="T445" s="52"/>
      <c r="U445" s="52"/>
      <c r="V445" s="51"/>
      <c r="W445" s="53"/>
      <c r="X445" s="49"/>
      <c r="Y445" s="49"/>
      <c r="Z445" s="49"/>
      <c r="AA445" s="49"/>
      <c r="AB445" s="49"/>
      <c r="AC445" s="42">
        <f t="shared" si="32"/>
        <v>0</v>
      </c>
      <c r="AD445" s="42">
        <f t="shared" si="33"/>
        <v>0</v>
      </c>
      <c r="AE445" s="61"/>
    </row>
    <row r="446" spans="1:31" x14ac:dyDescent="0.2">
      <c r="A446" s="41">
        <f t="shared" si="31"/>
        <v>443</v>
      </c>
      <c r="B446" s="46"/>
      <c r="C446" s="57" t="str">
        <f>IF(D446&lt;&gt;0,VLOOKUP(D446,'[1]Danh mục'!$A$3:$B$17,2,0),"")</f>
        <v/>
      </c>
      <c r="D446" s="47"/>
      <c r="E446" s="54">
        <f>IFERROR(INDEX(#REF!,MATCH('THÁNG 6.2022'!D446,XE[SỐ XE],0),0),0)</f>
        <v>0</v>
      </c>
      <c r="F446" s="55"/>
      <c r="G446" s="71"/>
      <c r="H446" s="48"/>
      <c r="I446" s="48"/>
      <c r="J446" s="48"/>
      <c r="K446" s="54">
        <f t="shared" si="34"/>
        <v>28</v>
      </c>
      <c r="L446" s="56"/>
      <c r="M446" s="48"/>
      <c r="N446" s="48"/>
      <c r="O446" s="48"/>
      <c r="P446" s="69"/>
      <c r="Q446" s="48"/>
      <c r="R446" s="50"/>
      <c r="S446" s="51"/>
      <c r="T446" s="52"/>
      <c r="U446" s="52"/>
      <c r="V446" s="51"/>
      <c r="W446" s="53"/>
      <c r="X446" s="49"/>
      <c r="Y446" s="49"/>
      <c r="Z446" s="49"/>
      <c r="AA446" s="49"/>
      <c r="AB446" s="49"/>
      <c r="AC446" s="42">
        <f t="shared" si="32"/>
        <v>0</v>
      </c>
      <c r="AD446" s="42">
        <f t="shared" si="33"/>
        <v>0</v>
      </c>
      <c r="AE446" s="61"/>
    </row>
    <row r="447" spans="1:31" x14ac:dyDescent="0.2">
      <c r="A447" s="41">
        <f t="shared" si="31"/>
        <v>444</v>
      </c>
      <c r="B447" s="46"/>
      <c r="C447" s="57" t="str">
        <f>IF(D447&lt;&gt;0,VLOOKUP(D447,'[1]Danh mục'!$A$3:$B$17,2,0),"")</f>
        <v/>
      </c>
      <c r="D447" s="47"/>
      <c r="E447" s="54">
        <f>IFERROR(INDEX(#REF!,MATCH('THÁNG 6.2022'!D447,XE[SỐ XE],0),0),0)</f>
        <v>0</v>
      </c>
      <c r="F447" s="55"/>
      <c r="G447" s="71"/>
      <c r="H447" s="48"/>
      <c r="I447" s="48"/>
      <c r="J447" s="48"/>
      <c r="K447" s="54">
        <f t="shared" si="34"/>
        <v>28</v>
      </c>
      <c r="L447" s="56"/>
      <c r="M447" s="48"/>
      <c r="N447" s="48"/>
      <c r="O447" s="48"/>
      <c r="P447" s="69"/>
      <c r="Q447" s="48"/>
      <c r="R447" s="50"/>
      <c r="S447" s="51"/>
      <c r="T447" s="52"/>
      <c r="U447" s="52"/>
      <c r="V447" s="51"/>
      <c r="W447" s="53"/>
      <c r="X447" s="49"/>
      <c r="Y447" s="49"/>
      <c r="Z447" s="49"/>
      <c r="AA447" s="49"/>
      <c r="AB447" s="49"/>
      <c r="AC447" s="42">
        <f t="shared" si="32"/>
        <v>0</v>
      </c>
      <c r="AD447" s="42">
        <f t="shared" si="33"/>
        <v>0</v>
      </c>
      <c r="AE447" s="61"/>
    </row>
    <row r="448" spans="1:31" x14ac:dyDescent="0.2">
      <c r="A448" s="41">
        <f t="shared" si="31"/>
        <v>445</v>
      </c>
      <c r="B448" s="46"/>
      <c r="C448" s="57" t="str">
        <f>IF(D448&lt;&gt;0,VLOOKUP(D448,'[1]Danh mục'!$A$3:$B$17,2,0),"")</f>
        <v/>
      </c>
      <c r="D448" s="47"/>
      <c r="E448" s="54">
        <f>IFERROR(INDEX(#REF!,MATCH('THÁNG 6.2022'!D448,XE[SỐ XE],0),0),0)</f>
        <v>0</v>
      </c>
      <c r="F448" s="55"/>
      <c r="G448" s="71"/>
      <c r="H448" s="48"/>
      <c r="I448" s="48"/>
      <c r="J448" s="48"/>
      <c r="K448" s="54">
        <f t="shared" si="34"/>
        <v>28</v>
      </c>
      <c r="L448" s="56"/>
      <c r="M448" s="48"/>
      <c r="N448" s="48"/>
      <c r="O448" s="48"/>
      <c r="P448" s="69"/>
      <c r="Q448" s="48"/>
      <c r="R448" s="50"/>
      <c r="S448" s="51"/>
      <c r="T448" s="52"/>
      <c r="U448" s="52"/>
      <c r="V448" s="51"/>
      <c r="W448" s="53"/>
      <c r="X448" s="49"/>
      <c r="Y448" s="49"/>
      <c r="Z448" s="49"/>
      <c r="AA448" s="49"/>
      <c r="AB448" s="49"/>
      <c r="AC448" s="42">
        <f t="shared" si="32"/>
        <v>0</v>
      </c>
      <c r="AD448" s="42">
        <f t="shared" si="33"/>
        <v>0</v>
      </c>
      <c r="AE448" s="61"/>
    </row>
    <row r="449" spans="1:31" x14ac:dyDescent="0.2">
      <c r="A449" s="41">
        <f t="shared" si="31"/>
        <v>446</v>
      </c>
      <c r="B449" s="46"/>
      <c r="C449" s="57" t="str">
        <f>IF(D449&lt;&gt;0,VLOOKUP(D449,'[1]Danh mục'!$A$3:$B$17,2,0),"")</f>
        <v/>
      </c>
      <c r="D449" s="47"/>
      <c r="E449" s="54">
        <f>IFERROR(INDEX(#REF!,MATCH('THÁNG 6.2022'!D449,XE[SỐ XE],0),0),0)</f>
        <v>0</v>
      </c>
      <c r="F449" s="55"/>
      <c r="G449" s="71"/>
      <c r="H449" s="48"/>
      <c r="I449" s="48"/>
      <c r="J449" s="48"/>
      <c r="K449" s="54">
        <f t="shared" si="34"/>
        <v>28</v>
      </c>
      <c r="L449" s="56"/>
      <c r="M449" s="48"/>
      <c r="N449" s="48"/>
      <c r="O449" s="48"/>
      <c r="P449" s="69"/>
      <c r="Q449" s="48"/>
      <c r="R449" s="50"/>
      <c r="S449" s="51"/>
      <c r="T449" s="52"/>
      <c r="U449" s="52"/>
      <c r="V449" s="51"/>
      <c r="W449" s="53"/>
      <c r="X449" s="49"/>
      <c r="Y449" s="49"/>
      <c r="Z449" s="49"/>
      <c r="AA449" s="49"/>
      <c r="AB449" s="49"/>
      <c r="AC449" s="42">
        <f t="shared" si="32"/>
        <v>0</v>
      </c>
      <c r="AD449" s="42">
        <f t="shared" si="33"/>
        <v>0</v>
      </c>
      <c r="AE449" s="61"/>
    </row>
    <row r="450" spans="1:31" x14ac:dyDescent="0.2">
      <c r="A450" s="41">
        <f t="shared" si="31"/>
        <v>447</v>
      </c>
      <c r="B450" s="46"/>
      <c r="C450" s="57" t="str">
        <f>IF(D450&lt;&gt;0,VLOOKUP(D450,'[1]Danh mục'!$A$3:$B$17,2,0),"")</f>
        <v/>
      </c>
      <c r="D450" s="47"/>
      <c r="E450" s="54">
        <f>IFERROR(INDEX(#REF!,MATCH('THÁNG 6.2022'!D450,XE[SỐ XE],0),0),0)</f>
        <v>0</v>
      </c>
      <c r="F450" s="55"/>
      <c r="G450" s="71"/>
      <c r="H450" s="48"/>
      <c r="I450" s="48"/>
      <c r="J450" s="48"/>
      <c r="K450" s="54">
        <f t="shared" si="34"/>
        <v>28</v>
      </c>
      <c r="L450" s="56"/>
      <c r="M450" s="48"/>
      <c r="N450" s="48"/>
      <c r="O450" s="48"/>
      <c r="P450" s="69"/>
      <c r="Q450" s="48"/>
      <c r="R450" s="50"/>
      <c r="S450" s="51"/>
      <c r="T450" s="52"/>
      <c r="U450" s="52"/>
      <c r="V450" s="51"/>
      <c r="W450" s="53"/>
      <c r="X450" s="49"/>
      <c r="Y450" s="49"/>
      <c r="Z450" s="49"/>
      <c r="AA450" s="49"/>
      <c r="AB450" s="49"/>
      <c r="AC450" s="42">
        <f t="shared" si="32"/>
        <v>0</v>
      </c>
      <c r="AD450" s="42">
        <f t="shared" si="33"/>
        <v>0</v>
      </c>
      <c r="AE450" s="61"/>
    </row>
    <row r="451" spans="1:31" x14ac:dyDescent="0.2">
      <c r="A451" s="41">
        <f t="shared" si="31"/>
        <v>448</v>
      </c>
      <c r="B451" s="46"/>
      <c r="C451" s="57" t="str">
        <f>IF(D451&lt;&gt;0,VLOOKUP(D451,'[1]Danh mục'!$A$3:$B$17,2,0),"")</f>
        <v/>
      </c>
      <c r="D451" s="47"/>
      <c r="E451" s="54">
        <f>IFERROR(INDEX(#REF!,MATCH('THÁNG 6.2022'!D451,XE[SỐ XE],0),0),0)</f>
        <v>0</v>
      </c>
      <c r="F451" s="55"/>
      <c r="G451" s="71"/>
      <c r="H451" s="48"/>
      <c r="I451" s="48"/>
      <c r="J451" s="48"/>
      <c r="K451" s="54">
        <f t="shared" si="34"/>
        <v>28</v>
      </c>
      <c r="L451" s="56"/>
      <c r="M451" s="48"/>
      <c r="N451" s="48"/>
      <c r="O451" s="48"/>
      <c r="P451" s="69"/>
      <c r="Q451" s="48"/>
      <c r="R451" s="50"/>
      <c r="S451" s="51"/>
      <c r="T451" s="52"/>
      <c r="U451" s="52"/>
      <c r="V451" s="51"/>
      <c r="W451" s="53"/>
      <c r="X451" s="49"/>
      <c r="Y451" s="49"/>
      <c r="Z451" s="49"/>
      <c r="AA451" s="49"/>
      <c r="AB451" s="49"/>
      <c r="AC451" s="42">
        <f t="shared" si="32"/>
        <v>0</v>
      </c>
      <c r="AD451" s="42">
        <f t="shared" si="33"/>
        <v>0</v>
      </c>
      <c r="AE451" s="61"/>
    </row>
    <row r="452" spans="1:31" x14ac:dyDescent="0.2">
      <c r="A452" s="41">
        <f t="shared" si="31"/>
        <v>449</v>
      </c>
      <c r="B452" s="46"/>
      <c r="C452" s="57" t="str">
        <f>IF(D452&lt;&gt;0,VLOOKUP(D452,'[1]Danh mục'!$A$3:$B$17,2,0),"")</f>
        <v/>
      </c>
      <c r="D452" s="47"/>
      <c r="E452" s="54">
        <f>IFERROR(INDEX(#REF!,MATCH('THÁNG 6.2022'!D452,XE[SỐ XE],0),0),0)</f>
        <v>0</v>
      </c>
      <c r="F452" s="55"/>
      <c r="G452" s="71"/>
      <c r="H452" s="48"/>
      <c r="I452" s="48"/>
      <c r="J452" s="48"/>
      <c r="K452" s="54">
        <f t="shared" si="34"/>
        <v>28</v>
      </c>
      <c r="L452" s="56"/>
      <c r="M452" s="48"/>
      <c r="N452" s="48"/>
      <c r="O452" s="48"/>
      <c r="P452" s="69"/>
      <c r="Q452" s="48"/>
      <c r="R452" s="50"/>
      <c r="S452" s="51"/>
      <c r="T452" s="52"/>
      <c r="U452" s="52"/>
      <c r="V452" s="51"/>
      <c r="W452" s="53"/>
      <c r="X452" s="49"/>
      <c r="Y452" s="49"/>
      <c r="Z452" s="49"/>
      <c r="AA452" s="49"/>
      <c r="AB452" s="49"/>
      <c r="AC452" s="42">
        <f t="shared" si="32"/>
        <v>0</v>
      </c>
      <c r="AD452" s="42">
        <f t="shared" si="33"/>
        <v>0</v>
      </c>
      <c r="AE452" s="61"/>
    </row>
    <row r="453" spans="1:31" ht="11.25" customHeight="1" x14ac:dyDescent="0.2">
      <c r="A453" s="41">
        <f t="shared" si="31"/>
        <v>450</v>
      </c>
      <c r="B453" s="46"/>
      <c r="C453" s="57" t="str">
        <f>IF(D453&lt;&gt;0,VLOOKUP(D453,'[1]Danh mục'!$A$3:$B$17,2,0),"")</f>
        <v/>
      </c>
      <c r="D453" s="45"/>
      <c r="E453" s="54">
        <f>IFERROR(INDEX(#REF!,MATCH('THÁNG 6.2022'!D453,XE[SỐ XE],0),0),0)</f>
        <v>0</v>
      </c>
      <c r="F453" s="55"/>
      <c r="G453" s="71"/>
      <c r="H453" s="48"/>
      <c r="I453" s="48"/>
      <c r="J453" s="48"/>
      <c r="K453" s="54">
        <f t="shared" si="34"/>
        <v>28</v>
      </c>
      <c r="L453" s="56"/>
      <c r="M453" s="48"/>
      <c r="N453" s="48"/>
      <c r="O453" s="48"/>
      <c r="P453" s="69"/>
      <c r="Q453" s="48"/>
      <c r="R453" s="50"/>
      <c r="S453" s="51"/>
      <c r="T453" s="52"/>
      <c r="U453" s="52"/>
      <c r="V453" s="51"/>
      <c r="W453" s="53"/>
      <c r="X453" s="49"/>
      <c r="Y453" s="49"/>
      <c r="Z453" s="49"/>
      <c r="AA453" s="49"/>
      <c r="AB453" s="49"/>
      <c r="AC453" s="42">
        <f t="shared" ref="AC453:AC516" si="35">K453*M453*15000</f>
        <v>0</v>
      </c>
      <c r="AD453" s="42">
        <f t="shared" ref="AD453:AD516" si="36">SUM(W453:AB453)</f>
        <v>0</v>
      </c>
      <c r="AE453" s="61"/>
    </row>
    <row r="454" spans="1:31" ht="12" customHeight="1" x14ac:dyDescent="0.2">
      <c r="A454" s="41">
        <f t="shared" si="31"/>
        <v>451</v>
      </c>
      <c r="B454" s="46"/>
      <c r="C454" s="57" t="str">
        <f>IF(D454&lt;&gt;0,VLOOKUP(D454,'[1]Danh mục'!$A$3:$B$17,2,0),"")</f>
        <v/>
      </c>
      <c r="D454" s="45"/>
      <c r="E454" s="54">
        <f>IFERROR(INDEX(#REF!,MATCH('THÁNG 6.2022'!D454,XE[SỐ XE],0),0),0)</f>
        <v>0</v>
      </c>
      <c r="F454" s="55"/>
      <c r="G454" s="71"/>
      <c r="H454" s="48"/>
      <c r="I454" s="48"/>
      <c r="J454" s="48"/>
      <c r="K454" s="54">
        <f t="shared" si="34"/>
        <v>28</v>
      </c>
      <c r="L454" s="56"/>
      <c r="M454" s="48"/>
      <c r="N454" s="48"/>
      <c r="O454" s="48"/>
      <c r="P454" s="69"/>
      <c r="Q454" s="48"/>
      <c r="R454" s="50"/>
      <c r="S454" s="51"/>
      <c r="T454" s="52"/>
      <c r="U454" s="52"/>
      <c r="V454" s="51"/>
      <c r="W454" s="53"/>
      <c r="X454" s="49"/>
      <c r="Y454" s="49"/>
      <c r="Z454" s="49"/>
      <c r="AA454" s="49"/>
      <c r="AB454" s="49"/>
      <c r="AC454" s="42">
        <f t="shared" si="35"/>
        <v>0</v>
      </c>
      <c r="AD454" s="42">
        <f t="shared" si="36"/>
        <v>0</v>
      </c>
      <c r="AE454" s="61"/>
    </row>
    <row r="455" spans="1:31" x14ac:dyDescent="0.2">
      <c r="A455" s="41">
        <f t="shared" si="31"/>
        <v>452</v>
      </c>
      <c r="B455" s="46"/>
      <c r="C455" s="57" t="str">
        <f>IF(D455&lt;&gt;0,VLOOKUP(D455,'[1]Danh mục'!$A$3:$B$17,2,0),"")</f>
        <v/>
      </c>
      <c r="D455" s="47"/>
      <c r="E455" s="54">
        <f>IFERROR(INDEX(#REF!,MATCH('THÁNG 6.2022'!D455,XE[SỐ XE],0),0),0)</f>
        <v>0</v>
      </c>
      <c r="F455" s="55"/>
      <c r="G455" s="71"/>
      <c r="H455" s="48"/>
      <c r="I455" s="48"/>
      <c r="J455" s="48"/>
      <c r="K455" s="54">
        <f t="shared" si="34"/>
        <v>28</v>
      </c>
      <c r="L455" s="56"/>
      <c r="M455" s="48"/>
      <c r="N455" s="48"/>
      <c r="O455" s="48"/>
      <c r="P455" s="69"/>
      <c r="Q455" s="48"/>
      <c r="R455" s="50"/>
      <c r="S455" s="51"/>
      <c r="T455" s="52"/>
      <c r="U455" s="52"/>
      <c r="V455" s="51"/>
      <c r="W455" s="53"/>
      <c r="X455" s="49"/>
      <c r="Y455" s="49"/>
      <c r="Z455" s="49"/>
      <c r="AA455" s="49"/>
      <c r="AB455" s="49"/>
      <c r="AC455" s="42">
        <f t="shared" si="35"/>
        <v>0</v>
      </c>
      <c r="AD455" s="42">
        <f t="shared" si="36"/>
        <v>0</v>
      </c>
      <c r="AE455" s="61"/>
    </row>
    <row r="456" spans="1:31" x14ac:dyDescent="0.2">
      <c r="A456" s="41">
        <f t="shared" si="31"/>
        <v>453</v>
      </c>
      <c r="B456" s="46"/>
      <c r="C456" s="57" t="str">
        <f>IF(D456&lt;&gt;0,VLOOKUP(D456,'[1]Danh mục'!$A$3:$B$17,2,0),"")</f>
        <v/>
      </c>
      <c r="D456" s="47"/>
      <c r="E456" s="54">
        <f>IFERROR(INDEX(#REF!,MATCH('THÁNG 6.2022'!D456,XE[SỐ XE],0),0),0)</f>
        <v>0</v>
      </c>
      <c r="F456" s="55"/>
      <c r="G456" s="71"/>
      <c r="H456" s="48"/>
      <c r="I456" s="48"/>
      <c r="J456" s="48"/>
      <c r="K456" s="54">
        <f t="shared" si="34"/>
        <v>28</v>
      </c>
      <c r="L456" s="56"/>
      <c r="M456" s="48"/>
      <c r="N456" s="48"/>
      <c r="O456" s="48"/>
      <c r="P456" s="69"/>
      <c r="Q456" s="48"/>
      <c r="R456" s="50"/>
      <c r="S456" s="51"/>
      <c r="T456" s="52"/>
      <c r="U456" s="52"/>
      <c r="V456" s="51"/>
      <c r="W456" s="53"/>
      <c r="X456" s="49"/>
      <c r="Y456" s="49"/>
      <c r="Z456" s="49"/>
      <c r="AA456" s="49"/>
      <c r="AB456" s="49"/>
      <c r="AC456" s="42">
        <f t="shared" si="35"/>
        <v>0</v>
      </c>
      <c r="AD456" s="42">
        <f t="shared" si="36"/>
        <v>0</v>
      </c>
      <c r="AE456" s="61"/>
    </row>
    <row r="457" spans="1:31" x14ac:dyDescent="0.2">
      <c r="A457" s="41">
        <f t="shared" si="31"/>
        <v>454</v>
      </c>
      <c r="B457" s="46"/>
      <c r="C457" s="57" t="str">
        <f>IF(D457&lt;&gt;0,VLOOKUP(D457,'[1]Danh mục'!$A$3:$B$17,2,0),"")</f>
        <v/>
      </c>
      <c r="D457" s="47"/>
      <c r="E457" s="54">
        <f>IFERROR(INDEX(#REF!,MATCH('THÁNG 6.2022'!D457,XE[SỐ XE],0),0),0)</f>
        <v>0</v>
      </c>
      <c r="F457" s="55"/>
      <c r="G457" s="71"/>
      <c r="H457" s="48"/>
      <c r="I457" s="48"/>
      <c r="J457" s="48"/>
      <c r="K457" s="54">
        <f t="shared" si="34"/>
        <v>28</v>
      </c>
      <c r="L457" s="56"/>
      <c r="M457" s="48"/>
      <c r="N457" s="48"/>
      <c r="O457" s="48"/>
      <c r="P457" s="69"/>
      <c r="Q457" s="48"/>
      <c r="R457" s="50"/>
      <c r="S457" s="51"/>
      <c r="T457" s="52"/>
      <c r="U457" s="52"/>
      <c r="V457" s="51"/>
      <c r="W457" s="53"/>
      <c r="X457" s="49"/>
      <c r="Y457" s="49"/>
      <c r="Z457" s="49"/>
      <c r="AA457" s="49"/>
      <c r="AB457" s="49"/>
      <c r="AC457" s="42">
        <f t="shared" si="35"/>
        <v>0</v>
      </c>
      <c r="AD457" s="42">
        <f t="shared" si="36"/>
        <v>0</v>
      </c>
      <c r="AE457" s="61"/>
    </row>
    <row r="458" spans="1:31" x14ac:dyDescent="0.2">
      <c r="A458" s="41">
        <f t="shared" si="31"/>
        <v>455</v>
      </c>
      <c r="B458" s="46"/>
      <c r="C458" s="57" t="str">
        <f>IF(D458&lt;&gt;0,VLOOKUP(D458,'[1]Danh mục'!$A$3:$B$17,2,0),"")</f>
        <v/>
      </c>
      <c r="D458" s="47"/>
      <c r="E458" s="54">
        <f>IFERROR(INDEX(#REF!,MATCH('THÁNG 6.2022'!D458,XE[SỐ XE],0),0),0)</f>
        <v>0</v>
      </c>
      <c r="F458" s="55"/>
      <c r="G458" s="71"/>
      <c r="H458" s="48"/>
      <c r="I458" s="48"/>
      <c r="J458" s="48"/>
      <c r="K458" s="54">
        <f t="shared" si="34"/>
        <v>28</v>
      </c>
      <c r="L458" s="56"/>
      <c r="M458" s="48"/>
      <c r="N458" s="48"/>
      <c r="O458" s="48"/>
      <c r="P458" s="69"/>
      <c r="Q458" s="48"/>
      <c r="R458" s="50"/>
      <c r="S458" s="51"/>
      <c r="T458" s="52"/>
      <c r="U458" s="52"/>
      <c r="V458" s="51"/>
      <c r="W458" s="53"/>
      <c r="X458" s="49"/>
      <c r="Y458" s="49"/>
      <c r="Z458" s="49"/>
      <c r="AA458" s="49"/>
      <c r="AB458" s="49"/>
      <c r="AC458" s="42">
        <f t="shared" si="35"/>
        <v>0</v>
      </c>
      <c r="AD458" s="42">
        <f t="shared" si="36"/>
        <v>0</v>
      </c>
      <c r="AE458" s="61"/>
    </row>
    <row r="459" spans="1:31" x14ac:dyDescent="0.2">
      <c r="A459" s="41">
        <f t="shared" si="31"/>
        <v>456</v>
      </c>
      <c r="B459" s="46"/>
      <c r="C459" s="57" t="str">
        <f>IF(D459&lt;&gt;0,VLOOKUP(D459,'[1]Danh mục'!$A$3:$B$17,2,0),"")</f>
        <v/>
      </c>
      <c r="D459" s="47"/>
      <c r="E459" s="54">
        <f>IFERROR(INDEX(#REF!,MATCH('THÁNG 6.2022'!D459,XE[SỐ XE],0),0),0)</f>
        <v>0</v>
      </c>
      <c r="F459" s="55"/>
      <c r="G459" s="71"/>
      <c r="H459" s="48"/>
      <c r="I459" s="48"/>
      <c r="J459" s="48"/>
      <c r="K459" s="54">
        <f t="shared" si="34"/>
        <v>28</v>
      </c>
      <c r="L459" s="56"/>
      <c r="M459" s="48"/>
      <c r="N459" s="48"/>
      <c r="O459" s="48"/>
      <c r="P459" s="69"/>
      <c r="Q459" s="48"/>
      <c r="R459" s="50"/>
      <c r="S459" s="51"/>
      <c r="T459" s="52"/>
      <c r="U459" s="52"/>
      <c r="V459" s="51"/>
      <c r="W459" s="53"/>
      <c r="X459" s="49"/>
      <c r="Y459" s="49"/>
      <c r="Z459" s="49"/>
      <c r="AA459" s="49"/>
      <c r="AB459" s="49"/>
      <c r="AC459" s="42">
        <f t="shared" si="35"/>
        <v>0</v>
      </c>
      <c r="AD459" s="42">
        <f t="shared" si="36"/>
        <v>0</v>
      </c>
      <c r="AE459" s="61"/>
    </row>
    <row r="460" spans="1:31" x14ac:dyDescent="0.2">
      <c r="A460" s="41">
        <f t="shared" si="31"/>
        <v>457</v>
      </c>
      <c r="B460" s="46"/>
      <c r="C460" s="57" t="str">
        <f>IF(D460&lt;&gt;0,VLOOKUP(D460,'[1]Danh mục'!$A$3:$B$17,2,0),"")</f>
        <v/>
      </c>
      <c r="D460" s="47"/>
      <c r="E460" s="54">
        <f>IFERROR(INDEX(#REF!,MATCH('THÁNG 6.2022'!D460,XE[SỐ XE],0),0),0)</f>
        <v>0</v>
      </c>
      <c r="F460" s="55"/>
      <c r="G460" s="71"/>
      <c r="H460" s="48"/>
      <c r="I460" s="48"/>
      <c r="J460" s="48"/>
      <c r="K460" s="54">
        <f t="shared" si="34"/>
        <v>28</v>
      </c>
      <c r="L460" s="56"/>
      <c r="M460" s="48"/>
      <c r="N460" s="48"/>
      <c r="O460" s="48"/>
      <c r="P460" s="69"/>
      <c r="Q460" s="48"/>
      <c r="R460" s="50"/>
      <c r="S460" s="51"/>
      <c r="T460" s="52"/>
      <c r="U460" s="52"/>
      <c r="V460" s="51"/>
      <c r="W460" s="53"/>
      <c r="X460" s="49"/>
      <c r="Y460" s="49"/>
      <c r="Z460" s="49"/>
      <c r="AA460" s="49"/>
      <c r="AB460" s="49"/>
      <c r="AC460" s="42">
        <f t="shared" si="35"/>
        <v>0</v>
      </c>
      <c r="AD460" s="42">
        <f t="shared" si="36"/>
        <v>0</v>
      </c>
      <c r="AE460" s="61"/>
    </row>
    <row r="461" spans="1:31" x14ac:dyDescent="0.2">
      <c r="A461" s="41">
        <f t="shared" si="31"/>
        <v>458</v>
      </c>
      <c r="B461" s="46"/>
      <c r="C461" s="57" t="str">
        <f>IF(D461&lt;&gt;0,VLOOKUP(D461,'[1]Danh mục'!$A$3:$B$17,2,0),"")</f>
        <v/>
      </c>
      <c r="D461" s="47"/>
      <c r="E461" s="54">
        <f>IFERROR(INDEX(#REF!,MATCH('THÁNG 6.2022'!D461,XE[SỐ XE],0),0),0)</f>
        <v>0</v>
      </c>
      <c r="F461" s="55"/>
      <c r="G461" s="71"/>
      <c r="H461" s="48"/>
      <c r="I461" s="48"/>
      <c r="J461" s="48"/>
      <c r="K461" s="54">
        <f t="shared" si="34"/>
        <v>28</v>
      </c>
      <c r="L461" s="56"/>
      <c r="M461" s="48"/>
      <c r="N461" s="48"/>
      <c r="O461" s="48"/>
      <c r="P461" s="69"/>
      <c r="Q461" s="48"/>
      <c r="R461" s="50"/>
      <c r="S461" s="51"/>
      <c r="T461" s="52"/>
      <c r="U461" s="52"/>
      <c r="V461" s="51"/>
      <c r="W461" s="53"/>
      <c r="X461" s="49"/>
      <c r="Y461" s="49"/>
      <c r="Z461" s="49"/>
      <c r="AA461" s="49"/>
      <c r="AB461" s="49"/>
      <c r="AC461" s="42">
        <f t="shared" si="35"/>
        <v>0</v>
      </c>
      <c r="AD461" s="42">
        <f t="shared" si="36"/>
        <v>0</v>
      </c>
      <c r="AE461" s="61"/>
    </row>
    <row r="462" spans="1:31" x14ac:dyDescent="0.2">
      <c r="A462" s="41">
        <f t="shared" si="31"/>
        <v>459</v>
      </c>
      <c r="B462" s="46"/>
      <c r="C462" s="57" t="str">
        <f>IF(D462&lt;&gt;0,VLOOKUP(D462,'[1]Danh mục'!$A$3:$B$17,2,0),"")</f>
        <v/>
      </c>
      <c r="D462" s="47"/>
      <c r="E462" s="54">
        <f>IFERROR(INDEX(#REF!,MATCH('THÁNG 6.2022'!D462,XE[SỐ XE],0),0),0)</f>
        <v>0</v>
      </c>
      <c r="F462" s="55"/>
      <c r="G462" s="71"/>
      <c r="H462" s="48"/>
      <c r="I462" s="48"/>
      <c r="J462" s="48"/>
      <c r="K462" s="54">
        <f t="shared" si="34"/>
        <v>28</v>
      </c>
      <c r="L462" s="56"/>
      <c r="M462" s="48"/>
      <c r="N462" s="48"/>
      <c r="O462" s="48"/>
      <c r="P462" s="69"/>
      <c r="Q462" s="48"/>
      <c r="R462" s="50"/>
      <c r="S462" s="51"/>
      <c r="T462" s="52"/>
      <c r="U462" s="52"/>
      <c r="V462" s="51"/>
      <c r="W462" s="53"/>
      <c r="X462" s="49"/>
      <c r="Y462" s="49"/>
      <c r="Z462" s="49"/>
      <c r="AA462" s="49"/>
      <c r="AB462" s="49"/>
      <c r="AC462" s="42">
        <f t="shared" si="35"/>
        <v>0</v>
      </c>
      <c r="AD462" s="42">
        <f t="shared" si="36"/>
        <v>0</v>
      </c>
      <c r="AE462" s="61"/>
    </row>
    <row r="463" spans="1:31" x14ac:dyDescent="0.2">
      <c r="A463" s="41">
        <f t="shared" si="31"/>
        <v>460</v>
      </c>
      <c r="B463" s="46"/>
      <c r="C463" s="57" t="str">
        <f>IF(D463&lt;&gt;0,VLOOKUP(D463,'[1]Danh mục'!$A$3:$B$17,2,0),"")</f>
        <v/>
      </c>
      <c r="D463" s="47"/>
      <c r="E463" s="54">
        <f>IFERROR(INDEX(#REF!,MATCH('THÁNG 6.2022'!D463,XE[SỐ XE],0),0),0)</f>
        <v>0</v>
      </c>
      <c r="F463" s="55"/>
      <c r="G463" s="71"/>
      <c r="H463" s="48"/>
      <c r="I463" s="48"/>
      <c r="J463" s="48"/>
      <c r="K463" s="54">
        <f t="shared" si="34"/>
        <v>28</v>
      </c>
      <c r="L463" s="56"/>
      <c r="M463" s="48"/>
      <c r="N463" s="48"/>
      <c r="O463" s="48"/>
      <c r="P463" s="69"/>
      <c r="Q463" s="48"/>
      <c r="R463" s="50"/>
      <c r="S463" s="51"/>
      <c r="T463" s="52"/>
      <c r="U463" s="52"/>
      <c r="V463" s="51"/>
      <c r="W463" s="53"/>
      <c r="X463" s="49"/>
      <c r="Y463" s="49"/>
      <c r="Z463" s="49"/>
      <c r="AA463" s="49"/>
      <c r="AB463" s="49"/>
      <c r="AC463" s="42">
        <f t="shared" si="35"/>
        <v>0</v>
      </c>
      <c r="AD463" s="42">
        <f t="shared" si="36"/>
        <v>0</v>
      </c>
      <c r="AE463" s="61"/>
    </row>
    <row r="464" spans="1:31" x14ac:dyDescent="0.2">
      <c r="A464" s="41">
        <f t="shared" si="31"/>
        <v>461</v>
      </c>
      <c r="B464" s="46"/>
      <c r="C464" s="57" t="str">
        <f>IF(D464&lt;&gt;0,VLOOKUP(D464,'[1]Danh mục'!$A$3:$B$17,2,0),"")</f>
        <v/>
      </c>
      <c r="D464" s="47"/>
      <c r="E464" s="54">
        <f>IFERROR(INDEX(#REF!,MATCH('THÁNG 6.2022'!D464,XE[SỐ XE],0),0),0)</f>
        <v>0</v>
      </c>
      <c r="F464" s="55"/>
      <c r="G464" s="71"/>
      <c r="H464" s="48"/>
      <c r="I464" s="48"/>
      <c r="J464" s="48"/>
      <c r="K464" s="54">
        <f t="shared" si="34"/>
        <v>28</v>
      </c>
      <c r="L464" s="56"/>
      <c r="M464" s="48"/>
      <c r="N464" s="48"/>
      <c r="O464" s="48"/>
      <c r="P464" s="69"/>
      <c r="Q464" s="48"/>
      <c r="R464" s="50"/>
      <c r="S464" s="51"/>
      <c r="T464" s="52"/>
      <c r="U464" s="52"/>
      <c r="V464" s="51"/>
      <c r="W464" s="53"/>
      <c r="X464" s="49"/>
      <c r="Y464" s="49"/>
      <c r="Z464" s="49"/>
      <c r="AA464" s="49"/>
      <c r="AB464" s="49"/>
      <c r="AC464" s="42">
        <f t="shared" si="35"/>
        <v>0</v>
      </c>
      <c r="AD464" s="42">
        <f t="shared" si="36"/>
        <v>0</v>
      </c>
      <c r="AE464" s="61"/>
    </row>
    <row r="465" spans="1:31" x14ac:dyDescent="0.2">
      <c r="A465" s="41">
        <f t="shared" si="31"/>
        <v>462</v>
      </c>
      <c r="B465" s="46"/>
      <c r="C465" s="57" t="str">
        <f>IF(D465&lt;&gt;0,VLOOKUP(D465,'[1]Danh mục'!$A$3:$B$17,2,0),"")</f>
        <v/>
      </c>
      <c r="D465" s="47"/>
      <c r="E465" s="54">
        <f>IFERROR(INDEX(#REF!,MATCH('THÁNG 6.2022'!D465,XE[SỐ XE],0),0),0)</f>
        <v>0</v>
      </c>
      <c r="F465" s="55"/>
      <c r="G465" s="71"/>
      <c r="H465" s="48"/>
      <c r="I465" s="48"/>
      <c r="J465" s="48"/>
      <c r="K465" s="54">
        <f t="shared" si="34"/>
        <v>28</v>
      </c>
      <c r="L465" s="56"/>
      <c r="M465" s="48"/>
      <c r="N465" s="48"/>
      <c r="O465" s="48"/>
      <c r="P465" s="69"/>
      <c r="Q465" s="48"/>
      <c r="R465" s="50"/>
      <c r="S465" s="51"/>
      <c r="T465" s="52"/>
      <c r="U465" s="52"/>
      <c r="V465" s="51"/>
      <c r="W465" s="53"/>
      <c r="X465" s="49"/>
      <c r="Y465" s="49"/>
      <c r="Z465" s="49"/>
      <c r="AA465" s="49"/>
      <c r="AB465" s="49"/>
      <c r="AC465" s="42">
        <f t="shared" si="35"/>
        <v>0</v>
      </c>
      <c r="AD465" s="42">
        <f t="shared" si="36"/>
        <v>0</v>
      </c>
      <c r="AE465" s="61"/>
    </row>
    <row r="466" spans="1:31" x14ac:dyDescent="0.2">
      <c r="A466" s="41">
        <f t="shared" si="31"/>
        <v>463</v>
      </c>
      <c r="B466" s="46"/>
      <c r="C466" s="57" t="str">
        <f>IF(D466&lt;&gt;0,VLOOKUP(D466,'[1]Danh mục'!$A$3:$B$17,2,0),"")</f>
        <v/>
      </c>
      <c r="D466" s="47"/>
      <c r="E466" s="54">
        <f>IFERROR(INDEX(#REF!,MATCH('THÁNG 6.2022'!D466,XE[SỐ XE],0),0),0)</f>
        <v>0</v>
      </c>
      <c r="F466" s="55"/>
      <c r="G466" s="71"/>
      <c r="H466" s="48"/>
      <c r="I466" s="48"/>
      <c r="J466" s="48"/>
      <c r="K466" s="54">
        <f t="shared" si="34"/>
        <v>28</v>
      </c>
      <c r="L466" s="56"/>
      <c r="M466" s="48"/>
      <c r="N466" s="48"/>
      <c r="O466" s="48"/>
      <c r="P466" s="69"/>
      <c r="Q466" s="48"/>
      <c r="R466" s="50"/>
      <c r="S466" s="51"/>
      <c r="T466" s="52"/>
      <c r="U466" s="52"/>
      <c r="V466" s="51"/>
      <c r="W466" s="53"/>
      <c r="X466" s="49"/>
      <c r="Y466" s="49"/>
      <c r="Z466" s="49"/>
      <c r="AA466" s="49"/>
      <c r="AB466" s="49"/>
      <c r="AC466" s="42">
        <f t="shared" si="35"/>
        <v>0</v>
      </c>
      <c r="AD466" s="42">
        <f t="shared" si="36"/>
        <v>0</v>
      </c>
      <c r="AE466" s="61"/>
    </row>
    <row r="467" spans="1:31" x14ac:dyDescent="0.2">
      <c r="A467" s="41">
        <f t="shared" si="31"/>
        <v>464</v>
      </c>
      <c r="B467" s="46"/>
      <c r="C467" s="57" t="str">
        <f>IF(D467&lt;&gt;0,VLOOKUP(D467,'[1]Danh mục'!$A$3:$B$17,2,0),"")</f>
        <v/>
      </c>
      <c r="D467" s="47"/>
      <c r="E467" s="54">
        <f>IFERROR(INDEX(#REF!,MATCH('THÁNG 6.2022'!D467,XE[SỐ XE],0),0),0)</f>
        <v>0</v>
      </c>
      <c r="F467" s="55"/>
      <c r="G467" s="71"/>
      <c r="H467" s="48"/>
      <c r="I467" s="48"/>
      <c r="J467" s="48"/>
      <c r="K467" s="54">
        <f t="shared" si="34"/>
        <v>28</v>
      </c>
      <c r="L467" s="56"/>
      <c r="M467" s="48"/>
      <c r="N467" s="48"/>
      <c r="O467" s="48"/>
      <c r="P467" s="69"/>
      <c r="Q467" s="48"/>
      <c r="R467" s="50"/>
      <c r="S467" s="51"/>
      <c r="T467" s="52"/>
      <c r="U467" s="52"/>
      <c r="V467" s="51"/>
      <c r="W467" s="53"/>
      <c r="X467" s="49"/>
      <c r="Y467" s="49"/>
      <c r="Z467" s="49"/>
      <c r="AA467" s="49"/>
      <c r="AB467" s="49"/>
      <c r="AC467" s="42">
        <f t="shared" si="35"/>
        <v>0</v>
      </c>
      <c r="AD467" s="42">
        <f t="shared" si="36"/>
        <v>0</v>
      </c>
      <c r="AE467" s="61"/>
    </row>
    <row r="468" spans="1:31" x14ac:dyDescent="0.2">
      <c r="A468" s="41">
        <f t="shared" si="31"/>
        <v>465</v>
      </c>
      <c r="B468" s="46"/>
      <c r="C468" s="57" t="str">
        <f>IF(D468&lt;&gt;0,VLOOKUP(D468,'[1]Danh mục'!$A$3:$B$17,2,0),"")</f>
        <v/>
      </c>
      <c r="D468" s="47"/>
      <c r="E468" s="54">
        <f>IFERROR(INDEX(#REF!,MATCH('THÁNG 6.2022'!D468,XE[SỐ XE],0),0),0)</f>
        <v>0</v>
      </c>
      <c r="F468" s="55"/>
      <c r="G468" s="71"/>
      <c r="H468" s="48"/>
      <c r="I468" s="48"/>
      <c r="J468" s="48"/>
      <c r="K468" s="54">
        <f t="shared" si="34"/>
        <v>28</v>
      </c>
      <c r="L468" s="56"/>
      <c r="M468" s="48"/>
      <c r="N468" s="48"/>
      <c r="O468" s="48"/>
      <c r="P468" s="69"/>
      <c r="Q468" s="48"/>
      <c r="R468" s="50"/>
      <c r="S468" s="51"/>
      <c r="T468" s="52"/>
      <c r="U468" s="52"/>
      <c r="V468" s="51"/>
      <c r="W468" s="53"/>
      <c r="X468" s="49"/>
      <c r="Y468" s="49"/>
      <c r="Z468" s="49"/>
      <c r="AA468" s="49"/>
      <c r="AB468" s="49"/>
      <c r="AC468" s="42">
        <f t="shared" si="35"/>
        <v>0</v>
      </c>
      <c r="AD468" s="42">
        <f t="shared" si="36"/>
        <v>0</v>
      </c>
      <c r="AE468" s="61"/>
    </row>
    <row r="469" spans="1:31" x14ac:dyDescent="0.2">
      <c r="A469" s="41">
        <f t="shared" si="31"/>
        <v>466</v>
      </c>
      <c r="B469" s="46"/>
      <c r="C469" s="57" t="str">
        <f>IF(D469&lt;&gt;0,VLOOKUP(D469,'[1]Danh mục'!$A$3:$B$17,2,0),"")</f>
        <v/>
      </c>
      <c r="D469" s="47"/>
      <c r="E469" s="54">
        <f>IFERROR(INDEX(#REF!,MATCH('THÁNG 6.2022'!D469,XE[SỐ XE],0),0),0)</f>
        <v>0</v>
      </c>
      <c r="F469" s="55"/>
      <c r="G469" s="71"/>
      <c r="H469" s="48"/>
      <c r="I469" s="48"/>
      <c r="J469" s="48"/>
      <c r="K469" s="54">
        <f t="shared" si="34"/>
        <v>28</v>
      </c>
      <c r="L469" s="56"/>
      <c r="M469" s="48"/>
      <c r="N469" s="48"/>
      <c r="O469" s="48"/>
      <c r="P469" s="69"/>
      <c r="Q469" s="48"/>
      <c r="R469" s="50"/>
      <c r="S469" s="51"/>
      <c r="T469" s="52"/>
      <c r="U469" s="52"/>
      <c r="V469" s="51"/>
      <c r="W469" s="53"/>
      <c r="X469" s="49"/>
      <c r="Y469" s="49"/>
      <c r="Z469" s="49"/>
      <c r="AA469" s="49"/>
      <c r="AB469" s="49"/>
      <c r="AC469" s="42">
        <f t="shared" si="35"/>
        <v>0</v>
      </c>
      <c r="AD469" s="42">
        <f t="shared" si="36"/>
        <v>0</v>
      </c>
      <c r="AE469" s="61"/>
    </row>
    <row r="470" spans="1:31" x14ac:dyDescent="0.2">
      <c r="A470" s="41">
        <f t="shared" si="31"/>
        <v>467</v>
      </c>
      <c r="B470" s="46"/>
      <c r="C470" s="57" t="str">
        <f>IF(D470&lt;&gt;0,VLOOKUP(D470,'[1]Danh mục'!$A$3:$B$17,2,0),"")</f>
        <v/>
      </c>
      <c r="D470" s="47"/>
      <c r="E470" s="54">
        <f>IFERROR(INDEX(#REF!,MATCH('THÁNG 6.2022'!D470,XE[SỐ XE],0),0),0)</f>
        <v>0</v>
      </c>
      <c r="F470" s="55"/>
      <c r="G470" s="71"/>
      <c r="H470" s="48"/>
      <c r="I470" s="48"/>
      <c r="J470" s="48"/>
      <c r="K470" s="54">
        <f t="shared" si="34"/>
        <v>28</v>
      </c>
      <c r="L470" s="56"/>
      <c r="M470" s="48"/>
      <c r="N470" s="48"/>
      <c r="O470" s="48"/>
      <c r="P470" s="69"/>
      <c r="Q470" s="48"/>
      <c r="R470" s="50"/>
      <c r="S470" s="51"/>
      <c r="T470" s="52"/>
      <c r="U470" s="52"/>
      <c r="V470" s="51"/>
      <c r="W470" s="53"/>
      <c r="X470" s="49"/>
      <c r="Y470" s="49"/>
      <c r="Z470" s="49"/>
      <c r="AA470" s="49"/>
      <c r="AB470" s="49"/>
      <c r="AC470" s="42">
        <f t="shared" si="35"/>
        <v>0</v>
      </c>
      <c r="AD470" s="42">
        <f t="shared" si="36"/>
        <v>0</v>
      </c>
      <c r="AE470" s="61"/>
    </row>
    <row r="471" spans="1:31" x14ac:dyDescent="0.2">
      <c r="A471" s="41">
        <f t="shared" si="31"/>
        <v>468</v>
      </c>
      <c r="B471" s="46"/>
      <c r="C471" s="57" t="str">
        <f>IF(D471&lt;&gt;0,VLOOKUP(D471,'[1]Danh mục'!$A$3:$B$17,2,0),"")</f>
        <v/>
      </c>
      <c r="D471" s="47"/>
      <c r="E471" s="54">
        <f>IFERROR(INDEX(#REF!,MATCH('THÁNG 6.2022'!D471,XE[SỐ XE],0),0),0)</f>
        <v>0</v>
      </c>
      <c r="F471" s="55"/>
      <c r="G471" s="71"/>
      <c r="H471" s="48"/>
      <c r="I471" s="48"/>
      <c r="J471" s="48"/>
      <c r="K471" s="54">
        <f t="shared" si="34"/>
        <v>28</v>
      </c>
      <c r="L471" s="56"/>
      <c r="M471" s="48"/>
      <c r="N471" s="48"/>
      <c r="O471" s="48"/>
      <c r="P471" s="69"/>
      <c r="Q471" s="48"/>
      <c r="R471" s="50"/>
      <c r="S471" s="51"/>
      <c r="T471" s="52"/>
      <c r="U471" s="52"/>
      <c r="V471" s="51"/>
      <c r="W471" s="53"/>
      <c r="X471" s="49"/>
      <c r="Y471" s="49"/>
      <c r="Z471" s="49"/>
      <c r="AA471" s="49"/>
      <c r="AB471" s="49"/>
      <c r="AC471" s="42">
        <f t="shared" si="35"/>
        <v>0</v>
      </c>
      <c r="AD471" s="42">
        <f t="shared" si="36"/>
        <v>0</v>
      </c>
      <c r="AE471" s="61"/>
    </row>
    <row r="472" spans="1:31" x14ac:dyDescent="0.2">
      <c r="A472" s="41">
        <f t="shared" si="31"/>
        <v>469</v>
      </c>
      <c r="B472" s="46"/>
      <c r="C472" s="57" t="str">
        <f>IF(D472&lt;&gt;0,VLOOKUP(D472,'[1]Danh mục'!$A$3:$B$17,2,0),"")</f>
        <v/>
      </c>
      <c r="D472" s="47"/>
      <c r="E472" s="54">
        <f>IFERROR(INDEX(#REF!,MATCH('THÁNG 6.2022'!D472,XE[SỐ XE],0),0),0)</f>
        <v>0</v>
      </c>
      <c r="F472" s="55"/>
      <c r="G472" s="71"/>
      <c r="H472" s="48"/>
      <c r="I472" s="48"/>
      <c r="J472" s="48"/>
      <c r="K472" s="54">
        <f t="shared" si="34"/>
        <v>28</v>
      </c>
      <c r="L472" s="56"/>
      <c r="M472" s="48"/>
      <c r="N472" s="48"/>
      <c r="O472" s="48"/>
      <c r="P472" s="69"/>
      <c r="Q472" s="48"/>
      <c r="R472" s="50"/>
      <c r="S472" s="51"/>
      <c r="T472" s="52"/>
      <c r="U472" s="52"/>
      <c r="V472" s="51"/>
      <c r="W472" s="53"/>
      <c r="X472" s="49"/>
      <c r="Y472" s="49"/>
      <c r="Z472" s="49"/>
      <c r="AA472" s="49"/>
      <c r="AB472" s="49"/>
      <c r="AC472" s="42">
        <f t="shared" si="35"/>
        <v>0</v>
      </c>
      <c r="AD472" s="42">
        <f t="shared" si="36"/>
        <v>0</v>
      </c>
      <c r="AE472" s="61"/>
    </row>
    <row r="473" spans="1:31" x14ac:dyDescent="0.2">
      <c r="A473" s="41">
        <f t="shared" si="31"/>
        <v>470</v>
      </c>
      <c r="B473" s="46"/>
      <c r="C473" s="57" t="str">
        <f>IF(D473&lt;&gt;0,VLOOKUP(D473,'[1]Danh mục'!$A$3:$B$17,2,0),"")</f>
        <v/>
      </c>
      <c r="D473" s="47"/>
      <c r="E473" s="54">
        <f>IFERROR(INDEX(#REF!,MATCH('THÁNG 6.2022'!D473,XE[SỐ XE],0),0),0)</f>
        <v>0</v>
      </c>
      <c r="F473" s="55"/>
      <c r="G473" s="71"/>
      <c r="H473" s="48"/>
      <c r="I473" s="48"/>
      <c r="J473" s="48"/>
      <c r="K473" s="54">
        <f t="shared" si="34"/>
        <v>28</v>
      </c>
      <c r="L473" s="56"/>
      <c r="M473" s="48"/>
      <c r="N473" s="48"/>
      <c r="O473" s="48"/>
      <c r="P473" s="69"/>
      <c r="Q473" s="48"/>
      <c r="R473" s="50"/>
      <c r="S473" s="51"/>
      <c r="T473" s="52"/>
      <c r="U473" s="52"/>
      <c r="V473" s="51"/>
      <c r="W473" s="53"/>
      <c r="X473" s="49"/>
      <c r="Y473" s="49"/>
      <c r="Z473" s="49"/>
      <c r="AA473" s="49"/>
      <c r="AB473" s="49"/>
      <c r="AC473" s="42">
        <f t="shared" si="35"/>
        <v>0</v>
      </c>
      <c r="AD473" s="42">
        <f t="shared" si="36"/>
        <v>0</v>
      </c>
      <c r="AE473" s="61"/>
    </row>
    <row r="474" spans="1:31" x14ac:dyDescent="0.2">
      <c r="A474" s="41">
        <f t="shared" si="31"/>
        <v>471</v>
      </c>
      <c r="B474" s="46"/>
      <c r="C474" s="57" t="str">
        <f>IF(D474&lt;&gt;0,VLOOKUP(D474,'[1]Danh mục'!$A$3:$B$17,2,0),"")</f>
        <v/>
      </c>
      <c r="D474" s="47"/>
      <c r="E474" s="54">
        <f>IFERROR(INDEX(#REF!,MATCH('THÁNG 6.2022'!D474,XE[SỐ XE],0),0),0)</f>
        <v>0</v>
      </c>
      <c r="F474" s="55"/>
      <c r="G474" s="71"/>
      <c r="H474" s="48"/>
      <c r="I474" s="48"/>
      <c r="J474" s="48"/>
      <c r="K474" s="54">
        <f t="shared" si="34"/>
        <v>28</v>
      </c>
      <c r="L474" s="56"/>
      <c r="M474" s="48"/>
      <c r="N474" s="48"/>
      <c r="O474" s="48"/>
      <c r="P474" s="69"/>
      <c r="Q474" s="48"/>
      <c r="R474" s="50"/>
      <c r="S474" s="51"/>
      <c r="T474" s="52"/>
      <c r="U474" s="52"/>
      <c r="V474" s="51"/>
      <c r="W474" s="53"/>
      <c r="X474" s="49"/>
      <c r="Y474" s="49"/>
      <c r="Z474" s="49"/>
      <c r="AA474" s="49"/>
      <c r="AB474" s="49"/>
      <c r="AC474" s="42">
        <f t="shared" si="35"/>
        <v>0</v>
      </c>
      <c r="AD474" s="42">
        <f t="shared" si="36"/>
        <v>0</v>
      </c>
      <c r="AE474" s="61"/>
    </row>
    <row r="475" spans="1:31" x14ac:dyDescent="0.2">
      <c r="A475" s="41">
        <f t="shared" si="31"/>
        <v>472</v>
      </c>
      <c r="B475" s="46"/>
      <c r="C475" s="57" t="str">
        <f>IF(D475&lt;&gt;0,VLOOKUP(D475,'[1]Danh mục'!$A$3:$B$17,2,0),"")</f>
        <v/>
      </c>
      <c r="D475" s="47"/>
      <c r="E475" s="54">
        <f>IFERROR(INDEX(#REF!,MATCH('THÁNG 6.2022'!D475,XE[SỐ XE],0),0),0)</f>
        <v>0</v>
      </c>
      <c r="F475" s="55"/>
      <c r="G475" s="71"/>
      <c r="H475" s="48"/>
      <c r="I475" s="48"/>
      <c r="J475" s="48"/>
      <c r="K475" s="54">
        <f t="shared" si="34"/>
        <v>28</v>
      </c>
      <c r="L475" s="56"/>
      <c r="M475" s="48"/>
      <c r="N475" s="48"/>
      <c r="O475" s="48"/>
      <c r="P475" s="69"/>
      <c r="Q475" s="48"/>
      <c r="R475" s="50"/>
      <c r="S475" s="51"/>
      <c r="T475" s="52"/>
      <c r="U475" s="52"/>
      <c r="V475" s="51"/>
      <c r="W475" s="53"/>
      <c r="X475" s="49"/>
      <c r="Y475" s="49"/>
      <c r="Z475" s="49"/>
      <c r="AA475" s="49"/>
      <c r="AB475" s="49"/>
      <c r="AC475" s="42">
        <f t="shared" si="35"/>
        <v>0</v>
      </c>
      <c r="AD475" s="42">
        <f t="shared" si="36"/>
        <v>0</v>
      </c>
      <c r="AE475" s="61"/>
    </row>
    <row r="476" spans="1:31" x14ac:dyDescent="0.2">
      <c r="A476" s="41">
        <f t="shared" si="31"/>
        <v>473</v>
      </c>
      <c r="B476" s="46"/>
      <c r="C476" s="57" t="str">
        <f>IF(D476&lt;&gt;0,VLOOKUP(D476,'[1]Danh mục'!$A$3:$B$17,2,0),"")</f>
        <v/>
      </c>
      <c r="D476" s="47"/>
      <c r="E476" s="54">
        <f>IFERROR(INDEX(#REF!,MATCH('THÁNG 6.2022'!D476,XE[SỐ XE],0),0),0)</f>
        <v>0</v>
      </c>
      <c r="F476" s="55"/>
      <c r="G476" s="71"/>
      <c r="H476" s="48"/>
      <c r="I476" s="48"/>
      <c r="J476" s="48"/>
      <c r="K476" s="54">
        <f t="shared" si="34"/>
        <v>28</v>
      </c>
      <c r="L476" s="56"/>
      <c r="M476" s="48"/>
      <c r="N476" s="48"/>
      <c r="O476" s="48"/>
      <c r="P476" s="69"/>
      <c r="Q476" s="48"/>
      <c r="R476" s="50"/>
      <c r="S476" s="51"/>
      <c r="T476" s="52"/>
      <c r="U476" s="52"/>
      <c r="V476" s="51"/>
      <c r="W476" s="53"/>
      <c r="X476" s="49"/>
      <c r="Y476" s="49"/>
      <c r="Z476" s="49"/>
      <c r="AA476" s="49"/>
      <c r="AB476" s="49"/>
      <c r="AC476" s="42">
        <f t="shared" si="35"/>
        <v>0</v>
      </c>
      <c r="AD476" s="42">
        <f t="shared" si="36"/>
        <v>0</v>
      </c>
      <c r="AE476" s="61"/>
    </row>
    <row r="477" spans="1:31" x14ac:dyDescent="0.2">
      <c r="A477" s="41">
        <f t="shared" si="31"/>
        <v>474</v>
      </c>
      <c r="B477" s="46"/>
      <c r="C477" s="57" t="str">
        <f>IF(D477&lt;&gt;0,VLOOKUP(D477,'[1]Danh mục'!$A$3:$B$17,2,0),"")</f>
        <v/>
      </c>
      <c r="D477" s="47"/>
      <c r="E477" s="54">
        <f>IFERROR(INDEX(#REF!,MATCH('THÁNG 6.2022'!D477,XE[SỐ XE],0),0),0)</f>
        <v>0</v>
      </c>
      <c r="F477" s="55"/>
      <c r="G477" s="71"/>
      <c r="H477" s="48"/>
      <c r="I477" s="48"/>
      <c r="J477" s="48"/>
      <c r="K477" s="54">
        <f t="shared" si="34"/>
        <v>28</v>
      </c>
      <c r="L477" s="56"/>
      <c r="M477" s="48"/>
      <c r="N477" s="48"/>
      <c r="O477" s="48"/>
      <c r="P477" s="69"/>
      <c r="Q477" s="48"/>
      <c r="R477" s="50"/>
      <c r="S477" s="51"/>
      <c r="T477" s="52"/>
      <c r="U477" s="52"/>
      <c r="V477" s="51"/>
      <c r="W477" s="53"/>
      <c r="X477" s="49"/>
      <c r="Y477" s="49"/>
      <c r="Z477" s="49"/>
      <c r="AA477" s="49"/>
      <c r="AB477" s="49"/>
      <c r="AC477" s="42">
        <f t="shared" si="35"/>
        <v>0</v>
      </c>
      <c r="AD477" s="42">
        <f t="shared" si="36"/>
        <v>0</v>
      </c>
      <c r="AE477" s="61"/>
    </row>
    <row r="478" spans="1:31" x14ac:dyDescent="0.2">
      <c r="A478" s="41">
        <f t="shared" si="31"/>
        <v>475</v>
      </c>
      <c r="B478" s="46"/>
      <c r="C478" s="57" t="str">
        <f>IF(D478&lt;&gt;0,VLOOKUP(D478,'[1]Danh mục'!$A$3:$B$17,2,0),"")</f>
        <v/>
      </c>
      <c r="D478" s="47"/>
      <c r="E478" s="54">
        <f>IFERROR(INDEX(#REF!,MATCH('THÁNG 6.2022'!D478,XE[SỐ XE],0),0),0)</f>
        <v>0</v>
      </c>
      <c r="F478" s="55"/>
      <c r="G478" s="71"/>
      <c r="H478" s="48"/>
      <c r="I478" s="48"/>
      <c r="J478" s="48"/>
      <c r="K478" s="54">
        <f t="shared" si="34"/>
        <v>28</v>
      </c>
      <c r="L478" s="56"/>
      <c r="M478" s="48"/>
      <c r="N478" s="48"/>
      <c r="O478" s="48"/>
      <c r="P478" s="69"/>
      <c r="Q478" s="48"/>
      <c r="R478" s="50"/>
      <c r="S478" s="51"/>
      <c r="T478" s="52"/>
      <c r="U478" s="52"/>
      <c r="V478" s="51"/>
      <c r="W478" s="53"/>
      <c r="X478" s="49"/>
      <c r="Y478" s="49"/>
      <c r="Z478" s="49"/>
      <c r="AA478" s="49"/>
      <c r="AB478" s="49"/>
      <c r="AC478" s="42">
        <f t="shared" si="35"/>
        <v>0</v>
      </c>
      <c r="AD478" s="42">
        <f t="shared" si="36"/>
        <v>0</v>
      </c>
      <c r="AE478" s="61"/>
    </row>
    <row r="479" spans="1:31" x14ac:dyDescent="0.2">
      <c r="A479" s="41">
        <f t="shared" si="31"/>
        <v>476</v>
      </c>
      <c r="B479" s="46"/>
      <c r="C479" s="57" t="str">
        <f>IF(D479&lt;&gt;0,VLOOKUP(D479,'[1]Danh mục'!$A$3:$B$17,2,0),"")</f>
        <v/>
      </c>
      <c r="D479" s="47"/>
      <c r="E479" s="54">
        <f>IFERROR(INDEX(#REF!,MATCH('THÁNG 6.2022'!D479,XE[SỐ XE],0),0),0)</f>
        <v>0</v>
      </c>
      <c r="F479" s="55"/>
      <c r="G479" s="71"/>
      <c r="H479" s="48"/>
      <c r="I479" s="48"/>
      <c r="J479" s="48"/>
      <c r="K479" s="54">
        <f t="shared" si="34"/>
        <v>28</v>
      </c>
      <c r="L479" s="56"/>
      <c r="M479" s="48"/>
      <c r="N479" s="48"/>
      <c r="O479" s="48"/>
      <c r="P479" s="69"/>
      <c r="Q479" s="48"/>
      <c r="R479" s="50"/>
      <c r="S479" s="51"/>
      <c r="T479" s="52"/>
      <c r="U479" s="52"/>
      <c r="V479" s="51"/>
      <c r="W479" s="53"/>
      <c r="X479" s="49"/>
      <c r="Y479" s="49"/>
      <c r="Z479" s="49"/>
      <c r="AA479" s="49"/>
      <c r="AB479" s="49"/>
      <c r="AC479" s="42">
        <f t="shared" si="35"/>
        <v>0</v>
      </c>
      <c r="AD479" s="42">
        <f t="shared" si="36"/>
        <v>0</v>
      </c>
      <c r="AE479" s="61"/>
    </row>
    <row r="480" spans="1:31" x14ac:dyDescent="0.2">
      <c r="A480" s="41">
        <f t="shared" si="31"/>
        <v>477</v>
      </c>
      <c r="B480" s="46"/>
      <c r="C480" s="57" t="str">
        <f>IF(D480&lt;&gt;0,VLOOKUP(D480,'[1]Danh mục'!$A$3:$B$17,2,0),"")</f>
        <v/>
      </c>
      <c r="D480" s="47"/>
      <c r="E480" s="54">
        <f>IFERROR(INDEX(#REF!,MATCH('THÁNG 6.2022'!D480,XE[SỐ XE],0),0),0)</f>
        <v>0</v>
      </c>
      <c r="F480" s="55"/>
      <c r="G480" s="71"/>
      <c r="H480" s="48"/>
      <c r="I480" s="48"/>
      <c r="J480" s="48"/>
      <c r="K480" s="54">
        <f t="shared" si="34"/>
        <v>28</v>
      </c>
      <c r="L480" s="56"/>
      <c r="M480" s="48"/>
      <c r="N480" s="48"/>
      <c r="O480" s="48"/>
      <c r="P480" s="69"/>
      <c r="Q480" s="48"/>
      <c r="R480" s="50"/>
      <c r="S480" s="51"/>
      <c r="T480" s="52"/>
      <c r="U480" s="52"/>
      <c r="V480" s="51"/>
      <c r="W480" s="53"/>
      <c r="X480" s="49"/>
      <c r="Y480" s="49"/>
      <c r="Z480" s="49"/>
      <c r="AA480" s="49"/>
      <c r="AB480" s="49"/>
      <c r="AC480" s="42">
        <f t="shared" si="35"/>
        <v>0</v>
      </c>
      <c r="AD480" s="42">
        <f t="shared" si="36"/>
        <v>0</v>
      </c>
      <c r="AE480" s="61"/>
    </row>
    <row r="481" spans="1:31" x14ac:dyDescent="0.2">
      <c r="A481" s="41">
        <f t="shared" si="31"/>
        <v>478</v>
      </c>
      <c r="B481" s="46"/>
      <c r="C481" s="57" t="str">
        <f>IF(D481&lt;&gt;0,VLOOKUP(D481,'[1]Danh mục'!$A$3:$B$17,2,0),"")</f>
        <v/>
      </c>
      <c r="D481" s="47"/>
      <c r="E481" s="54">
        <f>IFERROR(INDEX(#REF!,MATCH('THÁNG 6.2022'!D481,XE[SỐ XE],0),0),0)</f>
        <v>0</v>
      </c>
      <c r="F481" s="55"/>
      <c r="G481" s="71"/>
      <c r="H481" s="48"/>
      <c r="I481" s="48"/>
      <c r="J481" s="48"/>
      <c r="K481" s="54">
        <f t="shared" si="34"/>
        <v>28</v>
      </c>
      <c r="L481" s="56"/>
      <c r="M481" s="48"/>
      <c r="N481" s="48"/>
      <c r="O481" s="48"/>
      <c r="P481" s="69"/>
      <c r="Q481" s="48"/>
      <c r="R481" s="50"/>
      <c r="S481" s="51"/>
      <c r="T481" s="52"/>
      <c r="U481" s="52"/>
      <c r="V481" s="51"/>
      <c r="W481" s="53"/>
      <c r="X481" s="49"/>
      <c r="Y481" s="49"/>
      <c r="Z481" s="49"/>
      <c r="AA481" s="49"/>
      <c r="AB481" s="49"/>
      <c r="AC481" s="42">
        <f t="shared" si="35"/>
        <v>0</v>
      </c>
      <c r="AD481" s="42">
        <f t="shared" si="36"/>
        <v>0</v>
      </c>
      <c r="AE481" s="61"/>
    </row>
    <row r="482" spans="1:31" x14ac:dyDescent="0.2">
      <c r="A482" s="41">
        <f t="shared" si="31"/>
        <v>479</v>
      </c>
      <c r="B482" s="46"/>
      <c r="C482" s="57" t="str">
        <f>IF(D482&lt;&gt;0,VLOOKUP(D482,'[1]Danh mục'!$A$3:$B$17,2,0),"")</f>
        <v/>
      </c>
      <c r="D482" s="47"/>
      <c r="E482" s="54">
        <f>IFERROR(INDEX(#REF!,MATCH('THÁNG 6.2022'!D482,XE[SỐ XE],0),0),0)</f>
        <v>0</v>
      </c>
      <c r="F482" s="55"/>
      <c r="G482" s="71"/>
      <c r="H482" s="48"/>
      <c r="I482" s="48"/>
      <c r="J482" s="48"/>
      <c r="K482" s="54">
        <f t="shared" si="34"/>
        <v>28</v>
      </c>
      <c r="L482" s="56"/>
      <c r="M482" s="48"/>
      <c r="N482" s="48"/>
      <c r="O482" s="48"/>
      <c r="P482" s="69"/>
      <c r="Q482" s="48"/>
      <c r="R482" s="50"/>
      <c r="S482" s="51"/>
      <c r="T482" s="52"/>
      <c r="U482" s="52"/>
      <c r="V482" s="51"/>
      <c r="W482" s="53"/>
      <c r="X482" s="49"/>
      <c r="Y482" s="49"/>
      <c r="Z482" s="49"/>
      <c r="AA482" s="49"/>
      <c r="AB482" s="49"/>
      <c r="AC482" s="42">
        <f t="shared" si="35"/>
        <v>0</v>
      </c>
      <c r="AD482" s="42">
        <f t="shared" si="36"/>
        <v>0</v>
      </c>
      <c r="AE482" s="61"/>
    </row>
    <row r="483" spans="1:31" x14ac:dyDescent="0.2">
      <c r="A483" s="41">
        <f t="shared" si="31"/>
        <v>480</v>
      </c>
      <c r="B483" s="46"/>
      <c r="C483" s="57" t="str">
        <f>IF(D483&lt;&gt;0,VLOOKUP(D483,'[1]Danh mục'!$A$3:$B$17,2,0),"")</f>
        <v/>
      </c>
      <c r="D483" s="47"/>
      <c r="E483" s="54">
        <f>IFERROR(INDEX(#REF!,MATCH('THÁNG 6.2022'!D483,XE[SỐ XE],0),0),0)</f>
        <v>0</v>
      </c>
      <c r="F483" s="55"/>
      <c r="G483" s="71"/>
      <c r="H483" s="48"/>
      <c r="I483" s="48"/>
      <c r="J483" s="48"/>
      <c r="K483" s="54">
        <f t="shared" si="34"/>
        <v>28</v>
      </c>
      <c r="L483" s="56"/>
      <c r="M483" s="48"/>
      <c r="N483" s="48"/>
      <c r="O483" s="48"/>
      <c r="P483" s="69"/>
      <c r="Q483" s="48"/>
      <c r="R483" s="50"/>
      <c r="S483" s="51"/>
      <c r="T483" s="52"/>
      <c r="U483" s="52"/>
      <c r="V483" s="51"/>
      <c r="W483" s="53"/>
      <c r="X483" s="49"/>
      <c r="Y483" s="49"/>
      <c r="Z483" s="49"/>
      <c r="AA483" s="49"/>
      <c r="AB483" s="49"/>
      <c r="AC483" s="42">
        <f t="shared" si="35"/>
        <v>0</v>
      </c>
      <c r="AD483" s="42">
        <f t="shared" si="36"/>
        <v>0</v>
      </c>
      <c r="AE483" s="61"/>
    </row>
    <row r="484" spans="1:31" x14ac:dyDescent="0.2">
      <c r="A484" s="41">
        <f t="shared" si="31"/>
        <v>481</v>
      </c>
      <c r="B484" s="46"/>
      <c r="C484" s="57" t="str">
        <f>IF(D484&lt;&gt;0,VLOOKUP(D484,'[1]Danh mục'!$A$3:$B$17,2,0),"")</f>
        <v/>
      </c>
      <c r="D484" s="47"/>
      <c r="E484" s="54">
        <f>IFERROR(INDEX(#REF!,MATCH('THÁNG 6.2022'!D484,XE[SỐ XE],0),0),0)</f>
        <v>0</v>
      </c>
      <c r="F484" s="55"/>
      <c r="G484" s="71"/>
      <c r="H484" s="48"/>
      <c r="I484" s="48"/>
      <c r="J484" s="48"/>
      <c r="K484" s="54">
        <f t="shared" si="34"/>
        <v>28</v>
      </c>
      <c r="L484" s="56"/>
      <c r="M484" s="48"/>
      <c r="N484" s="48"/>
      <c r="O484" s="48"/>
      <c r="P484" s="69"/>
      <c r="Q484" s="48"/>
      <c r="R484" s="50"/>
      <c r="S484" s="51"/>
      <c r="T484" s="52"/>
      <c r="U484" s="52"/>
      <c r="V484" s="51"/>
      <c r="W484" s="53"/>
      <c r="X484" s="49"/>
      <c r="Y484" s="49"/>
      <c r="Z484" s="49"/>
      <c r="AA484" s="49"/>
      <c r="AB484" s="49"/>
      <c r="AC484" s="42">
        <f t="shared" si="35"/>
        <v>0</v>
      </c>
      <c r="AD484" s="42">
        <f t="shared" si="36"/>
        <v>0</v>
      </c>
      <c r="AE484" s="61"/>
    </row>
    <row r="485" spans="1:31" x14ac:dyDescent="0.2">
      <c r="A485" s="41">
        <f t="shared" si="31"/>
        <v>482</v>
      </c>
      <c r="B485" s="46"/>
      <c r="C485" s="57" t="str">
        <f>IF(D485&lt;&gt;0,VLOOKUP(D485,'[1]Danh mục'!$A$3:$B$17,2,0),"")</f>
        <v/>
      </c>
      <c r="D485" s="47"/>
      <c r="E485" s="54">
        <f>IFERROR(INDEX(#REF!,MATCH('THÁNG 6.2022'!D485,XE[SỐ XE],0),0),0)</f>
        <v>0</v>
      </c>
      <c r="F485" s="55"/>
      <c r="G485" s="71"/>
      <c r="H485" s="48"/>
      <c r="I485" s="48"/>
      <c r="J485" s="48"/>
      <c r="K485" s="54">
        <f t="shared" si="34"/>
        <v>28</v>
      </c>
      <c r="L485" s="56"/>
      <c r="M485" s="48"/>
      <c r="N485" s="48"/>
      <c r="O485" s="48"/>
      <c r="P485" s="69"/>
      <c r="Q485" s="48"/>
      <c r="R485" s="50"/>
      <c r="S485" s="51"/>
      <c r="T485" s="52"/>
      <c r="U485" s="52"/>
      <c r="V485" s="51"/>
      <c r="W485" s="53"/>
      <c r="X485" s="49"/>
      <c r="Y485" s="49"/>
      <c r="Z485" s="49"/>
      <c r="AA485" s="49"/>
      <c r="AB485" s="49"/>
      <c r="AC485" s="42">
        <f t="shared" si="35"/>
        <v>0</v>
      </c>
      <c r="AD485" s="42">
        <f t="shared" si="36"/>
        <v>0</v>
      </c>
      <c r="AE485" s="61"/>
    </row>
    <row r="486" spans="1:31" x14ac:dyDescent="0.2">
      <c r="A486" s="41">
        <f t="shared" si="31"/>
        <v>483</v>
      </c>
      <c r="B486" s="46"/>
      <c r="C486" s="57" t="str">
        <f>IF(D486&lt;&gt;0,VLOOKUP(D486,'[1]Danh mục'!$A$3:$B$17,2,0),"")</f>
        <v/>
      </c>
      <c r="D486" s="47"/>
      <c r="E486" s="54">
        <f>IFERROR(INDEX(#REF!,MATCH('THÁNG 6.2022'!D486,XE[SỐ XE],0),0),0)</f>
        <v>0</v>
      </c>
      <c r="F486" s="55"/>
      <c r="G486" s="71"/>
      <c r="H486" s="48"/>
      <c r="I486" s="48"/>
      <c r="J486" s="48"/>
      <c r="K486" s="54">
        <f t="shared" si="34"/>
        <v>28</v>
      </c>
      <c r="L486" s="56"/>
      <c r="M486" s="48"/>
      <c r="N486" s="48"/>
      <c r="O486" s="48"/>
      <c r="P486" s="69"/>
      <c r="Q486" s="48"/>
      <c r="R486" s="50"/>
      <c r="S486" s="51"/>
      <c r="T486" s="52"/>
      <c r="U486" s="52"/>
      <c r="V486" s="51"/>
      <c r="W486" s="53"/>
      <c r="X486" s="49"/>
      <c r="Y486" s="49"/>
      <c r="Z486" s="49"/>
      <c r="AA486" s="49"/>
      <c r="AB486" s="49"/>
      <c r="AC486" s="42">
        <f t="shared" si="35"/>
        <v>0</v>
      </c>
      <c r="AD486" s="42">
        <f t="shared" si="36"/>
        <v>0</v>
      </c>
      <c r="AE486" s="61"/>
    </row>
    <row r="487" spans="1:31" x14ac:dyDescent="0.2">
      <c r="A487" s="41">
        <f t="shared" si="31"/>
        <v>484</v>
      </c>
      <c r="B487" s="46"/>
      <c r="C487" s="57" t="str">
        <f>IF(D487&lt;&gt;0,VLOOKUP(D487,'[1]Danh mục'!$A$3:$B$17,2,0),"")</f>
        <v/>
      </c>
      <c r="D487" s="47"/>
      <c r="E487" s="54">
        <f>IFERROR(INDEX(#REF!,MATCH('THÁNG 6.2022'!D487,XE[SỐ XE],0),0),0)</f>
        <v>0</v>
      </c>
      <c r="F487" s="55"/>
      <c r="G487" s="71"/>
      <c r="H487" s="48"/>
      <c r="I487" s="48"/>
      <c r="J487" s="48"/>
      <c r="K487" s="54">
        <f t="shared" si="34"/>
        <v>28</v>
      </c>
      <c r="L487" s="56"/>
      <c r="M487" s="48"/>
      <c r="N487" s="48"/>
      <c r="O487" s="48"/>
      <c r="P487" s="69"/>
      <c r="Q487" s="48"/>
      <c r="R487" s="50"/>
      <c r="S487" s="51"/>
      <c r="T487" s="52"/>
      <c r="U487" s="52"/>
      <c r="V487" s="51"/>
      <c r="W487" s="53"/>
      <c r="X487" s="49"/>
      <c r="Y487" s="49"/>
      <c r="Z487" s="49"/>
      <c r="AA487" s="49"/>
      <c r="AB487" s="49"/>
      <c r="AC487" s="42">
        <f t="shared" si="35"/>
        <v>0</v>
      </c>
      <c r="AD487" s="42">
        <f t="shared" si="36"/>
        <v>0</v>
      </c>
      <c r="AE487" s="61"/>
    </row>
    <row r="488" spans="1:31" x14ac:dyDescent="0.2">
      <c r="A488" s="41">
        <f t="shared" si="31"/>
        <v>485</v>
      </c>
      <c r="B488" s="46"/>
      <c r="C488" s="57" t="str">
        <f>IF(D488&lt;&gt;0,VLOOKUP(D488,'[1]Danh mục'!$A$3:$B$17,2,0),"")</f>
        <v/>
      </c>
      <c r="D488" s="47"/>
      <c r="E488" s="54">
        <f>IFERROR(INDEX(#REF!,MATCH('THÁNG 6.2022'!D488,XE[SỐ XE],0),0),0)</f>
        <v>0</v>
      </c>
      <c r="F488" s="55"/>
      <c r="G488" s="71"/>
      <c r="H488" s="48"/>
      <c r="I488" s="48"/>
      <c r="J488" s="48"/>
      <c r="K488" s="54">
        <f t="shared" si="34"/>
        <v>28</v>
      </c>
      <c r="L488" s="56"/>
      <c r="M488" s="48"/>
      <c r="N488" s="48"/>
      <c r="O488" s="48"/>
      <c r="P488" s="69"/>
      <c r="Q488" s="48"/>
      <c r="R488" s="50"/>
      <c r="S488" s="51"/>
      <c r="T488" s="52"/>
      <c r="U488" s="52"/>
      <c r="V488" s="51"/>
      <c r="W488" s="53"/>
      <c r="X488" s="49"/>
      <c r="Y488" s="49"/>
      <c r="Z488" s="49"/>
      <c r="AA488" s="49"/>
      <c r="AB488" s="49"/>
      <c r="AC488" s="42">
        <f t="shared" si="35"/>
        <v>0</v>
      </c>
      <c r="AD488" s="42">
        <f t="shared" si="36"/>
        <v>0</v>
      </c>
      <c r="AE488" s="61"/>
    </row>
    <row r="489" spans="1:31" x14ac:dyDescent="0.2">
      <c r="A489" s="41">
        <f t="shared" si="31"/>
        <v>486</v>
      </c>
      <c r="B489" s="46"/>
      <c r="C489" s="57" t="str">
        <f>IF(D489&lt;&gt;0,VLOOKUP(D489,'[1]Danh mục'!$A$3:$B$17,2,0),"")</f>
        <v/>
      </c>
      <c r="D489" s="47"/>
      <c r="E489" s="54">
        <f>IFERROR(INDEX(#REF!,MATCH('THÁNG 6.2022'!D489,XE[SỐ XE],0),0),0)</f>
        <v>0</v>
      </c>
      <c r="F489" s="55"/>
      <c r="G489" s="71"/>
      <c r="H489" s="48"/>
      <c r="I489" s="48"/>
      <c r="J489" s="48"/>
      <c r="K489" s="54">
        <f t="shared" si="34"/>
        <v>28</v>
      </c>
      <c r="L489" s="56"/>
      <c r="M489" s="48"/>
      <c r="N489" s="48"/>
      <c r="O489" s="48"/>
      <c r="P489" s="69"/>
      <c r="Q489" s="48"/>
      <c r="R489" s="50"/>
      <c r="S489" s="51"/>
      <c r="T489" s="52"/>
      <c r="U489" s="52"/>
      <c r="V489" s="51"/>
      <c r="W489" s="53"/>
      <c r="X489" s="49"/>
      <c r="Y489" s="49"/>
      <c r="Z489" s="49"/>
      <c r="AA489" s="49"/>
      <c r="AB489" s="49"/>
      <c r="AC489" s="42">
        <f t="shared" si="35"/>
        <v>0</v>
      </c>
      <c r="AD489" s="42">
        <f t="shared" si="36"/>
        <v>0</v>
      </c>
      <c r="AE489" s="61"/>
    </row>
    <row r="490" spans="1:31" x14ac:dyDescent="0.2">
      <c r="A490" s="41">
        <f t="shared" si="31"/>
        <v>487</v>
      </c>
      <c r="B490" s="46"/>
      <c r="C490" s="57" t="str">
        <f>IF(D490&lt;&gt;0,VLOOKUP(D490,'[1]Danh mục'!$A$3:$B$17,2,0),"")</f>
        <v/>
      </c>
      <c r="D490" s="47"/>
      <c r="E490" s="54">
        <f>IFERROR(INDEX(#REF!,MATCH('THÁNG 6.2022'!D490,XE[SỐ XE],0),0),0)</f>
        <v>0</v>
      </c>
      <c r="F490" s="55"/>
      <c r="G490" s="71"/>
      <c r="H490" s="48"/>
      <c r="I490" s="48"/>
      <c r="J490" s="48"/>
      <c r="K490" s="54">
        <f t="shared" si="34"/>
        <v>28</v>
      </c>
      <c r="L490" s="56"/>
      <c r="M490" s="48"/>
      <c r="N490" s="48"/>
      <c r="O490" s="48"/>
      <c r="P490" s="69"/>
      <c r="Q490" s="48"/>
      <c r="R490" s="50"/>
      <c r="S490" s="51"/>
      <c r="T490" s="52"/>
      <c r="U490" s="52"/>
      <c r="V490" s="51"/>
      <c r="W490" s="53"/>
      <c r="X490" s="49"/>
      <c r="Y490" s="49"/>
      <c r="Z490" s="49"/>
      <c r="AA490" s="49"/>
      <c r="AB490" s="49"/>
      <c r="AC490" s="42">
        <f t="shared" si="35"/>
        <v>0</v>
      </c>
      <c r="AD490" s="42">
        <f t="shared" si="36"/>
        <v>0</v>
      </c>
      <c r="AE490" s="61"/>
    </row>
    <row r="491" spans="1:31" x14ac:dyDescent="0.2">
      <c r="A491" s="41">
        <f t="shared" si="31"/>
        <v>488</v>
      </c>
      <c r="B491" s="46"/>
      <c r="C491" s="57" t="str">
        <f>IF(D491&lt;&gt;0,VLOOKUP(D491,'[1]Danh mục'!$A$3:$B$17,2,0),"")</f>
        <v/>
      </c>
      <c r="D491" s="47"/>
      <c r="E491" s="54">
        <f>IFERROR(INDEX(#REF!,MATCH('THÁNG 6.2022'!D491,XE[SỐ XE],0),0),0)</f>
        <v>0</v>
      </c>
      <c r="F491" s="55"/>
      <c r="G491" s="71"/>
      <c r="H491" s="48"/>
      <c r="I491" s="48"/>
      <c r="J491" s="48"/>
      <c r="K491" s="54">
        <f t="shared" si="34"/>
        <v>28</v>
      </c>
      <c r="L491" s="56"/>
      <c r="M491" s="48"/>
      <c r="N491" s="48"/>
      <c r="O491" s="48"/>
      <c r="P491" s="69"/>
      <c r="Q491" s="48"/>
      <c r="R491" s="50"/>
      <c r="S491" s="51"/>
      <c r="T491" s="52"/>
      <c r="U491" s="52"/>
      <c r="V491" s="51"/>
      <c r="W491" s="53"/>
      <c r="X491" s="49"/>
      <c r="Y491" s="49"/>
      <c r="Z491" s="49"/>
      <c r="AA491" s="49"/>
      <c r="AB491" s="49"/>
      <c r="AC491" s="42">
        <f t="shared" si="35"/>
        <v>0</v>
      </c>
      <c r="AD491" s="42">
        <f t="shared" si="36"/>
        <v>0</v>
      </c>
      <c r="AE491" s="61"/>
    </row>
    <row r="492" spans="1:31" x14ac:dyDescent="0.2">
      <c r="A492" s="41">
        <f t="shared" si="31"/>
        <v>489</v>
      </c>
      <c r="B492" s="46"/>
      <c r="C492" s="57" t="str">
        <f>IF(D492&lt;&gt;0,VLOOKUP(D492,'[1]Danh mục'!$A$3:$B$17,2,0),"")</f>
        <v/>
      </c>
      <c r="D492" s="47"/>
      <c r="E492" s="54">
        <f>IFERROR(INDEX(#REF!,MATCH('THÁNG 6.2022'!D492,XE[SỐ XE],0),0),0)</f>
        <v>0</v>
      </c>
      <c r="F492" s="55"/>
      <c r="G492" s="71"/>
      <c r="H492" s="48"/>
      <c r="I492" s="48"/>
      <c r="J492" s="48"/>
      <c r="K492" s="54">
        <f t="shared" si="34"/>
        <v>28</v>
      </c>
      <c r="L492" s="56"/>
      <c r="M492" s="48"/>
      <c r="N492" s="48"/>
      <c r="O492" s="48"/>
      <c r="P492" s="69"/>
      <c r="Q492" s="48"/>
      <c r="R492" s="50"/>
      <c r="S492" s="51"/>
      <c r="T492" s="52"/>
      <c r="U492" s="52"/>
      <c r="V492" s="51"/>
      <c r="W492" s="53"/>
      <c r="X492" s="49"/>
      <c r="Y492" s="49"/>
      <c r="Z492" s="49"/>
      <c r="AA492" s="49"/>
      <c r="AB492" s="49"/>
      <c r="AC492" s="42">
        <f t="shared" si="35"/>
        <v>0</v>
      </c>
      <c r="AD492" s="42">
        <f t="shared" si="36"/>
        <v>0</v>
      </c>
      <c r="AE492" s="61"/>
    </row>
    <row r="493" spans="1:31" x14ac:dyDescent="0.2">
      <c r="A493" s="41">
        <f t="shared" si="31"/>
        <v>490</v>
      </c>
      <c r="B493" s="46"/>
      <c r="C493" s="57" t="str">
        <f>IF(D493&lt;&gt;0,VLOOKUP(D493,'[1]Danh mục'!$A$3:$B$17,2,0),"")</f>
        <v/>
      </c>
      <c r="D493" s="47"/>
      <c r="E493" s="54">
        <f>IFERROR(INDEX(#REF!,MATCH('THÁNG 6.2022'!D493,XE[SỐ XE],0),0),0)</f>
        <v>0</v>
      </c>
      <c r="F493" s="55"/>
      <c r="G493" s="71"/>
      <c r="H493" s="48"/>
      <c r="I493" s="48"/>
      <c r="J493" s="48"/>
      <c r="K493" s="54">
        <f t="shared" si="34"/>
        <v>28</v>
      </c>
      <c r="L493" s="56"/>
      <c r="M493" s="48"/>
      <c r="N493" s="48"/>
      <c r="O493" s="48"/>
      <c r="P493" s="69"/>
      <c r="Q493" s="48"/>
      <c r="R493" s="50"/>
      <c r="S493" s="51"/>
      <c r="T493" s="52"/>
      <c r="U493" s="52"/>
      <c r="V493" s="51"/>
      <c r="W493" s="53"/>
      <c r="X493" s="49"/>
      <c r="Y493" s="49"/>
      <c r="Z493" s="49"/>
      <c r="AA493" s="49"/>
      <c r="AB493" s="49"/>
      <c r="AC493" s="42">
        <f t="shared" si="35"/>
        <v>0</v>
      </c>
      <c r="AD493" s="42">
        <f t="shared" si="36"/>
        <v>0</v>
      </c>
      <c r="AE493" s="61"/>
    </row>
    <row r="494" spans="1:31" x14ac:dyDescent="0.2">
      <c r="A494" s="41">
        <f t="shared" si="31"/>
        <v>491</v>
      </c>
      <c r="B494" s="46"/>
      <c r="C494" s="57" t="str">
        <f>IF(D494&lt;&gt;0,VLOOKUP(D494,'[1]Danh mục'!$A$3:$B$17,2,0),"")</f>
        <v/>
      </c>
      <c r="D494" s="47"/>
      <c r="E494" s="54">
        <f>IFERROR(INDEX(#REF!,MATCH('THÁNG 6.2022'!D494,XE[SỐ XE],0),0),0)</f>
        <v>0</v>
      </c>
      <c r="F494" s="55"/>
      <c r="G494" s="71"/>
      <c r="H494" s="48"/>
      <c r="I494" s="48"/>
      <c r="J494" s="48"/>
      <c r="K494" s="54">
        <f t="shared" si="34"/>
        <v>28</v>
      </c>
      <c r="L494" s="56"/>
      <c r="M494" s="48"/>
      <c r="N494" s="48"/>
      <c r="O494" s="48"/>
      <c r="P494" s="69"/>
      <c r="Q494" s="48"/>
      <c r="R494" s="50"/>
      <c r="S494" s="51"/>
      <c r="T494" s="52"/>
      <c r="U494" s="52"/>
      <c r="V494" s="51"/>
      <c r="W494" s="53"/>
      <c r="X494" s="49"/>
      <c r="Y494" s="49"/>
      <c r="Z494" s="49"/>
      <c r="AA494" s="49"/>
      <c r="AB494" s="49"/>
      <c r="AC494" s="42">
        <f t="shared" si="35"/>
        <v>0</v>
      </c>
      <c r="AD494" s="42">
        <f t="shared" si="36"/>
        <v>0</v>
      </c>
      <c r="AE494" s="61"/>
    </row>
    <row r="495" spans="1:31" x14ac:dyDescent="0.2">
      <c r="A495" s="41">
        <f t="shared" si="31"/>
        <v>492</v>
      </c>
      <c r="B495" s="46"/>
      <c r="C495" s="57" t="str">
        <f>IF(D495&lt;&gt;0,VLOOKUP(D495,'[1]Danh mục'!$A$3:$B$17,2,0),"")</f>
        <v/>
      </c>
      <c r="D495" s="47"/>
      <c r="E495" s="54">
        <f>IFERROR(INDEX(#REF!,MATCH('THÁNG 6.2022'!D495,XE[SỐ XE],0),0),0)</f>
        <v>0</v>
      </c>
      <c r="F495" s="55"/>
      <c r="G495" s="71"/>
      <c r="H495" s="48"/>
      <c r="I495" s="48"/>
      <c r="J495" s="48"/>
      <c r="K495" s="54">
        <f t="shared" si="34"/>
        <v>28</v>
      </c>
      <c r="L495" s="56"/>
      <c r="M495" s="48"/>
      <c r="N495" s="48"/>
      <c r="O495" s="48"/>
      <c r="P495" s="69"/>
      <c r="Q495" s="48"/>
      <c r="R495" s="50"/>
      <c r="S495" s="51"/>
      <c r="T495" s="52"/>
      <c r="U495" s="52"/>
      <c r="V495" s="51"/>
      <c r="W495" s="53"/>
      <c r="X495" s="49"/>
      <c r="Y495" s="49"/>
      <c r="Z495" s="49"/>
      <c r="AA495" s="49"/>
      <c r="AB495" s="49"/>
      <c r="AC495" s="42">
        <f t="shared" si="35"/>
        <v>0</v>
      </c>
      <c r="AD495" s="42">
        <f t="shared" si="36"/>
        <v>0</v>
      </c>
      <c r="AE495" s="61"/>
    </row>
    <row r="496" spans="1:31" x14ac:dyDescent="0.2">
      <c r="A496" s="41">
        <f t="shared" si="31"/>
        <v>493</v>
      </c>
      <c r="B496" s="46"/>
      <c r="C496" s="57" t="str">
        <f>IF(D496&lt;&gt;0,VLOOKUP(D496,'[1]Danh mục'!$A$3:$B$17,2,0),"")</f>
        <v/>
      </c>
      <c r="D496" s="47"/>
      <c r="E496" s="54">
        <f>IFERROR(INDEX(#REF!,MATCH('THÁNG 6.2022'!D496,XE[SỐ XE],0),0),0)</f>
        <v>0</v>
      </c>
      <c r="F496" s="55"/>
      <c r="G496" s="71"/>
      <c r="H496" s="48"/>
      <c r="I496" s="48"/>
      <c r="J496" s="48"/>
      <c r="K496" s="54">
        <f t="shared" si="34"/>
        <v>28</v>
      </c>
      <c r="L496" s="56"/>
      <c r="M496" s="48"/>
      <c r="N496" s="48"/>
      <c r="O496" s="48"/>
      <c r="P496" s="69"/>
      <c r="Q496" s="48"/>
      <c r="R496" s="50"/>
      <c r="S496" s="51"/>
      <c r="T496" s="52"/>
      <c r="U496" s="52"/>
      <c r="V496" s="51"/>
      <c r="W496" s="53"/>
      <c r="X496" s="49"/>
      <c r="Y496" s="49"/>
      <c r="Z496" s="49"/>
      <c r="AA496" s="49"/>
      <c r="AB496" s="49"/>
      <c r="AC496" s="42">
        <f t="shared" si="35"/>
        <v>0</v>
      </c>
      <c r="AD496" s="42">
        <f t="shared" si="36"/>
        <v>0</v>
      </c>
      <c r="AE496" s="61"/>
    </row>
    <row r="497" spans="1:31" x14ac:dyDescent="0.2">
      <c r="A497" s="41">
        <f t="shared" si="31"/>
        <v>494</v>
      </c>
      <c r="B497" s="46"/>
      <c r="C497" s="57" t="str">
        <f>IF(D497&lt;&gt;0,VLOOKUP(D497,'[1]Danh mục'!$A$3:$B$17,2,0),"")</f>
        <v/>
      </c>
      <c r="D497" s="47"/>
      <c r="E497" s="54">
        <f>IFERROR(INDEX(#REF!,MATCH('THÁNG 6.2022'!D497,XE[SỐ XE],0),0),0)</f>
        <v>0</v>
      </c>
      <c r="F497" s="55"/>
      <c r="G497" s="71"/>
      <c r="H497" s="48"/>
      <c r="I497" s="48"/>
      <c r="J497" s="48"/>
      <c r="K497" s="54">
        <f t="shared" ref="K497:K553" si="37">IF(P497&gt;30,40,IF(AND(P497&gt;27,P497&lt;30),36,IF(AND(P497&lt;=27,P497&gt;0),35,28)))</f>
        <v>28</v>
      </c>
      <c r="L497" s="56"/>
      <c r="M497" s="48"/>
      <c r="N497" s="48"/>
      <c r="O497" s="48"/>
      <c r="P497" s="69"/>
      <c r="Q497" s="48"/>
      <c r="R497" s="50"/>
      <c r="S497" s="51"/>
      <c r="T497" s="52"/>
      <c r="U497" s="52"/>
      <c r="V497" s="51"/>
      <c r="W497" s="53"/>
      <c r="X497" s="49"/>
      <c r="Y497" s="49"/>
      <c r="Z497" s="49"/>
      <c r="AA497" s="49"/>
      <c r="AB497" s="49"/>
      <c r="AC497" s="42">
        <f t="shared" si="35"/>
        <v>0</v>
      </c>
      <c r="AD497" s="42">
        <f t="shared" si="36"/>
        <v>0</v>
      </c>
      <c r="AE497" s="61"/>
    </row>
    <row r="498" spans="1:31" x14ac:dyDescent="0.2">
      <c r="A498" s="41">
        <f t="shared" si="31"/>
        <v>495</v>
      </c>
      <c r="B498" s="46"/>
      <c r="C498" s="57" t="str">
        <f>IF(D498&lt;&gt;0,VLOOKUP(D498,'[1]Danh mục'!$A$3:$B$17,2,0),"")</f>
        <v/>
      </c>
      <c r="D498" s="47"/>
      <c r="E498" s="54">
        <f>IFERROR(INDEX(#REF!,MATCH('THÁNG 6.2022'!D498,XE[SỐ XE],0),0),0)</f>
        <v>0</v>
      </c>
      <c r="F498" s="55"/>
      <c r="G498" s="71"/>
      <c r="H498" s="48"/>
      <c r="I498" s="48"/>
      <c r="J498" s="48"/>
      <c r="K498" s="54">
        <f t="shared" si="37"/>
        <v>28</v>
      </c>
      <c r="L498" s="56"/>
      <c r="M498" s="48"/>
      <c r="N498" s="48"/>
      <c r="O498" s="48"/>
      <c r="P498" s="69"/>
      <c r="Q498" s="48"/>
      <c r="R498" s="50"/>
      <c r="S498" s="51"/>
      <c r="T498" s="52"/>
      <c r="U498" s="52"/>
      <c r="V498" s="51"/>
      <c r="W498" s="53"/>
      <c r="X498" s="49"/>
      <c r="Y498" s="49"/>
      <c r="Z498" s="49"/>
      <c r="AA498" s="49"/>
      <c r="AB498" s="49"/>
      <c r="AC498" s="42">
        <f t="shared" si="35"/>
        <v>0</v>
      </c>
      <c r="AD498" s="42">
        <f t="shared" si="36"/>
        <v>0</v>
      </c>
      <c r="AE498" s="61"/>
    </row>
    <row r="499" spans="1:31" x14ac:dyDescent="0.2">
      <c r="A499" s="41">
        <f t="shared" si="31"/>
        <v>496</v>
      </c>
      <c r="B499" s="46"/>
      <c r="C499" s="57" t="str">
        <f>IF(D499&lt;&gt;0,VLOOKUP(D499,'[1]Danh mục'!$A$3:$B$17,2,0),"")</f>
        <v/>
      </c>
      <c r="D499" s="47"/>
      <c r="E499" s="54">
        <f>IFERROR(INDEX(#REF!,MATCH('THÁNG 6.2022'!D499,XE[SỐ XE],0),0),0)</f>
        <v>0</v>
      </c>
      <c r="F499" s="55"/>
      <c r="G499" s="71"/>
      <c r="H499" s="48"/>
      <c r="I499" s="48"/>
      <c r="J499" s="48"/>
      <c r="K499" s="54">
        <f t="shared" si="37"/>
        <v>28</v>
      </c>
      <c r="L499" s="56"/>
      <c r="M499" s="48"/>
      <c r="N499" s="48"/>
      <c r="O499" s="48"/>
      <c r="P499" s="69"/>
      <c r="Q499" s="48"/>
      <c r="R499" s="50"/>
      <c r="S499" s="51"/>
      <c r="T499" s="52"/>
      <c r="U499" s="52"/>
      <c r="V499" s="51"/>
      <c r="W499" s="53"/>
      <c r="X499" s="49"/>
      <c r="Y499" s="49"/>
      <c r="Z499" s="49"/>
      <c r="AA499" s="49"/>
      <c r="AB499" s="49"/>
      <c r="AC499" s="42">
        <f t="shared" si="35"/>
        <v>0</v>
      </c>
      <c r="AD499" s="42">
        <f t="shared" si="36"/>
        <v>0</v>
      </c>
      <c r="AE499" s="61"/>
    </row>
    <row r="500" spans="1:31" x14ac:dyDescent="0.2">
      <c r="A500" s="41">
        <f t="shared" si="31"/>
        <v>497</v>
      </c>
      <c r="B500" s="46"/>
      <c r="C500" s="57" t="str">
        <f>IF(D500&lt;&gt;0,VLOOKUP(D500,'[1]Danh mục'!$A$3:$B$17,2,0),"")</f>
        <v/>
      </c>
      <c r="D500" s="47"/>
      <c r="E500" s="54">
        <f>IFERROR(INDEX(#REF!,MATCH('THÁNG 6.2022'!D500,XE[SỐ XE],0),0),0)</f>
        <v>0</v>
      </c>
      <c r="F500" s="55"/>
      <c r="G500" s="71"/>
      <c r="H500" s="48"/>
      <c r="I500" s="48"/>
      <c r="J500" s="48"/>
      <c r="K500" s="54">
        <f t="shared" si="37"/>
        <v>28</v>
      </c>
      <c r="L500" s="56"/>
      <c r="M500" s="48"/>
      <c r="N500" s="48"/>
      <c r="O500" s="48"/>
      <c r="P500" s="69"/>
      <c r="Q500" s="48"/>
      <c r="R500" s="50"/>
      <c r="S500" s="51"/>
      <c r="T500" s="52"/>
      <c r="U500" s="52"/>
      <c r="V500" s="51"/>
      <c r="W500" s="53"/>
      <c r="X500" s="49"/>
      <c r="Y500" s="49"/>
      <c r="Z500" s="49"/>
      <c r="AA500" s="49"/>
      <c r="AB500" s="49"/>
      <c r="AC500" s="42">
        <f t="shared" si="35"/>
        <v>0</v>
      </c>
      <c r="AD500" s="42">
        <f t="shared" si="36"/>
        <v>0</v>
      </c>
      <c r="AE500" s="61"/>
    </row>
    <row r="501" spans="1:31" x14ac:dyDescent="0.2">
      <c r="A501" s="41">
        <f t="shared" si="31"/>
        <v>498</v>
      </c>
      <c r="B501" s="46"/>
      <c r="C501" s="57" t="str">
        <f>IF(D501&lt;&gt;0,VLOOKUP(D501,'[1]Danh mục'!$A$3:$B$17,2,0),"")</f>
        <v/>
      </c>
      <c r="D501" s="47"/>
      <c r="E501" s="54">
        <f>IFERROR(INDEX(#REF!,MATCH('THÁNG 6.2022'!D501,XE[SỐ XE],0),0),0)</f>
        <v>0</v>
      </c>
      <c r="F501" s="55"/>
      <c r="G501" s="71"/>
      <c r="H501" s="48"/>
      <c r="I501" s="48"/>
      <c r="J501" s="48"/>
      <c r="K501" s="54">
        <f t="shared" si="37"/>
        <v>28</v>
      </c>
      <c r="L501" s="56"/>
      <c r="M501" s="48"/>
      <c r="N501" s="48"/>
      <c r="O501" s="48"/>
      <c r="P501" s="69"/>
      <c r="Q501" s="48"/>
      <c r="R501" s="50"/>
      <c r="S501" s="51"/>
      <c r="T501" s="52"/>
      <c r="U501" s="52"/>
      <c r="V501" s="51"/>
      <c r="W501" s="53"/>
      <c r="X501" s="49"/>
      <c r="Y501" s="49"/>
      <c r="Z501" s="49"/>
      <c r="AA501" s="49"/>
      <c r="AB501" s="49"/>
      <c r="AC501" s="42">
        <f t="shared" si="35"/>
        <v>0</v>
      </c>
      <c r="AD501" s="42">
        <f t="shared" si="36"/>
        <v>0</v>
      </c>
      <c r="AE501" s="61"/>
    </row>
    <row r="502" spans="1:31" x14ac:dyDescent="0.2">
      <c r="A502" s="41">
        <f t="shared" si="31"/>
        <v>499</v>
      </c>
      <c r="B502" s="46"/>
      <c r="C502" s="57" t="str">
        <f>IF(D502&lt;&gt;0,VLOOKUP(D502,'[1]Danh mục'!$A$3:$B$17,2,0),"")</f>
        <v/>
      </c>
      <c r="D502" s="47"/>
      <c r="E502" s="54">
        <f>IFERROR(INDEX(#REF!,MATCH('THÁNG 6.2022'!D502,XE[SỐ XE],0),0),0)</f>
        <v>0</v>
      </c>
      <c r="F502" s="55"/>
      <c r="G502" s="71"/>
      <c r="H502" s="48"/>
      <c r="I502" s="48"/>
      <c r="J502" s="48"/>
      <c r="K502" s="54">
        <f t="shared" si="37"/>
        <v>28</v>
      </c>
      <c r="L502" s="56"/>
      <c r="M502" s="48"/>
      <c r="N502" s="48"/>
      <c r="O502" s="48"/>
      <c r="P502" s="69"/>
      <c r="Q502" s="48"/>
      <c r="R502" s="50"/>
      <c r="S502" s="51"/>
      <c r="T502" s="52"/>
      <c r="U502" s="52"/>
      <c r="V502" s="51"/>
      <c r="W502" s="53"/>
      <c r="X502" s="49"/>
      <c r="Y502" s="49"/>
      <c r="Z502" s="49"/>
      <c r="AA502" s="49"/>
      <c r="AB502" s="49"/>
      <c r="AC502" s="42">
        <f t="shared" si="35"/>
        <v>0</v>
      </c>
      <c r="AD502" s="42">
        <f t="shared" si="36"/>
        <v>0</v>
      </c>
      <c r="AE502" s="61"/>
    </row>
    <row r="503" spans="1:31" x14ac:dyDescent="0.2">
      <c r="A503" s="41">
        <f t="shared" si="31"/>
        <v>500</v>
      </c>
      <c r="B503" s="46"/>
      <c r="C503" s="57" t="str">
        <f>IF(D503&lt;&gt;0,VLOOKUP(D503,'[1]Danh mục'!$A$3:$B$17,2,0),"")</f>
        <v/>
      </c>
      <c r="D503" s="47"/>
      <c r="E503" s="54">
        <f>IFERROR(INDEX(#REF!,MATCH('THÁNG 6.2022'!D503,XE[SỐ XE],0),0),0)</f>
        <v>0</v>
      </c>
      <c r="F503" s="55"/>
      <c r="G503" s="71"/>
      <c r="H503" s="48"/>
      <c r="I503" s="48"/>
      <c r="J503" s="48"/>
      <c r="K503" s="54">
        <f t="shared" si="37"/>
        <v>28</v>
      </c>
      <c r="L503" s="56"/>
      <c r="M503" s="48"/>
      <c r="N503" s="48"/>
      <c r="O503" s="48"/>
      <c r="P503" s="69"/>
      <c r="Q503" s="48"/>
      <c r="R503" s="50"/>
      <c r="S503" s="51"/>
      <c r="T503" s="52"/>
      <c r="U503" s="52"/>
      <c r="V503" s="51"/>
      <c r="W503" s="53"/>
      <c r="X503" s="49"/>
      <c r="Y503" s="49"/>
      <c r="Z503" s="49"/>
      <c r="AA503" s="49"/>
      <c r="AB503" s="49"/>
      <c r="AC503" s="42">
        <f t="shared" si="35"/>
        <v>0</v>
      </c>
      <c r="AD503" s="42">
        <f t="shared" si="36"/>
        <v>0</v>
      </c>
      <c r="AE503" s="61"/>
    </row>
    <row r="504" spans="1:31" x14ac:dyDescent="0.2">
      <c r="A504" s="41">
        <f t="shared" si="31"/>
        <v>501</v>
      </c>
      <c r="B504" s="46"/>
      <c r="C504" s="57" t="str">
        <f>IF(D504&lt;&gt;0,VLOOKUP(D504,'[1]Danh mục'!$A$3:$B$17,2,0),"")</f>
        <v/>
      </c>
      <c r="D504" s="47"/>
      <c r="E504" s="54">
        <f>IFERROR(INDEX(#REF!,MATCH('THÁNG 6.2022'!D504,XE[SỐ XE],0),0),0)</f>
        <v>0</v>
      </c>
      <c r="F504" s="55"/>
      <c r="G504" s="71"/>
      <c r="H504" s="48"/>
      <c r="I504" s="48"/>
      <c r="J504" s="48"/>
      <c r="K504" s="54">
        <f t="shared" si="37"/>
        <v>28</v>
      </c>
      <c r="L504" s="56"/>
      <c r="M504" s="48"/>
      <c r="N504" s="48"/>
      <c r="O504" s="48"/>
      <c r="P504" s="69"/>
      <c r="Q504" s="48"/>
      <c r="R504" s="50"/>
      <c r="S504" s="51"/>
      <c r="T504" s="52"/>
      <c r="U504" s="52"/>
      <c r="V504" s="51"/>
      <c r="W504" s="53"/>
      <c r="X504" s="49"/>
      <c r="Y504" s="49"/>
      <c r="Z504" s="49"/>
      <c r="AA504" s="49"/>
      <c r="AB504" s="49"/>
      <c r="AC504" s="42">
        <f t="shared" si="35"/>
        <v>0</v>
      </c>
      <c r="AD504" s="42">
        <f t="shared" si="36"/>
        <v>0</v>
      </c>
      <c r="AE504" s="61"/>
    </row>
    <row r="505" spans="1:31" x14ac:dyDescent="0.2">
      <c r="A505" s="41">
        <f t="shared" si="31"/>
        <v>502</v>
      </c>
      <c r="B505" s="46"/>
      <c r="C505" s="57" t="str">
        <f>IF(D505&lt;&gt;0,VLOOKUP(D505,'[1]Danh mục'!$A$3:$B$17,2,0),"")</f>
        <v/>
      </c>
      <c r="D505" s="47"/>
      <c r="E505" s="54">
        <f>IFERROR(INDEX(#REF!,MATCH('THÁNG 6.2022'!D505,XE[SỐ XE],0),0),0)</f>
        <v>0</v>
      </c>
      <c r="F505" s="55"/>
      <c r="G505" s="71"/>
      <c r="H505" s="48"/>
      <c r="I505" s="48"/>
      <c r="J505" s="48"/>
      <c r="K505" s="54">
        <f t="shared" si="37"/>
        <v>28</v>
      </c>
      <c r="L505" s="56"/>
      <c r="M505" s="48"/>
      <c r="N505" s="48"/>
      <c r="O505" s="48"/>
      <c r="P505" s="69"/>
      <c r="Q505" s="48"/>
      <c r="R505" s="50"/>
      <c r="S505" s="51"/>
      <c r="T505" s="52"/>
      <c r="U505" s="52"/>
      <c r="V505" s="51"/>
      <c r="W505" s="53"/>
      <c r="X505" s="49"/>
      <c r="Y505" s="49"/>
      <c r="Z505" s="49"/>
      <c r="AA505" s="49"/>
      <c r="AB505" s="49"/>
      <c r="AC505" s="42">
        <f t="shared" si="35"/>
        <v>0</v>
      </c>
      <c r="AD505" s="42">
        <f t="shared" si="36"/>
        <v>0</v>
      </c>
      <c r="AE505" s="61"/>
    </row>
    <row r="506" spans="1:31" x14ac:dyDescent="0.2">
      <c r="A506" s="41">
        <f t="shared" si="31"/>
        <v>503</v>
      </c>
      <c r="B506" s="46"/>
      <c r="C506" s="57" t="str">
        <f>IF(D506&lt;&gt;0,VLOOKUP(D506,'[1]Danh mục'!$A$3:$B$17,2,0),"")</f>
        <v/>
      </c>
      <c r="D506" s="47"/>
      <c r="E506" s="54">
        <f>IFERROR(INDEX(#REF!,MATCH('THÁNG 6.2022'!D506,XE[SỐ XE],0),0),0)</f>
        <v>0</v>
      </c>
      <c r="F506" s="55"/>
      <c r="G506" s="71"/>
      <c r="H506" s="48"/>
      <c r="I506" s="48"/>
      <c r="J506" s="48"/>
      <c r="K506" s="54">
        <f t="shared" si="37"/>
        <v>28</v>
      </c>
      <c r="L506" s="56"/>
      <c r="M506" s="48"/>
      <c r="N506" s="48"/>
      <c r="O506" s="48"/>
      <c r="P506" s="69"/>
      <c r="Q506" s="48"/>
      <c r="R506" s="50"/>
      <c r="S506" s="51"/>
      <c r="T506" s="52"/>
      <c r="U506" s="52"/>
      <c r="V506" s="51"/>
      <c r="W506" s="53"/>
      <c r="X506" s="49"/>
      <c r="Y506" s="49"/>
      <c r="Z506" s="49"/>
      <c r="AA506" s="49"/>
      <c r="AB506" s="49"/>
      <c r="AC506" s="42">
        <f t="shared" si="35"/>
        <v>0</v>
      </c>
      <c r="AD506" s="42">
        <f t="shared" si="36"/>
        <v>0</v>
      </c>
      <c r="AE506" s="61"/>
    </row>
    <row r="507" spans="1:31" x14ac:dyDescent="0.2">
      <c r="A507" s="41">
        <f t="shared" si="31"/>
        <v>504</v>
      </c>
      <c r="B507" s="46"/>
      <c r="C507" s="57" t="str">
        <f>IF(D507&lt;&gt;0,VLOOKUP(D507,'[1]Danh mục'!$A$3:$B$17,2,0),"")</f>
        <v/>
      </c>
      <c r="D507" s="47"/>
      <c r="E507" s="54">
        <f>IFERROR(INDEX(#REF!,MATCH('THÁNG 6.2022'!D507,XE[SỐ XE],0),0),0)</f>
        <v>0</v>
      </c>
      <c r="F507" s="55"/>
      <c r="G507" s="71"/>
      <c r="H507" s="48"/>
      <c r="I507" s="48"/>
      <c r="J507" s="48"/>
      <c r="K507" s="54">
        <f t="shared" si="37"/>
        <v>28</v>
      </c>
      <c r="L507" s="56"/>
      <c r="M507" s="48"/>
      <c r="N507" s="48"/>
      <c r="O507" s="48"/>
      <c r="P507" s="69"/>
      <c r="Q507" s="48"/>
      <c r="R507" s="50"/>
      <c r="S507" s="51"/>
      <c r="T507" s="52"/>
      <c r="U507" s="52"/>
      <c r="V507" s="51"/>
      <c r="W507" s="53"/>
      <c r="X507" s="49"/>
      <c r="Y507" s="49"/>
      <c r="Z507" s="49"/>
      <c r="AA507" s="49"/>
      <c r="AB507" s="49"/>
      <c r="AC507" s="42">
        <f t="shared" si="35"/>
        <v>0</v>
      </c>
      <c r="AD507" s="42">
        <f t="shared" si="36"/>
        <v>0</v>
      </c>
      <c r="AE507" s="61"/>
    </row>
    <row r="508" spans="1:31" x14ac:dyDescent="0.2">
      <c r="A508" s="41">
        <f t="shared" si="31"/>
        <v>505</v>
      </c>
      <c r="B508" s="46"/>
      <c r="C508" s="57" t="str">
        <f>IF(D508&lt;&gt;0,VLOOKUP(D508,'[1]Danh mục'!$A$3:$B$17,2,0),"")</f>
        <v/>
      </c>
      <c r="D508" s="47"/>
      <c r="E508" s="54">
        <f>IFERROR(INDEX(#REF!,MATCH('THÁNG 6.2022'!D508,XE[SỐ XE],0),0),0)</f>
        <v>0</v>
      </c>
      <c r="F508" s="55"/>
      <c r="G508" s="71"/>
      <c r="H508" s="48"/>
      <c r="I508" s="48"/>
      <c r="J508" s="48"/>
      <c r="K508" s="54">
        <f t="shared" si="37"/>
        <v>28</v>
      </c>
      <c r="L508" s="56"/>
      <c r="M508" s="48"/>
      <c r="N508" s="48"/>
      <c r="O508" s="48"/>
      <c r="P508" s="69"/>
      <c r="Q508" s="48"/>
      <c r="R508" s="50"/>
      <c r="S508" s="51"/>
      <c r="T508" s="52"/>
      <c r="U508" s="52"/>
      <c r="V508" s="51"/>
      <c r="W508" s="53"/>
      <c r="X508" s="49"/>
      <c r="Y508" s="49"/>
      <c r="Z508" s="49"/>
      <c r="AA508" s="49"/>
      <c r="AB508" s="49"/>
      <c r="AC508" s="42">
        <f t="shared" si="35"/>
        <v>0</v>
      </c>
      <c r="AD508" s="42">
        <f t="shared" si="36"/>
        <v>0</v>
      </c>
      <c r="AE508" s="61"/>
    </row>
    <row r="509" spans="1:31" x14ac:dyDescent="0.2">
      <c r="A509" s="41">
        <f t="shared" si="31"/>
        <v>506</v>
      </c>
      <c r="B509" s="46"/>
      <c r="C509" s="57" t="str">
        <f>IF(D509&lt;&gt;0,VLOOKUP(D509,'[1]Danh mục'!$A$3:$B$17,2,0),"")</f>
        <v/>
      </c>
      <c r="D509" s="47"/>
      <c r="E509" s="54">
        <f>IFERROR(INDEX(#REF!,MATCH('THÁNG 6.2022'!D509,XE[SỐ XE],0),0),0)</f>
        <v>0</v>
      </c>
      <c r="F509" s="55"/>
      <c r="G509" s="71"/>
      <c r="H509" s="48"/>
      <c r="I509" s="48"/>
      <c r="J509" s="48"/>
      <c r="K509" s="54">
        <f t="shared" si="37"/>
        <v>28</v>
      </c>
      <c r="L509" s="56"/>
      <c r="M509" s="48"/>
      <c r="N509" s="48"/>
      <c r="O509" s="48"/>
      <c r="P509" s="69"/>
      <c r="Q509" s="48"/>
      <c r="R509" s="50"/>
      <c r="S509" s="51"/>
      <c r="T509" s="52"/>
      <c r="U509" s="52"/>
      <c r="V509" s="51"/>
      <c r="W509" s="53"/>
      <c r="X509" s="49"/>
      <c r="Y509" s="49"/>
      <c r="Z509" s="49"/>
      <c r="AA509" s="49"/>
      <c r="AB509" s="49"/>
      <c r="AC509" s="42">
        <f t="shared" si="35"/>
        <v>0</v>
      </c>
      <c r="AD509" s="42">
        <f t="shared" si="36"/>
        <v>0</v>
      </c>
      <c r="AE509" s="61"/>
    </row>
    <row r="510" spans="1:31" x14ac:dyDescent="0.2">
      <c r="A510" s="41">
        <f t="shared" si="31"/>
        <v>507</v>
      </c>
      <c r="B510" s="46"/>
      <c r="C510" s="57" t="str">
        <f>IF(D510&lt;&gt;0,VLOOKUP(D510,'[1]Danh mục'!$A$3:$B$17,2,0),"")</f>
        <v/>
      </c>
      <c r="D510" s="47"/>
      <c r="E510" s="54">
        <f>IFERROR(INDEX(#REF!,MATCH('THÁNG 6.2022'!D510,XE[SỐ XE],0),0),0)</f>
        <v>0</v>
      </c>
      <c r="F510" s="55"/>
      <c r="G510" s="71"/>
      <c r="H510" s="48"/>
      <c r="I510" s="48"/>
      <c r="J510" s="48"/>
      <c r="K510" s="54">
        <f t="shared" si="37"/>
        <v>28</v>
      </c>
      <c r="L510" s="56"/>
      <c r="M510" s="48"/>
      <c r="N510" s="48"/>
      <c r="O510" s="48"/>
      <c r="P510" s="69"/>
      <c r="Q510" s="48"/>
      <c r="R510" s="50"/>
      <c r="S510" s="51"/>
      <c r="T510" s="52"/>
      <c r="U510" s="52"/>
      <c r="V510" s="51"/>
      <c r="W510" s="53"/>
      <c r="X510" s="49"/>
      <c r="Y510" s="49"/>
      <c r="Z510" s="49"/>
      <c r="AA510" s="49"/>
      <c r="AB510" s="49"/>
      <c r="AC510" s="42">
        <f t="shared" si="35"/>
        <v>0</v>
      </c>
      <c r="AD510" s="42">
        <f t="shared" si="36"/>
        <v>0</v>
      </c>
      <c r="AE510" s="61"/>
    </row>
    <row r="511" spans="1:31" x14ac:dyDescent="0.2">
      <c r="A511" s="41">
        <f t="shared" si="31"/>
        <v>508</v>
      </c>
      <c r="B511" s="46"/>
      <c r="C511" s="57" t="str">
        <f>IF(D511&lt;&gt;0,VLOOKUP(D511,'[1]Danh mục'!$A$3:$B$17,2,0),"")</f>
        <v/>
      </c>
      <c r="D511" s="47"/>
      <c r="E511" s="54">
        <f>IFERROR(INDEX(#REF!,MATCH('THÁNG 6.2022'!D511,XE[SỐ XE],0),0),0)</f>
        <v>0</v>
      </c>
      <c r="F511" s="55"/>
      <c r="G511" s="71"/>
      <c r="H511" s="48"/>
      <c r="I511" s="48"/>
      <c r="J511" s="48"/>
      <c r="K511" s="54">
        <f t="shared" si="37"/>
        <v>28</v>
      </c>
      <c r="L511" s="56"/>
      <c r="M511" s="48"/>
      <c r="N511" s="48"/>
      <c r="O511" s="48"/>
      <c r="P511" s="69"/>
      <c r="Q511" s="48"/>
      <c r="R511" s="50"/>
      <c r="S511" s="51"/>
      <c r="T511" s="52"/>
      <c r="U511" s="52"/>
      <c r="V511" s="51"/>
      <c r="W511" s="53"/>
      <c r="X511" s="49"/>
      <c r="Y511" s="49"/>
      <c r="Z511" s="49"/>
      <c r="AA511" s="49"/>
      <c r="AB511" s="49"/>
      <c r="AC511" s="42">
        <f t="shared" si="35"/>
        <v>0</v>
      </c>
      <c r="AD511" s="42">
        <f t="shared" si="36"/>
        <v>0</v>
      </c>
      <c r="AE511" s="61"/>
    </row>
    <row r="512" spans="1:31" x14ac:dyDescent="0.2">
      <c r="A512" s="41">
        <f t="shared" si="31"/>
        <v>509</v>
      </c>
      <c r="B512" s="46"/>
      <c r="C512" s="57" t="str">
        <f>IF(D512&lt;&gt;0,VLOOKUP(D512,'[1]Danh mục'!$A$3:$B$17,2,0),"")</f>
        <v/>
      </c>
      <c r="D512" s="47"/>
      <c r="E512" s="54">
        <f>IFERROR(INDEX(#REF!,MATCH('THÁNG 6.2022'!D512,XE[SỐ XE],0),0),0)</f>
        <v>0</v>
      </c>
      <c r="F512" s="55"/>
      <c r="G512" s="71"/>
      <c r="H512" s="48"/>
      <c r="I512" s="48"/>
      <c r="J512" s="48"/>
      <c r="K512" s="54">
        <f t="shared" si="37"/>
        <v>28</v>
      </c>
      <c r="L512" s="56"/>
      <c r="M512" s="48"/>
      <c r="N512" s="48"/>
      <c r="O512" s="48"/>
      <c r="P512" s="69"/>
      <c r="Q512" s="48"/>
      <c r="R512" s="50"/>
      <c r="S512" s="51"/>
      <c r="T512" s="52"/>
      <c r="U512" s="52"/>
      <c r="V512" s="51"/>
      <c r="W512" s="53"/>
      <c r="X512" s="49"/>
      <c r="Y512" s="49"/>
      <c r="Z512" s="49"/>
      <c r="AA512" s="49"/>
      <c r="AB512" s="49"/>
      <c r="AC512" s="42">
        <f t="shared" si="35"/>
        <v>0</v>
      </c>
      <c r="AD512" s="42">
        <f t="shared" si="36"/>
        <v>0</v>
      </c>
      <c r="AE512" s="61"/>
    </row>
    <row r="513" spans="1:31" x14ac:dyDescent="0.2">
      <c r="A513" s="41">
        <f t="shared" si="31"/>
        <v>510</v>
      </c>
      <c r="B513" s="46"/>
      <c r="C513" s="57" t="str">
        <f>IF(D513&lt;&gt;0,VLOOKUP(D513,'[1]Danh mục'!$A$3:$B$17,2,0),"")</f>
        <v/>
      </c>
      <c r="D513" s="47"/>
      <c r="E513" s="54">
        <f>IFERROR(INDEX(#REF!,MATCH('THÁNG 6.2022'!D513,XE[SỐ XE],0),0),0)</f>
        <v>0</v>
      </c>
      <c r="F513" s="55"/>
      <c r="G513" s="71"/>
      <c r="H513" s="48"/>
      <c r="I513" s="48"/>
      <c r="J513" s="48"/>
      <c r="K513" s="54">
        <f t="shared" si="37"/>
        <v>28</v>
      </c>
      <c r="L513" s="56"/>
      <c r="M513" s="48"/>
      <c r="N513" s="48"/>
      <c r="O513" s="48"/>
      <c r="P513" s="69"/>
      <c r="Q513" s="48"/>
      <c r="R513" s="50"/>
      <c r="S513" s="51"/>
      <c r="T513" s="52"/>
      <c r="U513" s="52"/>
      <c r="V513" s="51"/>
      <c r="W513" s="53"/>
      <c r="X513" s="49"/>
      <c r="Y513" s="49"/>
      <c r="Z513" s="49"/>
      <c r="AA513" s="49"/>
      <c r="AB513" s="49"/>
      <c r="AC513" s="42">
        <f t="shared" si="35"/>
        <v>0</v>
      </c>
      <c r="AD513" s="42">
        <f t="shared" si="36"/>
        <v>0</v>
      </c>
      <c r="AE513" s="61"/>
    </row>
    <row r="514" spans="1:31" x14ac:dyDescent="0.2">
      <c r="A514" s="41">
        <f t="shared" si="31"/>
        <v>511</v>
      </c>
      <c r="B514" s="46"/>
      <c r="C514" s="57" t="str">
        <f>IF(D514&lt;&gt;0,VLOOKUP(D514,'[1]Danh mục'!$A$3:$B$17,2,0),"")</f>
        <v/>
      </c>
      <c r="D514" s="47"/>
      <c r="E514" s="54">
        <f>IFERROR(INDEX(#REF!,MATCH('THÁNG 6.2022'!D514,XE[SỐ XE],0),0),0)</f>
        <v>0</v>
      </c>
      <c r="F514" s="55"/>
      <c r="G514" s="71"/>
      <c r="H514" s="48"/>
      <c r="I514" s="48"/>
      <c r="J514" s="48"/>
      <c r="K514" s="54">
        <f t="shared" si="37"/>
        <v>28</v>
      </c>
      <c r="L514" s="56"/>
      <c r="M514" s="48"/>
      <c r="N514" s="48"/>
      <c r="O514" s="48"/>
      <c r="P514" s="69"/>
      <c r="Q514" s="48"/>
      <c r="R514" s="50"/>
      <c r="S514" s="51"/>
      <c r="T514" s="52"/>
      <c r="U514" s="52"/>
      <c r="V514" s="51"/>
      <c r="W514" s="53"/>
      <c r="X514" s="49"/>
      <c r="Y514" s="49"/>
      <c r="Z514" s="49"/>
      <c r="AA514" s="49"/>
      <c r="AB514" s="49"/>
      <c r="AC514" s="42">
        <f t="shared" si="35"/>
        <v>0</v>
      </c>
      <c r="AD514" s="42">
        <f t="shared" si="36"/>
        <v>0</v>
      </c>
      <c r="AE514" s="61"/>
    </row>
    <row r="515" spans="1:31" x14ac:dyDescent="0.2">
      <c r="A515" s="41">
        <f t="shared" si="31"/>
        <v>512</v>
      </c>
      <c r="B515" s="46"/>
      <c r="C515" s="57" t="str">
        <f>IF(D515&lt;&gt;0,VLOOKUP(D515,'[1]Danh mục'!$A$3:$B$17,2,0),"")</f>
        <v/>
      </c>
      <c r="D515" s="47"/>
      <c r="E515" s="54">
        <f>IFERROR(INDEX(#REF!,MATCH('THÁNG 6.2022'!D515,XE[SỐ XE],0),0),0)</f>
        <v>0</v>
      </c>
      <c r="F515" s="55"/>
      <c r="G515" s="71"/>
      <c r="H515" s="48"/>
      <c r="I515" s="48"/>
      <c r="J515" s="48"/>
      <c r="K515" s="54">
        <f t="shared" si="37"/>
        <v>28</v>
      </c>
      <c r="L515" s="56"/>
      <c r="M515" s="48"/>
      <c r="N515" s="48"/>
      <c r="O515" s="48"/>
      <c r="P515" s="69"/>
      <c r="Q515" s="48"/>
      <c r="R515" s="50"/>
      <c r="S515" s="51"/>
      <c r="T515" s="52"/>
      <c r="U515" s="52"/>
      <c r="V515" s="51"/>
      <c r="W515" s="53"/>
      <c r="X515" s="49"/>
      <c r="Y515" s="49"/>
      <c r="Z515" s="49"/>
      <c r="AA515" s="49"/>
      <c r="AB515" s="49"/>
      <c r="AC515" s="42">
        <f t="shared" si="35"/>
        <v>0</v>
      </c>
      <c r="AD515" s="42">
        <f t="shared" si="36"/>
        <v>0</v>
      </c>
      <c r="AE515" s="61"/>
    </row>
    <row r="516" spans="1:31" x14ac:dyDescent="0.2">
      <c r="A516" s="41">
        <f t="shared" si="31"/>
        <v>513</v>
      </c>
      <c r="B516" s="46"/>
      <c r="C516" s="57" t="str">
        <f>IF(D516&lt;&gt;0,VLOOKUP(D516,'[1]Danh mục'!$A$3:$B$17,2,0),"")</f>
        <v/>
      </c>
      <c r="D516" s="47"/>
      <c r="E516" s="54">
        <f>IFERROR(INDEX(#REF!,MATCH('THÁNG 6.2022'!D516,XE[SỐ XE],0),0),0)</f>
        <v>0</v>
      </c>
      <c r="F516" s="55"/>
      <c r="G516" s="71"/>
      <c r="H516" s="48"/>
      <c r="I516" s="48"/>
      <c r="J516" s="48"/>
      <c r="K516" s="54">
        <f t="shared" si="37"/>
        <v>28</v>
      </c>
      <c r="L516" s="56"/>
      <c r="M516" s="48"/>
      <c r="N516" s="48"/>
      <c r="O516" s="48"/>
      <c r="P516" s="69"/>
      <c r="Q516" s="48"/>
      <c r="R516" s="50"/>
      <c r="S516" s="51"/>
      <c r="T516" s="52"/>
      <c r="U516" s="52"/>
      <c r="V516" s="51"/>
      <c r="W516" s="53"/>
      <c r="X516" s="49"/>
      <c r="Y516" s="49"/>
      <c r="Z516" s="49"/>
      <c r="AA516" s="49"/>
      <c r="AB516" s="49"/>
      <c r="AC516" s="42">
        <f t="shared" si="35"/>
        <v>0</v>
      </c>
      <c r="AD516" s="42">
        <f t="shared" si="36"/>
        <v>0</v>
      </c>
      <c r="AE516" s="61"/>
    </row>
    <row r="517" spans="1:31" x14ac:dyDescent="0.2">
      <c r="A517" s="41">
        <f t="shared" si="31"/>
        <v>514</v>
      </c>
      <c r="B517" s="46"/>
      <c r="C517" s="57" t="str">
        <f>IF(D517&lt;&gt;0,VLOOKUP(D517,'[1]Danh mục'!$A$3:$B$17,2,0),"")</f>
        <v/>
      </c>
      <c r="D517" s="47"/>
      <c r="E517" s="54">
        <f>IFERROR(INDEX(#REF!,MATCH('THÁNG 6.2022'!D517,XE[SỐ XE],0),0),0)</f>
        <v>0</v>
      </c>
      <c r="F517" s="55"/>
      <c r="G517" s="71"/>
      <c r="H517" s="48"/>
      <c r="I517" s="48"/>
      <c r="J517" s="48"/>
      <c r="K517" s="54">
        <f t="shared" si="37"/>
        <v>28</v>
      </c>
      <c r="L517" s="56"/>
      <c r="M517" s="48"/>
      <c r="N517" s="48"/>
      <c r="O517" s="48"/>
      <c r="P517" s="69"/>
      <c r="Q517" s="48"/>
      <c r="R517" s="50"/>
      <c r="S517" s="51"/>
      <c r="T517" s="52"/>
      <c r="U517" s="52"/>
      <c r="V517" s="51"/>
      <c r="W517" s="53"/>
      <c r="X517" s="49"/>
      <c r="Y517" s="49"/>
      <c r="Z517" s="49"/>
      <c r="AA517" s="49"/>
      <c r="AB517" s="49"/>
      <c r="AC517" s="42">
        <f t="shared" ref="AC517:AC580" si="38">K517*M517*15000</f>
        <v>0</v>
      </c>
      <c r="AD517" s="42">
        <f t="shared" ref="AD517:AD580" si="39">SUM(W517:AB517)</f>
        <v>0</v>
      </c>
      <c r="AE517" s="61"/>
    </row>
    <row r="518" spans="1:31" x14ac:dyDescent="0.2">
      <c r="A518" s="41">
        <f t="shared" si="31"/>
        <v>515</v>
      </c>
      <c r="B518" s="46"/>
      <c r="C518" s="57" t="str">
        <f>IF(D518&lt;&gt;0,VLOOKUP(D518,'[1]Danh mục'!$A$3:$B$17,2,0),"")</f>
        <v/>
      </c>
      <c r="D518" s="47"/>
      <c r="E518" s="54">
        <f>IFERROR(INDEX(#REF!,MATCH('THÁNG 6.2022'!D518,XE[SỐ XE],0),0),0)</f>
        <v>0</v>
      </c>
      <c r="F518" s="55"/>
      <c r="G518" s="71"/>
      <c r="H518" s="48"/>
      <c r="I518" s="48"/>
      <c r="J518" s="48"/>
      <c r="K518" s="54">
        <f t="shared" si="37"/>
        <v>28</v>
      </c>
      <c r="L518" s="56"/>
      <c r="M518" s="48"/>
      <c r="N518" s="48"/>
      <c r="O518" s="48"/>
      <c r="P518" s="69"/>
      <c r="Q518" s="48"/>
      <c r="R518" s="50"/>
      <c r="S518" s="51"/>
      <c r="T518" s="52"/>
      <c r="U518" s="52"/>
      <c r="V518" s="51"/>
      <c r="W518" s="53"/>
      <c r="X518" s="49"/>
      <c r="Y518" s="49"/>
      <c r="Z518" s="49"/>
      <c r="AA518" s="49"/>
      <c r="AB518" s="49"/>
      <c r="AC518" s="42">
        <f t="shared" si="38"/>
        <v>0</v>
      </c>
      <c r="AD518" s="42">
        <f t="shared" si="39"/>
        <v>0</v>
      </c>
      <c r="AE518" s="61"/>
    </row>
    <row r="519" spans="1:31" x14ac:dyDescent="0.2">
      <c r="A519" s="41">
        <f t="shared" si="31"/>
        <v>516</v>
      </c>
      <c r="B519" s="46"/>
      <c r="C519" s="57" t="str">
        <f>IF(D519&lt;&gt;0,VLOOKUP(D519,'[1]Danh mục'!$A$3:$B$17,2,0),"")</f>
        <v/>
      </c>
      <c r="D519" s="47"/>
      <c r="E519" s="54">
        <f>IFERROR(INDEX(#REF!,MATCH('THÁNG 6.2022'!D519,XE[SỐ XE],0),0),0)</f>
        <v>0</v>
      </c>
      <c r="F519" s="55"/>
      <c r="G519" s="71"/>
      <c r="H519" s="48"/>
      <c r="I519" s="48"/>
      <c r="J519" s="48"/>
      <c r="K519" s="54">
        <f t="shared" si="37"/>
        <v>28</v>
      </c>
      <c r="L519" s="56"/>
      <c r="M519" s="48"/>
      <c r="N519" s="48"/>
      <c r="O519" s="48"/>
      <c r="P519" s="69"/>
      <c r="Q519" s="48"/>
      <c r="R519" s="50"/>
      <c r="S519" s="51"/>
      <c r="T519" s="52"/>
      <c r="U519" s="52"/>
      <c r="V519" s="51"/>
      <c r="W519" s="53"/>
      <c r="X519" s="49"/>
      <c r="Y519" s="49"/>
      <c r="Z519" s="49"/>
      <c r="AA519" s="49"/>
      <c r="AB519" s="49"/>
      <c r="AC519" s="42">
        <f t="shared" si="38"/>
        <v>0</v>
      </c>
      <c r="AD519" s="42">
        <f t="shared" si="39"/>
        <v>0</v>
      </c>
      <c r="AE519" s="61"/>
    </row>
    <row r="520" spans="1:31" x14ac:dyDescent="0.2">
      <c r="A520" s="41">
        <f t="shared" si="31"/>
        <v>517</v>
      </c>
      <c r="B520" s="46"/>
      <c r="C520" s="57" t="str">
        <f>IF(D520&lt;&gt;0,VLOOKUP(D520,'[1]Danh mục'!$A$3:$B$17,2,0),"")</f>
        <v/>
      </c>
      <c r="D520" s="47"/>
      <c r="E520" s="54">
        <f>IFERROR(INDEX(#REF!,MATCH('THÁNG 6.2022'!D520,XE[SỐ XE],0),0),0)</f>
        <v>0</v>
      </c>
      <c r="F520" s="55"/>
      <c r="G520" s="71"/>
      <c r="H520" s="48"/>
      <c r="I520" s="48"/>
      <c r="J520" s="48"/>
      <c r="K520" s="54">
        <f t="shared" si="37"/>
        <v>28</v>
      </c>
      <c r="L520" s="56"/>
      <c r="M520" s="48"/>
      <c r="N520" s="48"/>
      <c r="O520" s="48"/>
      <c r="P520" s="69"/>
      <c r="Q520" s="48"/>
      <c r="R520" s="50"/>
      <c r="S520" s="51"/>
      <c r="T520" s="52"/>
      <c r="U520" s="52"/>
      <c r="V520" s="51"/>
      <c r="W520" s="53"/>
      <c r="X520" s="49"/>
      <c r="Y520" s="49"/>
      <c r="Z520" s="49"/>
      <c r="AA520" s="49"/>
      <c r="AB520" s="49"/>
      <c r="AC520" s="42">
        <f t="shared" si="38"/>
        <v>0</v>
      </c>
      <c r="AD520" s="42">
        <f t="shared" si="39"/>
        <v>0</v>
      </c>
      <c r="AE520" s="61"/>
    </row>
    <row r="521" spans="1:31" x14ac:dyDescent="0.2">
      <c r="A521" s="41">
        <f t="shared" si="31"/>
        <v>518</v>
      </c>
      <c r="B521" s="46"/>
      <c r="C521" s="57" t="str">
        <f>IF(D521&lt;&gt;0,VLOOKUP(D521,'[1]Danh mục'!$A$3:$B$17,2,0),"")</f>
        <v/>
      </c>
      <c r="D521" s="47"/>
      <c r="E521" s="54">
        <f>IFERROR(INDEX(#REF!,MATCH('THÁNG 6.2022'!D521,XE[SỐ XE],0),0),0)</f>
        <v>0</v>
      </c>
      <c r="F521" s="55"/>
      <c r="G521" s="71"/>
      <c r="H521" s="48"/>
      <c r="I521" s="48"/>
      <c r="J521" s="48"/>
      <c r="K521" s="54">
        <f t="shared" si="37"/>
        <v>28</v>
      </c>
      <c r="L521" s="56"/>
      <c r="M521" s="48"/>
      <c r="N521" s="48"/>
      <c r="O521" s="48"/>
      <c r="P521" s="69"/>
      <c r="Q521" s="48"/>
      <c r="R521" s="50"/>
      <c r="S521" s="51"/>
      <c r="T521" s="52"/>
      <c r="U521" s="52"/>
      <c r="V521" s="51"/>
      <c r="W521" s="53"/>
      <c r="X521" s="49"/>
      <c r="Y521" s="49"/>
      <c r="Z521" s="49"/>
      <c r="AA521" s="49"/>
      <c r="AB521" s="49"/>
      <c r="AC521" s="42">
        <f t="shared" si="38"/>
        <v>0</v>
      </c>
      <c r="AD521" s="42">
        <f t="shared" si="39"/>
        <v>0</v>
      </c>
      <c r="AE521" s="61"/>
    </row>
    <row r="522" spans="1:31" x14ac:dyDescent="0.2">
      <c r="A522" s="41">
        <f t="shared" si="31"/>
        <v>519</v>
      </c>
      <c r="B522" s="46"/>
      <c r="C522" s="57" t="str">
        <f>IF(D522&lt;&gt;0,VLOOKUP(D522,'[1]Danh mục'!$A$3:$B$17,2,0),"")</f>
        <v/>
      </c>
      <c r="D522" s="47"/>
      <c r="E522" s="54">
        <f>IFERROR(INDEX(#REF!,MATCH('THÁNG 6.2022'!D522,XE[SỐ XE],0),0),0)</f>
        <v>0</v>
      </c>
      <c r="F522" s="55"/>
      <c r="G522" s="71"/>
      <c r="H522" s="48"/>
      <c r="I522" s="48"/>
      <c r="J522" s="48"/>
      <c r="K522" s="54">
        <f t="shared" si="37"/>
        <v>28</v>
      </c>
      <c r="L522" s="56"/>
      <c r="M522" s="48"/>
      <c r="N522" s="48"/>
      <c r="O522" s="48"/>
      <c r="P522" s="69"/>
      <c r="Q522" s="48"/>
      <c r="R522" s="50"/>
      <c r="S522" s="51"/>
      <c r="T522" s="52"/>
      <c r="U522" s="52"/>
      <c r="V522" s="51"/>
      <c r="W522" s="53"/>
      <c r="X522" s="49"/>
      <c r="Y522" s="49"/>
      <c r="Z522" s="49"/>
      <c r="AA522" s="49"/>
      <c r="AB522" s="49"/>
      <c r="AC522" s="42">
        <f t="shared" si="38"/>
        <v>0</v>
      </c>
      <c r="AD522" s="42">
        <f t="shared" si="39"/>
        <v>0</v>
      </c>
      <c r="AE522" s="61"/>
    </row>
    <row r="523" spans="1:31" x14ac:dyDescent="0.2">
      <c r="A523" s="41">
        <f t="shared" si="31"/>
        <v>520</v>
      </c>
      <c r="B523" s="46"/>
      <c r="C523" s="57" t="str">
        <f>IF(D523&lt;&gt;0,VLOOKUP(D523,'[1]Danh mục'!$A$3:$B$17,2,0),"")</f>
        <v/>
      </c>
      <c r="D523" s="47"/>
      <c r="E523" s="54">
        <f>IFERROR(INDEX(#REF!,MATCH('THÁNG 6.2022'!D523,XE[SỐ XE],0),0),0)</f>
        <v>0</v>
      </c>
      <c r="F523" s="55"/>
      <c r="G523" s="71"/>
      <c r="H523" s="48"/>
      <c r="I523" s="48"/>
      <c r="J523" s="48"/>
      <c r="K523" s="54">
        <f t="shared" si="37"/>
        <v>28</v>
      </c>
      <c r="L523" s="56"/>
      <c r="M523" s="48"/>
      <c r="N523" s="48"/>
      <c r="O523" s="48"/>
      <c r="P523" s="69"/>
      <c r="Q523" s="48"/>
      <c r="R523" s="50"/>
      <c r="S523" s="51"/>
      <c r="T523" s="52"/>
      <c r="U523" s="52"/>
      <c r="V523" s="51"/>
      <c r="W523" s="53"/>
      <c r="X523" s="49"/>
      <c r="Y523" s="49"/>
      <c r="Z523" s="49"/>
      <c r="AA523" s="49"/>
      <c r="AB523" s="49"/>
      <c r="AC523" s="42">
        <f t="shared" si="38"/>
        <v>0</v>
      </c>
      <c r="AD523" s="42">
        <f t="shared" si="39"/>
        <v>0</v>
      </c>
      <c r="AE523" s="61"/>
    </row>
    <row r="524" spans="1:31" x14ac:dyDescent="0.2">
      <c r="A524" s="41">
        <f t="shared" si="31"/>
        <v>521</v>
      </c>
      <c r="B524" s="46"/>
      <c r="C524" s="57" t="str">
        <f>IF(D524&lt;&gt;0,VLOOKUP(D524,'[1]Danh mục'!$A$3:$B$17,2,0),"")</f>
        <v/>
      </c>
      <c r="D524" s="47"/>
      <c r="E524" s="54">
        <f>IFERROR(INDEX(#REF!,MATCH('THÁNG 6.2022'!D524,XE[SỐ XE],0),0),0)</f>
        <v>0</v>
      </c>
      <c r="F524" s="55"/>
      <c r="G524" s="71"/>
      <c r="H524" s="48"/>
      <c r="I524" s="48"/>
      <c r="J524" s="48"/>
      <c r="K524" s="54">
        <f t="shared" si="37"/>
        <v>28</v>
      </c>
      <c r="L524" s="56"/>
      <c r="M524" s="48"/>
      <c r="N524" s="48"/>
      <c r="O524" s="48"/>
      <c r="P524" s="69"/>
      <c r="Q524" s="48"/>
      <c r="R524" s="50"/>
      <c r="S524" s="51"/>
      <c r="T524" s="52"/>
      <c r="U524" s="52"/>
      <c r="V524" s="51"/>
      <c r="W524" s="53"/>
      <c r="X524" s="49"/>
      <c r="Y524" s="49"/>
      <c r="Z524" s="49"/>
      <c r="AA524" s="49"/>
      <c r="AB524" s="49"/>
      <c r="AC524" s="42">
        <f t="shared" si="38"/>
        <v>0</v>
      </c>
      <c r="AD524" s="42">
        <f t="shared" si="39"/>
        <v>0</v>
      </c>
      <c r="AE524" s="61"/>
    </row>
    <row r="525" spans="1:31" x14ac:dyDescent="0.2">
      <c r="A525" s="41">
        <f t="shared" si="31"/>
        <v>522</v>
      </c>
      <c r="B525" s="46"/>
      <c r="C525" s="57" t="str">
        <f>IF(D525&lt;&gt;0,VLOOKUP(D525,'[1]Danh mục'!$A$3:$B$17,2,0),"")</f>
        <v/>
      </c>
      <c r="D525" s="47"/>
      <c r="E525" s="54">
        <f>IFERROR(INDEX(#REF!,MATCH('THÁNG 6.2022'!D525,XE[SỐ XE],0),0),0)</f>
        <v>0</v>
      </c>
      <c r="F525" s="55"/>
      <c r="G525" s="71"/>
      <c r="H525" s="48"/>
      <c r="I525" s="48"/>
      <c r="J525" s="48"/>
      <c r="K525" s="54">
        <f t="shared" si="37"/>
        <v>28</v>
      </c>
      <c r="L525" s="56"/>
      <c r="M525" s="48"/>
      <c r="N525" s="48"/>
      <c r="O525" s="48"/>
      <c r="P525" s="69"/>
      <c r="Q525" s="48"/>
      <c r="R525" s="50"/>
      <c r="S525" s="51"/>
      <c r="T525" s="52"/>
      <c r="U525" s="52"/>
      <c r="V525" s="51"/>
      <c r="W525" s="53"/>
      <c r="X525" s="49"/>
      <c r="Y525" s="49"/>
      <c r="Z525" s="49"/>
      <c r="AA525" s="49"/>
      <c r="AB525" s="49"/>
      <c r="AC525" s="42">
        <f t="shared" si="38"/>
        <v>0</v>
      </c>
      <c r="AD525" s="42">
        <f t="shared" si="39"/>
        <v>0</v>
      </c>
      <c r="AE525" s="61"/>
    </row>
    <row r="526" spans="1:31" x14ac:dyDescent="0.2">
      <c r="A526" s="41">
        <f t="shared" si="31"/>
        <v>523</v>
      </c>
      <c r="B526" s="46"/>
      <c r="C526" s="57" t="str">
        <f>IF(D526&lt;&gt;0,VLOOKUP(D526,'[1]Danh mục'!$A$3:$B$17,2,0),"")</f>
        <v/>
      </c>
      <c r="D526" s="47"/>
      <c r="E526" s="54">
        <f>IFERROR(INDEX(#REF!,MATCH('THÁNG 6.2022'!D526,XE[SỐ XE],0),0),0)</f>
        <v>0</v>
      </c>
      <c r="F526" s="55"/>
      <c r="G526" s="71"/>
      <c r="H526" s="48"/>
      <c r="I526" s="48"/>
      <c r="J526" s="48"/>
      <c r="K526" s="54">
        <f t="shared" si="37"/>
        <v>28</v>
      </c>
      <c r="L526" s="56"/>
      <c r="M526" s="48"/>
      <c r="N526" s="48"/>
      <c r="O526" s="48"/>
      <c r="P526" s="69"/>
      <c r="Q526" s="48"/>
      <c r="R526" s="50"/>
      <c r="S526" s="51"/>
      <c r="T526" s="52"/>
      <c r="U526" s="52"/>
      <c r="V526" s="51"/>
      <c r="W526" s="53"/>
      <c r="X526" s="49"/>
      <c r="Y526" s="49"/>
      <c r="Z526" s="49"/>
      <c r="AA526" s="49"/>
      <c r="AB526" s="49"/>
      <c r="AC526" s="42">
        <f t="shared" si="38"/>
        <v>0</v>
      </c>
      <c r="AD526" s="42">
        <f t="shared" si="39"/>
        <v>0</v>
      </c>
      <c r="AE526" s="61"/>
    </row>
    <row r="527" spans="1:31" x14ac:dyDescent="0.2">
      <c r="A527" s="41">
        <f t="shared" si="31"/>
        <v>524</v>
      </c>
      <c r="B527" s="46"/>
      <c r="C527" s="57" t="str">
        <f>IF(D527&lt;&gt;0,VLOOKUP(D527,'[1]Danh mục'!$A$3:$B$17,2,0),"")</f>
        <v/>
      </c>
      <c r="D527" s="47"/>
      <c r="E527" s="54">
        <f>IFERROR(INDEX(#REF!,MATCH('THÁNG 6.2022'!D527,XE[SỐ XE],0),0),0)</f>
        <v>0</v>
      </c>
      <c r="F527" s="55"/>
      <c r="G527" s="71"/>
      <c r="H527" s="48"/>
      <c r="I527" s="48"/>
      <c r="J527" s="48"/>
      <c r="K527" s="54">
        <f t="shared" si="37"/>
        <v>28</v>
      </c>
      <c r="L527" s="56"/>
      <c r="M527" s="48"/>
      <c r="N527" s="48"/>
      <c r="O527" s="48"/>
      <c r="P527" s="69"/>
      <c r="Q527" s="48"/>
      <c r="R527" s="50"/>
      <c r="S527" s="51"/>
      <c r="T527" s="52"/>
      <c r="U527" s="52"/>
      <c r="V527" s="51"/>
      <c r="W527" s="53"/>
      <c r="X527" s="49"/>
      <c r="Y527" s="49"/>
      <c r="Z527" s="49"/>
      <c r="AA527" s="49"/>
      <c r="AB527" s="49"/>
      <c r="AC527" s="42">
        <f t="shared" si="38"/>
        <v>0</v>
      </c>
      <c r="AD527" s="42">
        <f t="shared" si="39"/>
        <v>0</v>
      </c>
      <c r="AE527" s="61"/>
    </row>
    <row r="528" spans="1:31" x14ac:dyDescent="0.2">
      <c r="A528" s="41">
        <f t="shared" si="31"/>
        <v>525</v>
      </c>
      <c r="B528" s="46"/>
      <c r="C528" s="57" t="str">
        <f>IF(D528&lt;&gt;0,VLOOKUP(D528,'[1]Danh mục'!$A$3:$B$17,2,0),"")</f>
        <v/>
      </c>
      <c r="D528" s="47"/>
      <c r="E528" s="54">
        <f>IFERROR(INDEX(#REF!,MATCH('THÁNG 6.2022'!D528,XE[SỐ XE],0),0),0)</f>
        <v>0</v>
      </c>
      <c r="F528" s="55"/>
      <c r="G528" s="71"/>
      <c r="H528" s="48"/>
      <c r="I528" s="48"/>
      <c r="J528" s="48"/>
      <c r="K528" s="54">
        <f t="shared" si="37"/>
        <v>28</v>
      </c>
      <c r="L528" s="56"/>
      <c r="M528" s="48"/>
      <c r="N528" s="48"/>
      <c r="O528" s="48"/>
      <c r="P528" s="69"/>
      <c r="Q528" s="122"/>
      <c r="R528" s="50"/>
      <c r="S528" s="51"/>
      <c r="T528" s="52"/>
      <c r="U528" s="52"/>
      <c r="V528" s="51"/>
      <c r="W528" s="53"/>
      <c r="X528" s="49"/>
      <c r="Y528" s="49"/>
      <c r="Z528" s="49"/>
      <c r="AA528" s="49"/>
      <c r="AB528" s="49"/>
      <c r="AC528" s="42">
        <f t="shared" si="38"/>
        <v>0</v>
      </c>
      <c r="AD528" s="42">
        <f t="shared" si="39"/>
        <v>0</v>
      </c>
      <c r="AE528" s="61"/>
    </row>
    <row r="529" spans="1:31" x14ac:dyDescent="0.2">
      <c r="A529" s="41">
        <f t="shared" si="31"/>
        <v>526</v>
      </c>
      <c r="B529" s="46"/>
      <c r="C529" s="57" t="str">
        <f>IF(D529&lt;&gt;0,VLOOKUP(D529,'[1]Danh mục'!$A$3:$B$17,2,0),"")</f>
        <v/>
      </c>
      <c r="D529" s="47"/>
      <c r="E529" s="54">
        <f>IFERROR(INDEX(#REF!,MATCH('THÁNG 6.2022'!D529,XE[SỐ XE],0),0),0)</f>
        <v>0</v>
      </c>
      <c r="F529" s="55"/>
      <c r="G529" s="71"/>
      <c r="H529" s="48"/>
      <c r="I529" s="48"/>
      <c r="J529" s="48"/>
      <c r="K529" s="54">
        <f t="shared" si="37"/>
        <v>28</v>
      </c>
      <c r="L529" s="56"/>
      <c r="M529" s="48"/>
      <c r="N529" s="48"/>
      <c r="O529" s="48"/>
      <c r="P529" s="69"/>
      <c r="Q529" s="48"/>
      <c r="R529" s="50"/>
      <c r="S529" s="51"/>
      <c r="T529" s="52"/>
      <c r="U529" s="52"/>
      <c r="V529" s="51"/>
      <c r="W529" s="53"/>
      <c r="X529" s="49"/>
      <c r="Y529" s="49"/>
      <c r="Z529" s="49"/>
      <c r="AA529" s="49"/>
      <c r="AB529" s="49"/>
      <c r="AC529" s="42">
        <f t="shared" si="38"/>
        <v>0</v>
      </c>
      <c r="AD529" s="42">
        <f t="shared" si="39"/>
        <v>0</v>
      </c>
      <c r="AE529" s="61"/>
    </row>
    <row r="530" spans="1:31" x14ac:dyDescent="0.2">
      <c r="A530" s="41">
        <f t="shared" si="31"/>
        <v>527</v>
      </c>
      <c r="B530" s="46"/>
      <c r="C530" s="57" t="str">
        <f>IF(D530&lt;&gt;0,VLOOKUP(D530,'[1]Danh mục'!$A$3:$B$17,2,0),"")</f>
        <v/>
      </c>
      <c r="D530" s="47"/>
      <c r="E530" s="54">
        <f>IFERROR(INDEX(#REF!,MATCH('THÁNG 6.2022'!D530,XE[SỐ XE],0),0),0)</f>
        <v>0</v>
      </c>
      <c r="F530" s="55"/>
      <c r="G530" s="71"/>
      <c r="H530" s="48"/>
      <c r="I530" s="48"/>
      <c r="J530" s="48"/>
      <c r="K530" s="54">
        <f t="shared" si="37"/>
        <v>28</v>
      </c>
      <c r="L530" s="56"/>
      <c r="M530" s="48"/>
      <c r="N530" s="48"/>
      <c r="O530" s="121"/>
      <c r="P530" s="69"/>
      <c r="Q530" s="48"/>
      <c r="R530" s="50"/>
      <c r="S530" s="51"/>
      <c r="T530" s="52"/>
      <c r="U530" s="52"/>
      <c r="V530" s="51"/>
      <c r="W530" s="53"/>
      <c r="X530" s="49"/>
      <c r="Y530" s="49"/>
      <c r="Z530" s="49"/>
      <c r="AA530" s="49"/>
      <c r="AB530" s="49"/>
      <c r="AC530" s="42">
        <f t="shared" si="38"/>
        <v>0</v>
      </c>
      <c r="AD530" s="42">
        <f t="shared" si="39"/>
        <v>0</v>
      </c>
      <c r="AE530" s="61"/>
    </row>
    <row r="531" spans="1:31" x14ac:dyDescent="0.2">
      <c r="A531" s="41">
        <f t="shared" si="31"/>
        <v>528</v>
      </c>
      <c r="B531" s="46"/>
      <c r="C531" s="57" t="str">
        <f>IF(D531&lt;&gt;0,VLOOKUP(D531,'[1]Danh mục'!$A$3:$B$17,2,0),"")</f>
        <v/>
      </c>
      <c r="D531" s="47"/>
      <c r="E531" s="54">
        <f>IFERROR(INDEX(#REF!,MATCH('THÁNG 6.2022'!D531,XE[SỐ XE],0),0),0)</f>
        <v>0</v>
      </c>
      <c r="F531" s="55"/>
      <c r="G531" s="71"/>
      <c r="H531" s="48"/>
      <c r="I531" s="48"/>
      <c r="J531" s="48"/>
      <c r="K531" s="54">
        <f t="shared" si="37"/>
        <v>28</v>
      </c>
      <c r="L531" s="56"/>
      <c r="M531" s="48"/>
      <c r="N531" s="48"/>
      <c r="O531" s="121"/>
      <c r="P531" s="69"/>
      <c r="Q531" s="48"/>
      <c r="R531" s="50"/>
      <c r="S531" s="51"/>
      <c r="T531" s="52"/>
      <c r="U531" s="52"/>
      <c r="V531" s="51"/>
      <c r="W531" s="53"/>
      <c r="X531" s="49"/>
      <c r="Y531" s="49"/>
      <c r="Z531" s="49"/>
      <c r="AA531" s="49"/>
      <c r="AB531" s="49"/>
      <c r="AC531" s="42">
        <f t="shared" si="38"/>
        <v>0</v>
      </c>
      <c r="AD531" s="42">
        <f t="shared" si="39"/>
        <v>0</v>
      </c>
      <c r="AE531" s="61"/>
    </row>
    <row r="532" spans="1:31" x14ac:dyDescent="0.2">
      <c r="A532" s="41">
        <f t="shared" si="31"/>
        <v>529</v>
      </c>
      <c r="B532" s="46"/>
      <c r="C532" s="57" t="str">
        <f>IF(D532&lt;&gt;0,VLOOKUP(D532,'[1]Danh mục'!$A$3:$B$17,2,0),"")</f>
        <v/>
      </c>
      <c r="D532" s="47"/>
      <c r="E532" s="54">
        <f>IFERROR(INDEX(#REF!,MATCH('THÁNG 6.2022'!D532,XE[SỐ XE],0),0),0)</f>
        <v>0</v>
      </c>
      <c r="F532" s="55"/>
      <c r="G532" s="71"/>
      <c r="H532" s="48"/>
      <c r="I532" s="48"/>
      <c r="J532" s="48"/>
      <c r="K532" s="54">
        <f t="shared" si="37"/>
        <v>28</v>
      </c>
      <c r="L532" s="56"/>
      <c r="M532" s="48"/>
      <c r="N532" s="48"/>
      <c r="O532" s="121"/>
      <c r="P532" s="69"/>
      <c r="Q532" s="48"/>
      <c r="R532" s="50"/>
      <c r="S532" s="51"/>
      <c r="T532" s="52"/>
      <c r="U532" s="52"/>
      <c r="V532" s="51"/>
      <c r="W532" s="53"/>
      <c r="X532" s="49"/>
      <c r="Y532" s="49"/>
      <c r="Z532" s="49"/>
      <c r="AA532" s="49"/>
      <c r="AB532" s="49"/>
      <c r="AC532" s="42">
        <f t="shared" si="38"/>
        <v>0</v>
      </c>
      <c r="AD532" s="42">
        <f t="shared" si="39"/>
        <v>0</v>
      </c>
      <c r="AE532" s="61"/>
    </row>
    <row r="533" spans="1:31" x14ac:dyDescent="0.2">
      <c r="A533" s="41">
        <f t="shared" si="31"/>
        <v>530</v>
      </c>
      <c r="B533" s="46"/>
      <c r="C533" s="57" t="str">
        <f>IF(D533&lt;&gt;0,VLOOKUP(D533,'[1]Danh mục'!$A$3:$B$17,2,0),"")</f>
        <v/>
      </c>
      <c r="D533" s="47"/>
      <c r="E533" s="54">
        <f>IFERROR(INDEX(#REF!,MATCH('THÁNG 6.2022'!D533,XE[SỐ XE],0),0),0)</f>
        <v>0</v>
      </c>
      <c r="F533" s="55"/>
      <c r="G533" s="71"/>
      <c r="H533" s="48"/>
      <c r="I533" s="48"/>
      <c r="J533" s="48"/>
      <c r="K533" s="54">
        <f t="shared" si="37"/>
        <v>28</v>
      </c>
      <c r="L533" s="56"/>
      <c r="M533" s="48"/>
      <c r="N533" s="48"/>
      <c r="O533" s="123"/>
      <c r="P533" s="69"/>
      <c r="Q533" s="48"/>
      <c r="R533" s="50"/>
      <c r="S533" s="51"/>
      <c r="T533" s="52"/>
      <c r="U533" s="52"/>
      <c r="V533" s="51"/>
      <c r="W533" s="53"/>
      <c r="X533" s="49"/>
      <c r="Y533" s="49"/>
      <c r="Z533" s="49"/>
      <c r="AA533" s="49"/>
      <c r="AB533" s="49"/>
      <c r="AC533" s="42">
        <f t="shared" si="38"/>
        <v>0</v>
      </c>
      <c r="AD533" s="42">
        <f t="shared" si="39"/>
        <v>0</v>
      </c>
      <c r="AE533" s="61"/>
    </row>
    <row r="534" spans="1:31" x14ac:dyDescent="0.2">
      <c r="A534" s="41">
        <f t="shared" si="31"/>
        <v>531</v>
      </c>
      <c r="B534" s="46"/>
      <c r="C534" s="57" t="str">
        <f>IF(D534&lt;&gt;0,VLOOKUP(D534,'[1]Danh mục'!$A$3:$B$17,2,0),"")</f>
        <v/>
      </c>
      <c r="D534" s="47"/>
      <c r="E534" s="54">
        <f>IFERROR(INDEX(#REF!,MATCH('THÁNG 6.2022'!D534,XE[SỐ XE],0),0),0)</f>
        <v>0</v>
      </c>
      <c r="F534" s="55"/>
      <c r="G534" s="71"/>
      <c r="H534" s="48"/>
      <c r="I534" s="48"/>
      <c r="J534" s="48"/>
      <c r="K534" s="54">
        <f t="shared" si="37"/>
        <v>28</v>
      </c>
      <c r="L534" s="56"/>
      <c r="M534" s="48"/>
      <c r="N534" s="48"/>
      <c r="O534" s="121"/>
      <c r="P534" s="69"/>
      <c r="Q534" s="48"/>
      <c r="R534" s="50"/>
      <c r="S534" s="51"/>
      <c r="T534" s="52"/>
      <c r="U534" s="52"/>
      <c r="V534" s="51"/>
      <c r="W534" s="53"/>
      <c r="X534" s="49"/>
      <c r="Y534" s="49"/>
      <c r="Z534" s="49"/>
      <c r="AA534" s="49"/>
      <c r="AB534" s="49"/>
      <c r="AC534" s="42">
        <f t="shared" si="38"/>
        <v>0</v>
      </c>
      <c r="AD534" s="42">
        <f t="shared" si="39"/>
        <v>0</v>
      </c>
      <c r="AE534" s="61"/>
    </row>
    <row r="535" spans="1:31" x14ac:dyDescent="0.2">
      <c r="A535" s="41">
        <f t="shared" si="31"/>
        <v>532</v>
      </c>
      <c r="B535" s="46"/>
      <c r="C535" s="57" t="str">
        <f>IF(D535&lt;&gt;0,VLOOKUP(D535,'[1]Danh mục'!$A$3:$B$17,2,0),"")</f>
        <v/>
      </c>
      <c r="D535" s="47"/>
      <c r="E535" s="54">
        <f>IFERROR(INDEX(#REF!,MATCH('THÁNG 6.2022'!D535,XE[SỐ XE],0),0),0)</f>
        <v>0</v>
      </c>
      <c r="F535" s="55"/>
      <c r="G535" s="71"/>
      <c r="H535" s="48"/>
      <c r="I535" s="48"/>
      <c r="J535" s="48"/>
      <c r="K535" s="54">
        <f t="shared" si="37"/>
        <v>28</v>
      </c>
      <c r="L535" s="56"/>
      <c r="M535" s="48"/>
      <c r="N535" s="48"/>
      <c r="O535" s="48"/>
      <c r="P535" s="69"/>
      <c r="Q535" s="48"/>
      <c r="R535" s="50"/>
      <c r="S535" s="51"/>
      <c r="T535" s="52"/>
      <c r="U535" s="52"/>
      <c r="V535" s="51"/>
      <c r="W535" s="53"/>
      <c r="X535" s="49"/>
      <c r="Y535" s="49"/>
      <c r="Z535" s="49"/>
      <c r="AA535" s="49"/>
      <c r="AB535" s="49"/>
      <c r="AC535" s="42">
        <f t="shared" si="38"/>
        <v>0</v>
      </c>
      <c r="AD535" s="42">
        <f t="shared" si="39"/>
        <v>0</v>
      </c>
      <c r="AE535" s="61"/>
    </row>
    <row r="536" spans="1:31" x14ac:dyDescent="0.2">
      <c r="A536" s="41">
        <f t="shared" si="31"/>
        <v>533</v>
      </c>
      <c r="B536" s="46"/>
      <c r="C536" s="57" t="str">
        <f>IF(D536&lt;&gt;0,VLOOKUP(D536,'[1]Danh mục'!$A$3:$B$17,2,0),"")</f>
        <v/>
      </c>
      <c r="D536" s="47"/>
      <c r="E536" s="54">
        <f>IFERROR(INDEX(#REF!,MATCH('THÁNG 6.2022'!D536,XE[SỐ XE],0),0),0)</f>
        <v>0</v>
      </c>
      <c r="F536" s="55"/>
      <c r="G536" s="71"/>
      <c r="H536" s="48"/>
      <c r="I536" s="48"/>
      <c r="J536" s="48"/>
      <c r="K536" s="54">
        <f t="shared" si="37"/>
        <v>28</v>
      </c>
      <c r="L536" s="56"/>
      <c r="M536" s="48"/>
      <c r="N536" s="48"/>
      <c r="O536" s="48"/>
      <c r="P536" s="69"/>
      <c r="Q536" s="48"/>
      <c r="R536" s="50"/>
      <c r="S536" s="51"/>
      <c r="T536" s="52"/>
      <c r="U536" s="52"/>
      <c r="V536" s="51"/>
      <c r="W536" s="53"/>
      <c r="X536" s="49"/>
      <c r="Y536" s="49"/>
      <c r="Z536" s="49"/>
      <c r="AA536" s="49"/>
      <c r="AB536" s="49"/>
      <c r="AC536" s="42">
        <f t="shared" si="38"/>
        <v>0</v>
      </c>
      <c r="AD536" s="42">
        <f t="shared" si="39"/>
        <v>0</v>
      </c>
      <c r="AE536" s="61"/>
    </row>
    <row r="537" spans="1:31" x14ac:dyDescent="0.2">
      <c r="A537" s="41">
        <f t="shared" si="31"/>
        <v>534</v>
      </c>
      <c r="B537" s="46"/>
      <c r="C537" s="57" t="str">
        <f>IF(D537&lt;&gt;0,VLOOKUP(D537,'[1]Danh mục'!$A$3:$B$17,2,0),"")</f>
        <v/>
      </c>
      <c r="D537" s="47"/>
      <c r="E537" s="54">
        <f>IFERROR(INDEX(#REF!,MATCH('THÁNG 6.2022'!D537,XE[SỐ XE],0),0),0)</f>
        <v>0</v>
      </c>
      <c r="F537" s="55"/>
      <c r="G537" s="71"/>
      <c r="H537" s="48"/>
      <c r="I537" s="48"/>
      <c r="J537" s="48"/>
      <c r="K537" s="54">
        <f t="shared" si="37"/>
        <v>28</v>
      </c>
      <c r="L537" s="56"/>
      <c r="M537" s="48"/>
      <c r="N537" s="48"/>
      <c r="O537" s="48"/>
      <c r="P537" s="69"/>
      <c r="Q537" s="48"/>
      <c r="R537" s="50"/>
      <c r="S537" s="51"/>
      <c r="T537" s="52"/>
      <c r="U537" s="52"/>
      <c r="V537" s="51"/>
      <c r="W537" s="53"/>
      <c r="X537" s="49"/>
      <c r="Y537" s="49"/>
      <c r="Z537" s="49"/>
      <c r="AA537" s="49"/>
      <c r="AB537" s="49"/>
      <c r="AC537" s="42">
        <f t="shared" si="38"/>
        <v>0</v>
      </c>
      <c r="AD537" s="42">
        <f t="shared" si="39"/>
        <v>0</v>
      </c>
      <c r="AE537" s="61"/>
    </row>
    <row r="538" spans="1:31" x14ac:dyDescent="0.2">
      <c r="A538" s="41">
        <f t="shared" si="31"/>
        <v>535</v>
      </c>
      <c r="B538" s="46"/>
      <c r="C538" s="57" t="str">
        <f>IF(D538&lt;&gt;0,VLOOKUP(D538,'[1]Danh mục'!$A$3:$B$17,2,0),"")</f>
        <v/>
      </c>
      <c r="D538" s="47"/>
      <c r="E538" s="54">
        <f>IFERROR(INDEX(#REF!,MATCH('THÁNG 6.2022'!D538,XE[SỐ XE],0),0),0)</f>
        <v>0</v>
      </c>
      <c r="F538" s="55"/>
      <c r="G538" s="71"/>
      <c r="H538" s="48"/>
      <c r="I538" s="48"/>
      <c r="J538" s="48"/>
      <c r="K538" s="54">
        <f t="shared" si="37"/>
        <v>28</v>
      </c>
      <c r="L538" s="56"/>
      <c r="M538" s="48"/>
      <c r="N538" s="48"/>
      <c r="O538" s="123"/>
      <c r="P538" s="69"/>
      <c r="Q538" s="48"/>
      <c r="R538" s="50"/>
      <c r="S538" s="51"/>
      <c r="T538" s="52"/>
      <c r="U538" s="52"/>
      <c r="V538" s="51"/>
      <c r="W538" s="53"/>
      <c r="X538" s="49"/>
      <c r="Y538" s="49"/>
      <c r="Z538" s="49"/>
      <c r="AA538" s="49"/>
      <c r="AB538" s="49"/>
      <c r="AC538" s="42">
        <f t="shared" si="38"/>
        <v>0</v>
      </c>
      <c r="AD538" s="42">
        <f t="shared" si="39"/>
        <v>0</v>
      </c>
      <c r="AE538" s="61"/>
    </row>
    <row r="539" spans="1:31" x14ac:dyDescent="0.2">
      <c r="A539" s="41">
        <f t="shared" si="31"/>
        <v>536</v>
      </c>
      <c r="B539" s="46"/>
      <c r="C539" s="57" t="str">
        <f>IF(D539&lt;&gt;0,VLOOKUP(D539,'[1]Danh mục'!$A$3:$B$17,2,0),"")</f>
        <v/>
      </c>
      <c r="D539" s="47"/>
      <c r="E539" s="54">
        <f>IFERROR(INDEX(#REF!,MATCH('THÁNG 6.2022'!D539,XE[SỐ XE],0),0),0)</f>
        <v>0</v>
      </c>
      <c r="F539" s="55"/>
      <c r="G539" s="71"/>
      <c r="H539" s="48"/>
      <c r="I539" s="48"/>
      <c r="J539" s="48"/>
      <c r="K539" s="54">
        <f t="shared" si="37"/>
        <v>28</v>
      </c>
      <c r="L539" s="56"/>
      <c r="M539" s="48"/>
      <c r="N539" s="48"/>
      <c r="O539" s="123"/>
      <c r="P539" s="69"/>
      <c r="Q539" s="48"/>
      <c r="R539" s="50"/>
      <c r="S539" s="51"/>
      <c r="T539" s="52"/>
      <c r="U539" s="52"/>
      <c r="V539" s="51"/>
      <c r="W539" s="53"/>
      <c r="X539" s="49"/>
      <c r="Y539" s="49"/>
      <c r="Z539" s="49"/>
      <c r="AA539" s="49"/>
      <c r="AB539" s="49"/>
      <c r="AC539" s="42">
        <f t="shared" si="38"/>
        <v>0</v>
      </c>
      <c r="AD539" s="42">
        <f t="shared" si="39"/>
        <v>0</v>
      </c>
      <c r="AE539" s="61"/>
    </row>
    <row r="540" spans="1:31" x14ac:dyDescent="0.2">
      <c r="A540" s="41">
        <f t="shared" si="31"/>
        <v>537</v>
      </c>
      <c r="B540" s="46"/>
      <c r="C540" s="57" t="str">
        <f>IF(D540&lt;&gt;0,VLOOKUP(D540,'[1]Danh mục'!$A$3:$B$17,2,0),"")</f>
        <v/>
      </c>
      <c r="D540" s="47"/>
      <c r="E540" s="54">
        <f>IFERROR(INDEX(#REF!,MATCH('THÁNG 6.2022'!D540,XE[SỐ XE],0),0),0)</f>
        <v>0</v>
      </c>
      <c r="F540" s="55"/>
      <c r="G540" s="71"/>
      <c r="H540" s="48"/>
      <c r="I540" s="48"/>
      <c r="J540" s="48"/>
      <c r="K540" s="54">
        <f t="shared" si="37"/>
        <v>28</v>
      </c>
      <c r="L540" s="56"/>
      <c r="M540" s="48"/>
      <c r="N540" s="48"/>
      <c r="O540" s="123"/>
      <c r="P540" s="69"/>
      <c r="Q540" s="48"/>
      <c r="R540" s="50"/>
      <c r="S540" s="51"/>
      <c r="T540" s="52"/>
      <c r="U540" s="52"/>
      <c r="V540" s="51"/>
      <c r="W540" s="53"/>
      <c r="X540" s="49"/>
      <c r="Y540" s="49"/>
      <c r="Z540" s="49"/>
      <c r="AA540" s="49"/>
      <c r="AB540" s="49"/>
      <c r="AC540" s="42">
        <f t="shared" si="38"/>
        <v>0</v>
      </c>
      <c r="AD540" s="42">
        <f t="shared" si="39"/>
        <v>0</v>
      </c>
      <c r="AE540" s="61"/>
    </row>
    <row r="541" spans="1:31" x14ac:dyDescent="0.2">
      <c r="A541" s="41">
        <f t="shared" si="31"/>
        <v>538</v>
      </c>
      <c r="B541" s="46"/>
      <c r="C541" s="57" t="str">
        <f>IF(D541&lt;&gt;0,VLOOKUP(D541,'[1]Danh mục'!$A$3:$B$17,2,0),"")</f>
        <v/>
      </c>
      <c r="D541" s="47"/>
      <c r="E541" s="54">
        <f>IFERROR(INDEX(#REF!,MATCH('THÁNG 6.2022'!D541,XE[SỐ XE],0),0),0)</f>
        <v>0</v>
      </c>
      <c r="F541" s="55"/>
      <c r="G541" s="71"/>
      <c r="H541" s="48"/>
      <c r="I541" s="48"/>
      <c r="J541" s="48"/>
      <c r="K541" s="54">
        <f t="shared" si="37"/>
        <v>28</v>
      </c>
      <c r="L541" s="56"/>
      <c r="M541" s="48"/>
      <c r="N541" s="48"/>
      <c r="O541" s="123"/>
      <c r="P541" s="69"/>
      <c r="Q541" s="48"/>
      <c r="R541" s="50"/>
      <c r="S541" s="51"/>
      <c r="T541" s="52"/>
      <c r="U541" s="52"/>
      <c r="V541" s="51"/>
      <c r="W541" s="53"/>
      <c r="X541" s="49"/>
      <c r="Y541" s="49"/>
      <c r="Z541" s="49"/>
      <c r="AA541" s="49"/>
      <c r="AB541" s="49"/>
      <c r="AC541" s="42">
        <f t="shared" si="38"/>
        <v>0</v>
      </c>
      <c r="AD541" s="42">
        <f t="shared" si="39"/>
        <v>0</v>
      </c>
      <c r="AE541" s="61"/>
    </row>
    <row r="542" spans="1:31" x14ac:dyDescent="0.2">
      <c r="A542" s="41">
        <f t="shared" si="31"/>
        <v>539</v>
      </c>
      <c r="B542" s="46"/>
      <c r="C542" s="57" t="str">
        <f>IF(D542&lt;&gt;0,VLOOKUP(D542,'[1]Danh mục'!$A$3:$B$17,2,0),"")</f>
        <v/>
      </c>
      <c r="D542" s="47"/>
      <c r="E542" s="54">
        <f>IFERROR(INDEX(#REF!,MATCH('THÁNG 6.2022'!D542,XE[SỐ XE],0),0),0)</f>
        <v>0</v>
      </c>
      <c r="F542" s="55"/>
      <c r="G542" s="71"/>
      <c r="H542" s="48"/>
      <c r="I542" s="48"/>
      <c r="J542" s="48"/>
      <c r="K542" s="54">
        <f t="shared" si="37"/>
        <v>28</v>
      </c>
      <c r="L542" s="56"/>
      <c r="M542" s="48"/>
      <c r="N542" s="48"/>
      <c r="O542" s="123"/>
      <c r="P542" s="69"/>
      <c r="Q542" s="48"/>
      <c r="R542" s="50"/>
      <c r="S542" s="51"/>
      <c r="T542" s="52"/>
      <c r="U542" s="52"/>
      <c r="V542" s="51"/>
      <c r="W542" s="53"/>
      <c r="X542" s="49"/>
      <c r="Y542" s="49"/>
      <c r="Z542" s="49"/>
      <c r="AA542" s="49"/>
      <c r="AB542" s="49"/>
      <c r="AC542" s="42">
        <f t="shared" si="38"/>
        <v>0</v>
      </c>
      <c r="AD542" s="42">
        <f t="shared" si="39"/>
        <v>0</v>
      </c>
      <c r="AE542" s="61"/>
    </row>
    <row r="543" spans="1:31" x14ac:dyDescent="0.2">
      <c r="A543" s="41">
        <f t="shared" si="31"/>
        <v>540</v>
      </c>
      <c r="B543" s="46"/>
      <c r="C543" s="57" t="str">
        <f>IF(D543&lt;&gt;0,VLOOKUP(D543,'[1]Danh mục'!$A$3:$B$17,2,0),"")</f>
        <v/>
      </c>
      <c r="D543" s="47"/>
      <c r="E543" s="54">
        <f>IFERROR(INDEX(#REF!,MATCH('THÁNG 6.2022'!D543,XE[SỐ XE],0),0),0)</f>
        <v>0</v>
      </c>
      <c r="F543" s="55"/>
      <c r="G543" s="71"/>
      <c r="H543" s="48"/>
      <c r="I543" s="48"/>
      <c r="J543" s="48"/>
      <c r="K543" s="54">
        <f t="shared" si="37"/>
        <v>28</v>
      </c>
      <c r="L543" s="56"/>
      <c r="M543" s="48"/>
      <c r="N543" s="48"/>
      <c r="O543" s="123"/>
      <c r="P543" s="69"/>
      <c r="Q543" s="48"/>
      <c r="R543" s="50"/>
      <c r="S543" s="51"/>
      <c r="T543" s="52"/>
      <c r="U543" s="52"/>
      <c r="V543" s="51"/>
      <c r="W543" s="53"/>
      <c r="X543" s="49"/>
      <c r="Y543" s="49"/>
      <c r="Z543" s="49"/>
      <c r="AA543" s="49"/>
      <c r="AB543" s="49"/>
      <c r="AC543" s="42">
        <f t="shared" si="38"/>
        <v>0</v>
      </c>
      <c r="AD543" s="42">
        <f t="shared" si="39"/>
        <v>0</v>
      </c>
      <c r="AE543" s="61"/>
    </row>
    <row r="544" spans="1:31" x14ac:dyDescent="0.2">
      <c r="A544" s="41">
        <f t="shared" si="31"/>
        <v>541</v>
      </c>
      <c r="B544" s="46"/>
      <c r="C544" s="57" t="str">
        <f>IF(D544&lt;&gt;0,VLOOKUP(D544,'[1]Danh mục'!$A$3:$B$17,2,0),"")</f>
        <v/>
      </c>
      <c r="D544" s="47"/>
      <c r="E544" s="54">
        <f>IFERROR(INDEX(#REF!,MATCH('THÁNG 6.2022'!D544,XE[SỐ XE],0),0),0)</f>
        <v>0</v>
      </c>
      <c r="F544" s="55"/>
      <c r="G544" s="71"/>
      <c r="H544" s="48"/>
      <c r="I544" s="48"/>
      <c r="J544" s="48"/>
      <c r="K544" s="54">
        <f t="shared" si="37"/>
        <v>28</v>
      </c>
      <c r="L544" s="56"/>
      <c r="M544" s="48"/>
      <c r="N544" s="48"/>
      <c r="O544" s="123"/>
      <c r="P544" s="69"/>
      <c r="Q544" s="48"/>
      <c r="R544" s="50"/>
      <c r="S544" s="51"/>
      <c r="T544" s="52"/>
      <c r="U544" s="52"/>
      <c r="V544" s="51"/>
      <c r="W544" s="53"/>
      <c r="X544" s="49"/>
      <c r="Y544" s="49"/>
      <c r="Z544" s="49"/>
      <c r="AA544" s="49"/>
      <c r="AB544" s="49"/>
      <c r="AC544" s="42">
        <f t="shared" si="38"/>
        <v>0</v>
      </c>
      <c r="AD544" s="42">
        <f t="shared" si="39"/>
        <v>0</v>
      </c>
      <c r="AE544" s="61"/>
    </row>
    <row r="545" spans="1:31" x14ac:dyDescent="0.2">
      <c r="A545" s="41">
        <f t="shared" si="31"/>
        <v>542</v>
      </c>
      <c r="B545" s="46"/>
      <c r="C545" s="57" t="str">
        <f>IF(D545&lt;&gt;0,VLOOKUP(D545,'[1]Danh mục'!$A$3:$B$17,2,0),"")</f>
        <v/>
      </c>
      <c r="D545" s="47"/>
      <c r="E545" s="54">
        <f>IFERROR(INDEX(#REF!,MATCH('THÁNG 6.2022'!D545,XE[SỐ XE],0),0),0)</f>
        <v>0</v>
      </c>
      <c r="F545" s="55"/>
      <c r="G545" s="71"/>
      <c r="H545" s="48"/>
      <c r="I545" s="48"/>
      <c r="J545" s="48"/>
      <c r="K545" s="54">
        <f t="shared" si="37"/>
        <v>28</v>
      </c>
      <c r="L545" s="56"/>
      <c r="M545" s="48"/>
      <c r="N545" s="48"/>
      <c r="O545" s="123"/>
      <c r="P545" s="69"/>
      <c r="Q545" s="48"/>
      <c r="R545" s="50"/>
      <c r="S545" s="51"/>
      <c r="T545" s="52"/>
      <c r="U545" s="52"/>
      <c r="V545" s="51"/>
      <c r="W545" s="53"/>
      <c r="X545" s="49"/>
      <c r="Y545" s="49"/>
      <c r="Z545" s="49"/>
      <c r="AA545" s="49"/>
      <c r="AB545" s="49"/>
      <c r="AC545" s="42">
        <f t="shared" si="38"/>
        <v>0</v>
      </c>
      <c r="AD545" s="42">
        <f t="shared" si="39"/>
        <v>0</v>
      </c>
      <c r="AE545" s="61"/>
    </row>
    <row r="546" spans="1:31" x14ac:dyDescent="0.2">
      <c r="A546" s="41">
        <f t="shared" si="31"/>
        <v>543</v>
      </c>
      <c r="B546" s="46"/>
      <c r="C546" s="57" t="str">
        <f>IF(D546&lt;&gt;0,VLOOKUP(D546,'[1]Danh mục'!$A$3:$B$17,2,0),"")</f>
        <v/>
      </c>
      <c r="D546" s="47"/>
      <c r="E546" s="54">
        <f>IFERROR(INDEX(#REF!,MATCH('THÁNG 6.2022'!D546,XE[SỐ XE],0),0),0)</f>
        <v>0</v>
      </c>
      <c r="F546" s="55"/>
      <c r="G546" s="71"/>
      <c r="H546" s="48"/>
      <c r="I546" s="48"/>
      <c r="J546" s="48"/>
      <c r="K546" s="54">
        <f t="shared" si="37"/>
        <v>28</v>
      </c>
      <c r="L546" s="56"/>
      <c r="M546" s="48"/>
      <c r="N546" s="48"/>
      <c r="O546" s="123"/>
      <c r="P546" s="69"/>
      <c r="Q546" s="48"/>
      <c r="R546" s="50"/>
      <c r="S546" s="51"/>
      <c r="T546" s="52"/>
      <c r="U546" s="52"/>
      <c r="V546" s="51"/>
      <c r="W546" s="53"/>
      <c r="X546" s="49"/>
      <c r="Y546" s="49"/>
      <c r="Z546" s="49"/>
      <c r="AA546" s="49"/>
      <c r="AB546" s="49"/>
      <c r="AC546" s="42">
        <f t="shared" si="38"/>
        <v>0</v>
      </c>
      <c r="AD546" s="42">
        <f t="shared" si="39"/>
        <v>0</v>
      </c>
      <c r="AE546" s="61"/>
    </row>
    <row r="547" spans="1:31" x14ac:dyDescent="0.2">
      <c r="A547" s="41">
        <f t="shared" si="31"/>
        <v>544</v>
      </c>
      <c r="B547" s="46"/>
      <c r="C547" s="57" t="str">
        <f>IF(D547&lt;&gt;0,VLOOKUP(D547,'[1]Danh mục'!$A$3:$B$17,2,0),"")</f>
        <v/>
      </c>
      <c r="D547" s="47"/>
      <c r="E547" s="54">
        <f>IFERROR(INDEX(#REF!,MATCH('THÁNG 6.2022'!D547,XE[SỐ XE],0),0),0)</f>
        <v>0</v>
      </c>
      <c r="F547" s="55"/>
      <c r="G547" s="71"/>
      <c r="H547" s="48"/>
      <c r="I547" s="48"/>
      <c r="J547" s="48"/>
      <c r="K547" s="54">
        <f t="shared" si="37"/>
        <v>28</v>
      </c>
      <c r="L547" s="56"/>
      <c r="M547" s="48"/>
      <c r="N547" s="48"/>
      <c r="O547" s="123"/>
      <c r="P547" s="69"/>
      <c r="Q547" s="48"/>
      <c r="R547" s="50"/>
      <c r="S547" s="51"/>
      <c r="T547" s="52"/>
      <c r="U547" s="52"/>
      <c r="V547" s="51"/>
      <c r="W547" s="53"/>
      <c r="X547" s="49"/>
      <c r="Y547" s="49"/>
      <c r="Z547" s="49"/>
      <c r="AA547" s="49"/>
      <c r="AB547" s="49"/>
      <c r="AC547" s="42">
        <f t="shared" si="38"/>
        <v>0</v>
      </c>
      <c r="AD547" s="42">
        <f t="shared" si="39"/>
        <v>0</v>
      </c>
      <c r="AE547" s="61"/>
    </row>
    <row r="548" spans="1:31" x14ac:dyDescent="0.2">
      <c r="A548" s="41">
        <f t="shared" si="31"/>
        <v>545</v>
      </c>
      <c r="B548" s="46"/>
      <c r="C548" s="57" t="str">
        <f>IF(D548&lt;&gt;0,VLOOKUP(D548,'[1]Danh mục'!$A$3:$B$17,2,0),"")</f>
        <v/>
      </c>
      <c r="D548" s="47"/>
      <c r="E548" s="54">
        <f>IFERROR(INDEX(#REF!,MATCH('THÁNG 6.2022'!D548,XE[SỐ XE],0),0),0)</f>
        <v>0</v>
      </c>
      <c r="F548" s="55"/>
      <c r="G548" s="71"/>
      <c r="H548" s="48"/>
      <c r="I548" s="48"/>
      <c r="J548" s="48"/>
      <c r="K548" s="54">
        <f t="shared" si="37"/>
        <v>28</v>
      </c>
      <c r="L548" s="56"/>
      <c r="M548" s="48"/>
      <c r="N548" s="48"/>
      <c r="O548" s="123"/>
      <c r="P548" s="69"/>
      <c r="Q548" s="48"/>
      <c r="R548" s="50"/>
      <c r="S548" s="51"/>
      <c r="T548" s="52"/>
      <c r="U548" s="52"/>
      <c r="V548" s="51"/>
      <c r="W548" s="53"/>
      <c r="X548" s="49"/>
      <c r="Y548" s="49"/>
      <c r="Z548" s="49"/>
      <c r="AA548" s="49"/>
      <c r="AB548" s="49"/>
      <c r="AC548" s="42">
        <f t="shared" si="38"/>
        <v>0</v>
      </c>
      <c r="AD548" s="42">
        <f t="shared" si="39"/>
        <v>0</v>
      </c>
      <c r="AE548" s="61"/>
    </row>
    <row r="549" spans="1:31" x14ac:dyDescent="0.2">
      <c r="A549" s="41">
        <f t="shared" si="31"/>
        <v>546</v>
      </c>
      <c r="B549" s="46"/>
      <c r="C549" s="57" t="str">
        <f>IF(D549&lt;&gt;0,VLOOKUP(D549,'[1]Danh mục'!$A$3:$B$17,2,0),"")</f>
        <v/>
      </c>
      <c r="D549" s="47"/>
      <c r="E549" s="54">
        <f>IFERROR(INDEX(#REF!,MATCH('THÁNG 6.2022'!D549,XE[SỐ XE],0),0),0)</f>
        <v>0</v>
      </c>
      <c r="F549" s="55"/>
      <c r="G549" s="71"/>
      <c r="H549" s="48"/>
      <c r="I549" s="48"/>
      <c r="J549" s="48"/>
      <c r="K549" s="54">
        <f t="shared" si="37"/>
        <v>28</v>
      </c>
      <c r="L549" s="56"/>
      <c r="M549" s="48"/>
      <c r="N549" s="48"/>
      <c r="O549" s="123"/>
      <c r="P549" s="69"/>
      <c r="Q549" s="48"/>
      <c r="R549" s="50"/>
      <c r="S549" s="51"/>
      <c r="T549" s="52"/>
      <c r="U549" s="52"/>
      <c r="V549" s="51"/>
      <c r="W549" s="53"/>
      <c r="X549" s="49"/>
      <c r="Y549" s="49"/>
      <c r="Z549" s="49"/>
      <c r="AA549" s="49"/>
      <c r="AB549" s="49"/>
      <c r="AC549" s="42">
        <f t="shared" si="38"/>
        <v>0</v>
      </c>
      <c r="AD549" s="42">
        <f t="shared" si="39"/>
        <v>0</v>
      </c>
      <c r="AE549" s="61"/>
    </row>
    <row r="550" spans="1:31" x14ac:dyDescent="0.2">
      <c r="A550" s="41">
        <f t="shared" si="31"/>
        <v>547</v>
      </c>
      <c r="B550" s="46"/>
      <c r="C550" s="57" t="str">
        <f>IF(D550&lt;&gt;0,VLOOKUP(D550,'[1]Danh mục'!$A$3:$B$17,2,0),"")</f>
        <v/>
      </c>
      <c r="D550" s="47"/>
      <c r="E550" s="54">
        <f>IFERROR(INDEX(#REF!,MATCH('THÁNG 6.2022'!D550,XE[SỐ XE],0),0),0)</f>
        <v>0</v>
      </c>
      <c r="F550" s="55"/>
      <c r="G550" s="71"/>
      <c r="H550" s="48"/>
      <c r="I550" s="48"/>
      <c r="J550" s="48"/>
      <c r="K550" s="54">
        <f t="shared" si="37"/>
        <v>28</v>
      </c>
      <c r="L550" s="56"/>
      <c r="M550" s="48"/>
      <c r="N550" s="48"/>
      <c r="O550" s="123"/>
      <c r="P550" s="69"/>
      <c r="Q550" s="48"/>
      <c r="R550" s="50"/>
      <c r="S550" s="51"/>
      <c r="T550" s="52"/>
      <c r="U550" s="52"/>
      <c r="V550" s="51"/>
      <c r="W550" s="53"/>
      <c r="X550" s="49"/>
      <c r="Y550" s="49"/>
      <c r="Z550" s="49"/>
      <c r="AA550" s="49"/>
      <c r="AB550" s="49"/>
      <c r="AC550" s="42">
        <f t="shared" si="38"/>
        <v>0</v>
      </c>
      <c r="AD550" s="42">
        <f t="shared" si="39"/>
        <v>0</v>
      </c>
      <c r="AE550" s="61"/>
    </row>
    <row r="551" spans="1:31" x14ac:dyDescent="0.2">
      <c r="A551" s="41">
        <f t="shared" si="31"/>
        <v>548</v>
      </c>
      <c r="B551" s="46"/>
      <c r="C551" s="57" t="str">
        <f>IF(D551&lt;&gt;0,VLOOKUP(D551,'[1]Danh mục'!$A$3:$B$17,2,0),"")</f>
        <v/>
      </c>
      <c r="D551" s="47"/>
      <c r="E551" s="54">
        <f>IFERROR(INDEX(#REF!,MATCH('THÁNG 6.2022'!D551,XE[SỐ XE],0),0),0)</f>
        <v>0</v>
      </c>
      <c r="F551" s="55"/>
      <c r="G551" s="71"/>
      <c r="H551" s="48"/>
      <c r="I551" s="48"/>
      <c r="J551" s="48"/>
      <c r="K551" s="54">
        <f t="shared" si="37"/>
        <v>28</v>
      </c>
      <c r="L551" s="56"/>
      <c r="M551" s="48"/>
      <c r="N551" s="48"/>
      <c r="O551" s="123"/>
      <c r="P551" s="69"/>
      <c r="Q551" s="48"/>
      <c r="R551" s="50"/>
      <c r="S551" s="51"/>
      <c r="T551" s="52"/>
      <c r="U551" s="52"/>
      <c r="V551" s="51"/>
      <c r="W551" s="53"/>
      <c r="X551" s="49"/>
      <c r="Y551" s="49"/>
      <c r="Z551" s="49"/>
      <c r="AA551" s="49"/>
      <c r="AB551" s="49"/>
      <c r="AC551" s="42">
        <f t="shared" si="38"/>
        <v>0</v>
      </c>
      <c r="AD551" s="42">
        <f t="shared" si="39"/>
        <v>0</v>
      </c>
      <c r="AE551" s="61"/>
    </row>
    <row r="552" spans="1:31" x14ac:dyDescent="0.2">
      <c r="A552" s="41">
        <f t="shared" si="31"/>
        <v>549</v>
      </c>
      <c r="B552" s="46"/>
      <c r="C552" s="57" t="str">
        <f>IF(D552&lt;&gt;0,VLOOKUP(D552,'[1]Danh mục'!$A$3:$B$17,2,0),"")</f>
        <v/>
      </c>
      <c r="D552" s="47"/>
      <c r="E552" s="54">
        <f>IFERROR(INDEX(#REF!,MATCH('THÁNG 6.2022'!D552,XE[SỐ XE],0),0),0)</f>
        <v>0</v>
      </c>
      <c r="F552" s="55"/>
      <c r="G552" s="71"/>
      <c r="H552" s="48"/>
      <c r="I552" s="48"/>
      <c r="J552" s="48"/>
      <c r="K552" s="54">
        <f t="shared" si="37"/>
        <v>28</v>
      </c>
      <c r="L552" s="56"/>
      <c r="M552" s="48"/>
      <c r="N552" s="48"/>
      <c r="O552" s="123"/>
      <c r="P552" s="69"/>
      <c r="Q552" s="48"/>
      <c r="R552" s="50"/>
      <c r="S552" s="51"/>
      <c r="T552" s="52"/>
      <c r="U552" s="52"/>
      <c r="V552" s="51"/>
      <c r="W552" s="53"/>
      <c r="X552" s="49"/>
      <c r="Y552" s="49"/>
      <c r="Z552" s="49"/>
      <c r="AA552" s="49"/>
      <c r="AB552" s="49"/>
      <c r="AC552" s="42">
        <f t="shared" si="38"/>
        <v>0</v>
      </c>
      <c r="AD552" s="42">
        <f t="shared" si="39"/>
        <v>0</v>
      </c>
      <c r="AE552" s="61"/>
    </row>
    <row r="553" spans="1:31" x14ac:dyDescent="0.2">
      <c r="A553" s="41">
        <f t="shared" si="31"/>
        <v>550</v>
      </c>
      <c r="B553" s="46"/>
      <c r="C553" s="57" t="str">
        <f>IF(D553&lt;&gt;0,VLOOKUP(D553,'[1]Danh mục'!$A$3:$B$17,2,0),"")</f>
        <v/>
      </c>
      <c r="D553" s="47"/>
      <c r="E553" s="54">
        <f>IFERROR(INDEX(#REF!,MATCH('THÁNG 6.2022'!D553,XE[SỐ XE],0),0),0)</f>
        <v>0</v>
      </c>
      <c r="F553" s="55"/>
      <c r="G553" s="71"/>
      <c r="H553" s="48"/>
      <c r="I553" s="48"/>
      <c r="J553" s="48"/>
      <c r="K553" s="54">
        <f t="shared" si="37"/>
        <v>28</v>
      </c>
      <c r="L553" s="56"/>
      <c r="M553" s="48"/>
      <c r="N553" s="48"/>
      <c r="O553" s="123"/>
      <c r="P553" s="69"/>
      <c r="Q553" s="48"/>
      <c r="R553" s="50"/>
      <c r="S553" s="51"/>
      <c r="T553" s="52"/>
      <c r="U553" s="52"/>
      <c r="V553" s="51"/>
      <c r="W553" s="53"/>
      <c r="X553" s="49"/>
      <c r="Y553" s="49"/>
      <c r="Z553" s="49"/>
      <c r="AA553" s="49"/>
      <c r="AB553" s="49"/>
      <c r="AC553" s="42">
        <f t="shared" si="38"/>
        <v>0</v>
      </c>
      <c r="AD553" s="42">
        <f t="shared" si="39"/>
        <v>0</v>
      </c>
      <c r="AE553" s="61"/>
    </row>
    <row r="554" spans="1:31" x14ac:dyDescent="0.2">
      <c r="A554" s="41">
        <f t="shared" si="31"/>
        <v>551</v>
      </c>
      <c r="B554" s="46"/>
      <c r="C554" s="57" t="str">
        <f>IF(D554&lt;&gt;0,VLOOKUP(D554,'[1]Danh mục'!$A$3:$B$17,2,0),"")</f>
        <v/>
      </c>
      <c r="D554" s="47"/>
      <c r="E554" s="54">
        <f>IFERROR(INDEX(#REF!,MATCH('THÁNG 6.2022'!D554,XE[SỐ XE],0),0),0)</f>
        <v>0</v>
      </c>
      <c r="F554" s="55"/>
      <c r="G554" s="71"/>
      <c r="H554" s="48"/>
      <c r="I554" s="48"/>
      <c r="J554" s="48"/>
      <c r="K554" s="54">
        <f t="shared" si="34"/>
        <v>28</v>
      </c>
      <c r="L554" s="56"/>
      <c r="M554" s="48"/>
      <c r="N554" s="48"/>
      <c r="O554" s="123"/>
      <c r="P554" s="69"/>
      <c r="Q554" s="48"/>
      <c r="R554" s="50"/>
      <c r="S554" s="51"/>
      <c r="T554" s="52"/>
      <c r="U554" s="52"/>
      <c r="V554" s="51"/>
      <c r="W554" s="53"/>
      <c r="X554" s="49"/>
      <c r="Y554" s="49"/>
      <c r="Z554" s="49"/>
      <c r="AA554" s="49"/>
      <c r="AB554" s="49"/>
      <c r="AC554" s="42">
        <f t="shared" si="38"/>
        <v>0</v>
      </c>
      <c r="AD554" s="42">
        <f t="shared" si="39"/>
        <v>0</v>
      </c>
      <c r="AE554" s="61"/>
    </row>
    <row r="555" spans="1:31" x14ac:dyDescent="0.2">
      <c r="A555" s="41">
        <f t="shared" si="31"/>
        <v>552</v>
      </c>
      <c r="B555" s="46"/>
      <c r="C555" s="57" t="str">
        <f>IF(D555&lt;&gt;0,VLOOKUP(D555,'[1]Danh mục'!$A$3:$B$17,2,0),"")</f>
        <v/>
      </c>
      <c r="D555" s="47"/>
      <c r="E555" s="54">
        <f>IFERROR(INDEX(#REF!,MATCH('THÁNG 6.2022'!D555,XE[SỐ XE],0),0),0)</f>
        <v>0</v>
      </c>
      <c r="F555" s="55"/>
      <c r="G555" s="71"/>
      <c r="H555" s="48"/>
      <c r="I555" s="48"/>
      <c r="J555" s="48"/>
      <c r="K555" s="54">
        <f t="shared" si="34"/>
        <v>28</v>
      </c>
      <c r="L555" s="56"/>
      <c r="M555" s="48"/>
      <c r="N555" s="48"/>
      <c r="O555" s="123"/>
      <c r="P555" s="69"/>
      <c r="Q555" s="48"/>
      <c r="R555" s="50"/>
      <c r="S555" s="51"/>
      <c r="T555" s="52"/>
      <c r="U555" s="52"/>
      <c r="V555" s="51"/>
      <c r="W555" s="53"/>
      <c r="X555" s="49"/>
      <c r="Y555" s="49"/>
      <c r="Z555" s="49"/>
      <c r="AA555" s="49"/>
      <c r="AB555" s="49"/>
      <c r="AC555" s="42">
        <f t="shared" si="38"/>
        <v>0</v>
      </c>
      <c r="AD555" s="42">
        <f t="shared" si="39"/>
        <v>0</v>
      </c>
      <c r="AE555" s="61"/>
    </row>
    <row r="556" spans="1:31" x14ac:dyDescent="0.2">
      <c r="A556" s="41">
        <f t="shared" si="31"/>
        <v>553</v>
      </c>
      <c r="B556" s="46"/>
      <c r="C556" s="57" t="str">
        <f>IF(D556&lt;&gt;0,VLOOKUP(D556,'[1]Danh mục'!$A$3:$B$17,2,0),"")</f>
        <v/>
      </c>
      <c r="D556" s="47"/>
      <c r="E556" s="54">
        <f>IFERROR(INDEX(#REF!,MATCH('THÁNG 6.2022'!D556,XE[SỐ XE],0),0),0)</f>
        <v>0</v>
      </c>
      <c r="F556" s="55"/>
      <c r="G556" s="71"/>
      <c r="H556" s="48"/>
      <c r="I556" s="48"/>
      <c r="J556" s="48"/>
      <c r="K556" s="54">
        <f t="shared" si="34"/>
        <v>28</v>
      </c>
      <c r="L556" s="56"/>
      <c r="M556" s="48"/>
      <c r="N556" s="48"/>
      <c r="O556" s="123"/>
      <c r="P556" s="69"/>
      <c r="Q556" s="48"/>
      <c r="R556" s="50"/>
      <c r="S556" s="51"/>
      <c r="T556" s="52"/>
      <c r="U556" s="52"/>
      <c r="V556" s="51"/>
      <c r="W556" s="53"/>
      <c r="X556" s="49"/>
      <c r="Y556" s="49"/>
      <c r="Z556" s="49"/>
      <c r="AA556" s="49"/>
      <c r="AB556" s="49"/>
      <c r="AC556" s="42">
        <f t="shared" si="38"/>
        <v>0</v>
      </c>
      <c r="AD556" s="42">
        <f t="shared" si="39"/>
        <v>0</v>
      </c>
      <c r="AE556" s="61"/>
    </row>
    <row r="557" spans="1:31" x14ac:dyDescent="0.2">
      <c r="A557" s="41">
        <f t="shared" si="31"/>
        <v>554</v>
      </c>
      <c r="B557" s="46"/>
      <c r="C557" s="57" t="str">
        <f>IF(D557&lt;&gt;0,VLOOKUP(D557,'[1]Danh mục'!$A$3:$B$17,2,0),"")</f>
        <v/>
      </c>
      <c r="D557" s="47"/>
      <c r="E557" s="54">
        <f>IFERROR(INDEX(#REF!,MATCH('THÁNG 6.2022'!D557,XE[SỐ XE],0),0),0)</f>
        <v>0</v>
      </c>
      <c r="F557" s="55"/>
      <c r="G557" s="71"/>
      <c r="H557" s="48"/>
      <c r="I557" s="48"/>
      <c r="J557" s="48"/>
      <c r="K557" s="54">
        <f t="shared" si="34"/>
        <v>28</v>
      </c>
      <c r="L557" s="56"/>
      <c r="M557" s="48"/>
      <c r="N557" s="48"/>
      <c r="O557" s="48"/>
      <c r="P557" s="69"/>
      <c r="Q557" s="48"/>
      <c r="R557" s="50"/>
      <c r="S557" s="51"/>
      <c r="T557" s="52"/>
      <c r="U557" s="52"/>
      <c r="V557" s="51"/>
      <c r="W557" s="53"/>
      <c r="X557" s="49"/>
      <c r="Y557" s="49"/>
      <c r="Z557" s="49"/>
      <c r="AA557" s="49"/>
      <c r="AB557" s="49"/>
      <c r="AC557" s="42">
        <f t="shared" si="38"/>
        <v>0</v>
      </c>
      <c r="AD557" s="42">
        <f t="shared" si="39"/>
        <v>0</v>
      </c>
      <c r="AE557" s="61"/>
    </row>
    <row r="558" spans="1:31" x14ac:dyDescent="0.2">
      <c r="A558" s="41">
        <f t="shared" si="31"/>
        <v>555</v>
      </c>
      <c r="B558" s="46"/>
      <c r="C558" s="57" t="str">
        <f>IF(D558&lt;&gt;0,VLOOKUP(D558,'[1]Danh mục'!$A$3:$B$17,2,0),"")</f>
        <v/>
      </c>
      <c r="D558" s="47"/>
      <c r="E558" s="54">
        <f>IFERROR(INDEX(#REF!,MATCH('THÁNG 6.2022'!D558,XE[SỐ XE],0),0),0)</f>
        <v>0</v>
      </c>
      <c r="F558" s="55"/>
      <c r="G558" s="71"/>
      <c r="H558" s="48"/>
      <c r="I558" s="48"/>
      <c r="J558" s="48"/>
      <c r="K558" s="54">
        <f t="shared" si="34"/>
        <v>28</v>
      </c>
      <c r="L558" s="56"/>
      <c r="M558" s="48"/>
      <c r="N558" s="48"/>
      <c r="O558" s="48"/>
      <c r="P558" s="69"/>
      <c r="Q558" s="48"/>
      <c r="R558" s="50"/>
      <c r="S558" s="51"/>
      <c r="T558" s="52"/>
      <c r="U558" s="52"/>
      <c r="V558" s="51"/>
      <c r="W558" s="53"/>
      <c r="X558" s="49"/>
      <c r="Y558" s="49"/>
      <c r="Z558" s="49"/>
      <c r="AA558" s="49"/>
      <c r="AB558" s="49"/>
      <c r="AC558" s="42">
        <f t="shared" si="38"/>
        <v>0</v>
      </c>
      <c r="AD558" s="42">
        <f t="shared" si="39"/>
        <v>0</v>
      </c>
      <c r="AE558" s="61"/>
    </row>
    <row r="559" spans="1:31" x14ac:dyDescent="0.2">
      <c r="A559" s="41">
        <f t="shared" si="31"/>
        <v>556</v>
      </c>
      <c r="B559" s="46"/>
      <c r="C559" s="57" t="str">
        <f>IF(D559&lt;&gt;0,VLOOKUP(D559,'[1]Danh mục'!$A$3:$B$17,2,0),"")</f>
        <v/>
      </c>
      <c r="D559" s="47"/>
      <c r="E559" s="54">
        <f>IFERROR(INDEX(#REF!,MATCH('THÁNG 6.2022'!D559,XE[SỐ XE],0),0),0)</f>
        <v>0</v>
      </c>
      <c r="F559" s="55"/>
      <c r="G559" s="71"/>
      <c r="H559" s="48"/>
      <c r="I559" s="48"/>
      <c r="J559" s="48"/>
      <c r="K559" s="54">
        <f t="shared" si="34"/>
        <v>28</v>
      </c>
      <c r="L559" s="56"/>
      <c r="M559" s="48"/>
      <c r="N559" s="48"/>
      <c r="O559" s="48"/>
      <c r="P559" s="69"/>
      <c r="Q559" s="48"/>
      <c r="R559" s="50"/>
      <c r="S559" s="51"/>
      <c r="T559" s="52"/>
      <c r="U559" s="52"/>
      <c r="V559" s="51"/>
      <c r="W559" s="53"/>
      <c r="X559" s="49"/>
      <c r="Y559" s="49"/>
      <c r="Z559" s="49"/>
      <c r="AA559" s="49"/>
      <c r="AB559" s="49"/>
      <c r="AC559" s="42">
        <f t="shared" si="38"/>
        <v>0</v>
      </c>
      <c r="AD559" s="42">
        <f t="shared" si="39"/>
        <v>0</v>
      </c>
      <c r="AE559" s="61"/>
    </row>
    <row r="560" spans="1:31" x14ac:dyDescent="0.2">
      <c r="A560" s="41">
        <f t="shared" si="31"/>
        <v>557</v>
      </c>
      <c r="B560" s="46"/>
      <c r="C560" s="57" t="str">
        <f>IF(D560&lt;&gt;0,VLOOKUP(D560,'[1]Danh mục'!$A$3:$B$17,2,0),"")</f>
        <v/>
      </c>
      <c r="D560" s="47"/>
      <c r="E560" s="54">
        <f>IFERROR(INDEX(#REF!,MATCH('THÁNG 6.2022'!D560,XE[SỐ XE],0),0),0)</f>
        <v>0</v>
      </c>
      <c r="F560" s="55"/>
      <c r="G560" s="71"/>
      <c r="H560" s="48"/>
      <c r="I560" s="48"/>
      <c r="J560" s="48"/>
      <c r="K560" s="54">
        <f t="shared" si="34"/>
        <v>28</v>
      </c>
      <c r="L560" s="56"/>
      <c r="M560" s="48"/>
      <c r="N560" s="48"/>
      <c r="O560" s="48"/>
      <c r="P560" s="69"/>
      <c r="Q560" s="48"/>
      <c r="R560" s="50"/>
      <c r="S560" s="51"/>
      <c r="T560" s="52"/>
      <c r="U560" s="52"/>
      <c r="V560" s="51"/>
      <c r="W560" s="53"/>
      <c r="X560" s="49"/>
      <c r="Y560" s="49"/>
      <c r="Z560" s="49"/>
      <c r="AA560" s="49"/>
      <c r="AB560" s="49"/>
      <c r="AC560" s="42">
        <f t="shared" si="38"/>
        <v>0</v>
      </c>
      <c r="AD560" s="42">
        <f t="shared" si="39"/>
        <v>0</v>
      </c>
      <c r="AE560" s="61"/>
    </row>
    <row r="561" spans="1:31" x14ac:dyDescent="0.2">
      <c r="A561" s="41">
        <f t="shared" si="31"/>
        <v>558</v>
      </c>
      <c r="B561" s="46"/>
      <c r="C561" s="57" t="str">
        <f>IF(D561&lt;&gt;0,VLOOKUP(D561,'[1]Danh mục'!$A$3:$B$17,2,0),"")</f>
        <v/>
      </c>
      <c r="D561" s="47"/>
      <c r="E561" s="54">
        <f>IFERROR(INDEX(#REF!,MATCH('THÁNG 6.2022'!D561,XE[SỐ XE],0),0),0)</f>
        <v>0</v>
      </c>
      <c r="F561" s="55"/>
      <c r="G561" s="71"/>
      <c r="H561" s="48"/>
      <c r="I561" s="48"/>
      <c r="J561" s="48"/>
      <c r="K561" s="54">
        <f t="shared" si="34"/>
        <v>28</v>
      </c>
      <c r="L561" s="56"/>
      <c r="M561" s="48"/>
      <c r="N561" s="48"/>
      <c r="O561" s="48"/>
      <c r="P561" s="69"/>
      <c r="Q561" s="48"/>
      <c r="R561" s="50"/>
      <c r="S561" s="51"/>
      <c r="T561" s="52"/>
      <c r="U561" s="52"/>
      <c r="V561" s="51"/>
      <c r="W561" s="53"/>
      <c r="X561" s="49"/>
      <c r="Y561" s="49"/>
      <c r="Z561" s="49"/>
      <c r="AA561" s="49"/>
      <c r="AB561" s="49"/>
      <c r="AC561" s="42">
        <f t="shared" si="38"/>
        <v>0</v>
      </c>
      <c r="AD561" s="42">
        <f t="shared" si="39"/>
        <v>0</v>
      </c>
      <c r="AE561" s="61"/>
    </row>
    <row r="562" spans="1:31" x14ac:dyDescent="0.2">
      <c r="A562" s="41">
        <f t="shared" si="31"/>
        <v>559</v>
      </c>
      <c r="B562" s="46"/>
      <c r="C562" s="57" t="str">
        <f>IF(D562&lt;&gt;0,VLOOKUP(D562,'[1]Danh mục'!$A$3:$B$17,2,0),"")</f>
        <v/>
      </c>
      <c r="D562" s="47"/>
      <c r="E562" s="54">
        <f>IFERROR(INDEX(#REF!,MATCH('THÁNG 6.2022'!D562,XE[SỐ XE],0),0),0)</f>
        <v>0</v>
      </c>
      <c r="F562" s="55"/>
      <c r="G562" s="71"/>
      <c r="H562" s="48"/>
      <c r="I562" s="48"/>
      <c r="J562" s="48"/>
      <c r="K562" s="54">
        <f t="shared" si="34"/>
        <v>28</v>
      </c>
      <c r="L562" s="56"/>
      <c r="M562" s="48"/>
      <c r="N562" s="48"/>
      <c r="O562" s="48"/>
      <c r="P562" s="69"/>
      <c r="Q562" s="48"/>
      <c r="R562" s="50"/>
      <c r="S562" s="51"/>
      <c r="T562" s="52"/>
      <c r="U562" s="52"/>
      <c r="V562" s="51"/>
      <c r="W562" s="53"/>
      <c r="X562" s="49"/>
      <c r="Y562" s="49"/>
      <c r="Z562" s="49"/>
      <c r="AA562" s="49"/>
      <c r="AB562" s="49"/>
      <c r="AC562" s="42">
        <f t="shared" si="38"/>
        <v>0</v>
      </c>
      <c r="AD562" s="42">
        <f t="shared" si="39"/>
        <v>0</v>
      </c>
      <c r="AE562" s="61"/>
    </row>
    <row r="563" spans="1:31" x14ac:dyDescent="0.2">
      <c r="A563" s="41">
        <f t="shared" si="31"/>
        <v>560</v>
      </c>
      <c r="B563" s="46"/>
      <c r="C563" s="57" t="str">
        <f>IF(D563&lt;&gt;0,VLOOKUP(D563,'[1]Danh mục'!$A$3:$B$17,2,0),"")</f>
        <v/>
      </c>
      <c r="D563" s="47"/>
      <c r="E563" s="54">
        <f>IFERROR(INDEX(#REF!,MATCH('THÁNG 6.2022'!D563,XE[SỐ XE],0),0),0)</f>
        <v>0</v>
      </c>
      <c r="F563" s="55"/>
      <c r="G563" s="71"/>
      <c r="H563" s="48"/>
      <c r="I563" s="48"/>
      <c r="J563" s="48"/>
      <c r="K563" s="54">
        <f t="shared" si="34"/>
        <v>28</v>
      </c>
      <c r="L563" s="56"/>
      <c r="M563" s="48"/>
      <c r="N563" s="48"/>
      <c r="O563" s="48"/>
      <c r="P563" s="69"/>
      <c r="Q563" s="48"/>
      <c r="R563" s="50"/>
      <c r="S563" s="51"/>
      <c r="T563" s="52"/>
      <c r="U563" s="52"/>
      <c r="V563" s="51"/>
      <c r="W563" s="53"/>
      <c r="X563" s="49"/>
      <c r="Y563" s="49"/>
      <c r="Z563" s="49"/>
      <c r="AA563" s="49"/>
      <c r="AB563" s="49"/>
      <c r="AC563" s="42">
        <f t="shared" si="38"/>
        <v>0</v>
      </c>
      <c r="AD563" s="42">
        <f t="shared" si="39"/>
        <v>0</v>
      </c>
      <c r="AE563" s="61"/>
    </row>
    <row r="564" spans="1:31" x14ac:dyDescent="0.2">
      <c r="A564" s="41">
        <f t="shared" si="31"/>
        <v>561</v>
      </c>
      <c r="B564" s="46"/>
      <c r="C564" s="57" t="str">
        <f>IF(D564&lt;&gt;0,VLOOKUP(D564,'[1]Danh mục'!$A$3:$B$17,2,0),"")</f>
        <v/>
      </c>
      <c r="D564" s="47"/>
      <c r="E564" s="54">
        <f>IFERROR(INDEX(#REF!,MATCH('THÁNG 6.2022'!D564,XE[SỐ XE],0),0),0)</f>
        <v>0</v>
      </c>
      <c r="F564" s="55"/>
      <c r="G564" s="71"/>
      <c r="H564" s="48"/>
      <c r="I564" s="48"/>
      <c r="J564" s="48"/>
      <c r="K564" s="54">
        <f t="shared" si="34"/>
        <v>28</v>
      </c>
      <c r="L564" s="56"/>
      <c r="M564" s="48"/>
      <c r="N564" s="48"/>
      <c r="O564" s="48"/>
      <c r="P564" s="69"/>
      <c r="Q564" s="48"/>
      <c r="R564" s="50"/>
      <c r="S564" s="51"/>
      <c r="T564" s="52"/>
      <c r="U564" s="52"/>
      <c r="V564" s="51"/>
      <c r="W564" s="53"/>
      <c r="X564" s="49"/>
      <c r="Y564" s="49"/>
      <c r="Z564" s="49"/>
      <c r="AA564" s="49"/>
      <c r="AB564" s="49"/>
      <c r="AC564" s="42">
        <f t="shared" si="38"/>
        <v>0</v>
      </c>
      <c r="AD564" s="42">
        <f t="shared" si="39"/>
        <v>0</v>
      </c>
      <c r="AE564" s="61"/>
    </row>
    <row r="565" spans="1:31" x14ac:dyDescent="0.2">
      <c r="A565" s="41">
        <f t="shared" si="31"/>
        <v>562</v>
      </c>
      <c r="B565" s="46"/>
      <c r="C565" s="57" t="str">
        <f>IF(D565&lt;&gt;0,VLOOKUP(D565,'[1]Danh mục'!$A$3:$B$17,2,0),"")</f>
        <v/>
      </c>
      <c r="D565" s="47"/>
      <c r="E565" s="54">
        <f>IFERROR(INDEX(#REF!,MATCH('THÁNG 6.2022'!D565,XE[SỐ XE],0),0),0)</f>
        <v>0</v>
      </c>
      <c r="F565" s="55"/>
      <c r="G565" s="71"/>
      <c r="H565" s="48"/>
      <c r="I565" s="48"/>
      <c r="J565" s="48"/>
      <c r="K565" s="54">
        <f t="shared" si="34"/>
        <v>28</v>
      </c>
      <c r="L565" s="56"/>
      <c r="M565" s="48"/>
      <c r="N565" s="48"/>
      <c r="O565" s="48"/>
      <c r="P565" s="69"/>
      <c r="Q565" s="48"/>
      <c r="R565" s="50"/>
      <c r="S565" s="51"/>
      <c r="T565" s="52"/>
      <c r="U565" s="52"/>
      <c r="V565" s="51"/>
      <c r="W565" s="53"/>
      <c r="X565" s="49"/>
      <c r="Y565" s="49"/>
      <c r="Z565" s="49"/>
      <c r="AA565" s="49"/>
      <c r="AB565" s="49"/>
      <c r="AC565" s="42">
        <f t="shared" si="38"/>
        <v>0</v>
      </c>
      <c r="AD565" s="42">
        <f t="shared" si="39"/>
        <v>0</v>
      </c>
      <c r="AE565" s="61"/>
    </row>
    <row r="566" spans="1:31" x14ac:dyDescent="0.2">
      <c r="A566" s="41">
        <f t="shared" si="31"/>
        <v>563</v>
      </c>
      <c r="B566" s="46"/>
      <c r="C566" s="57" t="str">
        <f>IF(D566&lt;&gt;0,VLOOKUP(D566,'[1]Danh mục'!$A$3:$B$17,2,0),"")</f>
        <v/>
      </c>
      <c r="D566" s="47"/>
      <c r="E566" s="54">
        <f>IFERROR(INDEX(#REF!,MATCH('THÁNG 6.2022'!D566,XE[SỐ XE],0),0),0)</f>
        <v>0</v>
      </c>
      <c r="F566" s="55"/>
      <c r="G566" s="71"/>
      <c r="H566" s="48"/>
      <c r="I566" s="48"/>
      <c r="J566" s="48"/>
      <c r="K566" s="54">
        <f t="shared" si="34"/>
        <v>28</v>
      </c>
      <c r="L566" s="56"/>
      <c r="M566" s="48"/>
      <c r="N566" s="48"/>
      <c r="O566" s="48"/>
      <c r="P566" s="69"/>
      <c r="Q566" s="48"/>
      <c r="R566" s="50"/>
      <c r="S566" s="51"/>
      <c r="T566" s="52"/>
      <c r="U566" s="52"/>
      <c r="V566" s="51"/>
      <c r="W566" s="53"/>
      <c r="X566" s="49"/>
      <c r="Y566" s="49"/>
      <c r="Z566" s="49"/>
      <c r="AA566" s="49"/>
      <c r="AB566" s="49"/>
      <c r="AC566" s="42">
        <f t="shared" si="38"/>
        <v>0</v>
      </c>
      <c r="AD566" s="42">
        <f t="shared" si="39"/>
        <v>0</v>
      </c>
      <c r="AE566" s="61"/>
    </row>
    <row r="567" spans="1:31" x14ac:dyDescent="0.2">
      <c r="A567" s="41">
        <f t="shared" si="31"/>
        <v>564</v>
      </c>
      <c r="B567" s="46"/>
      <c r="C567" s="57" t="str">
        <f>IF(D567&lt;&gt;0,VLOOKUP(D567,'[1]Danh mục'!$A$3:$B$17,2,0),"")</f>
        <v/>
      </c>
      <c r="D567" s="47"/>
      <c r="E567" s="54">
        <f>IFERROR(INDEX(#REF!,MATCH('THÁNG 6.2022'!D567,XE[SỐ XE],0),0),0)</f>
        <v>0</v>
      </c>
      <c r="F567" s="55"/>
      <c r="G567" s="71"/>
      <c r="H567" s="48"/>
      <c r="I567" s="48"/>
      <c r="J567" s="48"/>
      <c r="K567" s="54">
        <f t="shared" si="34"/>
        <v>28</v>
      </c>
      <c r="L567" s="56"/>
      <c r="M567" s="48"/>
      <c r="N567" s="48"/>
      <c r="O567" s="48"/>
      <c r="P567" s="69"/>
      <c r="Q567" s="48"/>
      <c r="R567" s="50"/>
      <c r="S567" s="51"/>
      <c r="T567" s="52"/>
      <c r="U567" s="52"/>
      <c r="V567" s="51"/>
      <c r="W567" s="53"/>
      <c r="X567" s="49"/>
      <c r="Y567" s="49"/>
      <c r="Z567" s="49"/>
      <c r="AA567" s="49"/>
      <c r="AB567" s="49"/>
      <c r="AC567" s="42">
        <f t="shared" si="38"/>
        <v>0</v>
      </c>
      <c r="AD567" s="42">
        <f t="shared" si="39"/>
        <v>0</v>
      </c>
      <c r="AE567" s="61"/>
    </row>
    <row r="568" spans="1:31" x14ac:dyDescent="0.2">
      <c r="A568" s="41">
        <f t="shared" si="31"/>
        <v>565</v>
      </c>
      <c r="B568" s="46"/>
      <c r="C568" s="57" t="str">
        <f>IF(D568&lt;&gt;0,VLOOKUP(D568,'[1]Danh mục'!$A$3:$B$17,2,0),"")</f>
        <v/>
      </c>
      <c r="D568" s="47"/>
      <c r="E568" s="54">
        <f>IFERROR(INDEX(#REF!,MATCH('THÁNG 6.2022'!D568,XE[SỐ XE],0),0),0)</f>
        <v>0</v>
      </c>
      <c r="F568" s="55"/>
      <c r="G568" s="71"/>
      <c r="H568" s="48"/>
      <c r="I568" s="48"/>
      <c r="J568" s="48"/>
      <c r="K568" s="54">
        <f t="shared" si="34"/>
        <v>28</v>
      </c>
      <c r="L568" s="56"/>
      <c r="M568" s="48"/>
      <c r="N568" s="48"/>
      <c r="O568" s="48"/>
      <c r="P568" s="69"/>
      <c r="Q568" s="48"/>
      <c r="R568" s="50"/>
      <c r="S568" s="51"/>
      <c r="T568" s="52"/>
      <c r="U568" s="52"/>
      <c r="V568" s="51"/>
      <c r="W568" s="53"/>
      <c r="X568" s="49"/>
      <c r="Y568" s="49"/>
      <c r="Z568" s="49"/>
      <c r="AA568" s="49"/>
      <c r="AB568" s="49"/>
      <c r="AC568" s="42">
        <f t="shared" si="38"/>
        <v>0</v>
      </c>
      <c r="AD568" s="42">
        <f t="shared" si="39"/>
        <v>0</v>
      </c>
      <c r="AE568" s="61"/>
    </row>
    <row r="569" spans="1:31" x14ac:dyDescent="0.2">
      <c r="A569" s="41">
        <f t="shared" si="31"/>
        <v>566</v>
      </c>
      <c r="B569" s="46"/>
      <c r="C569" s="57" t="str">
        <f>IF(D569&lt;&gt;0,VLOOKUP(D569,'[1]Danh mục'!$A$3:$B$17,2,0),"")</f>
        <v/>
      </c>
      <c r="D569" s="47"/>
      <c r="E569" s="54">
        <f>IFERROR(INDEX(#REF!,MATCH('THÁNG 6.2022'!D569,XE[SỐ XE],0),0),0)</f>
        <v>0</v>
      </c>
      <c r="F569" s="55"/>
      <c r="G569" s="71"/>
      <c r="H569" s="48"/>
      <c r="I569" s="48"/>
      <c r="J569" s="48"/>
      <c r="K569" s="54">
        <f t="shared" si="34"/>
        <v>28</v>
      </c>
      <c r="L569" s="56"/>
      <c r="M569" s="48"/>
      <c r="N569" s="48"/>
      <c r="O569" s="48"/>
      <c r="P569" s="69"/>
      <c r="Q569" s="48"/>
      <c r="R569" s="50"/>
      <c r="S569" s="51"/>
      <c r="T569" s="52"/>
      <c r="U569" s="52"/>
      <c r="V569" s="51"/>
      <c r="W569" s="53"/>
      <c r="X569" s="49"/>
      <c r="Y569" s="49"/>
      <c r="Z569" s="49"/>
      <c r="AA569" s="49"/>
      <c r="AB569" s="49"/>
      <c r="AC569" s="42">
        <f t="shared" si="38"/>
        <v>0</v>
      </c>
      <c r="AD569" s="42">
        <f t="shared" si="39"/>
        <v>0</v>
      </c>
      <c r="AE569" s="61"/>
    </row>
    <row r="570" spans="1:31" x14ac:dyDescent="0.2">
      <c r="A570" s="41">
        <f t="shared" si="31"/>
        <v>567</v>
      </c>
      <c r="B570" s="46"/>
      <c r="C570" s="57" t="str">
        <f>IF(D570&lt;&gt;0,VLOOKUP(D570,'[1]Danh mục'!$A$3:$B$17,2,0),"")</f>
        <v/>
      </c>
      <c r="D570" s="47"/>
      <c r="E570" s="54">
        <f>IFERROR(INDEX(#REF!,MATCH('THÁNG 6.2022'!D570,XE[SỐ XE],0),0),0)</f>
        <v>0</v>
      </c>
      <c r="F570" s="55"/>
      <c r="G570" s="71"/>
      <c r="H570" s="48"/>
      <c r="I570" s="48"/>
      <c r="J570" s="48"/>
      <c r="K570" s="54">
        <f t="shared" si="34"/>
        <v>28</v>
      </c>
      <c r="L570" s="56"/>
      <c r="M570" s="48"/>
      <c r="N570" s="48"/>
      <c r="O570" s="48"/>
      <c r="P570" s="69"/>
      <c r="Q570" s="48"/>
      <c r="R570" s="50"/>
      <c r="S570" s="51"/>
      <c r="T570" s="52"/>
      <c r="U570" s="52"/>
      <c r="V570" s="51"/>
      <c r="W570" s="53"/>
      <c r="X570" s="49"/>
      <c r="Y570" s="49"/>
      <c r="Z570" s="49"/>
      <c r="AA570" s="49"/>
      <c r="AB570" s="49"/>
      <c r="AC570" s="42">
        <f t="shared" si="38"/>
        <v>0</v>
      </c>
      <c r="AD570" s="42">
        <f t="shared" si="39"/>
        <v>0</v>
      </c>
      <c r="AE570" s="61"/>
    </row>
    <row r="571" spans="1:31" x14ac:dyDescent="0.2">
      <c r="A571" s="41">
        <f t="shared" si="31"/>
        <v>568</v>
      </c>
      <c r="B571" s="46"/>
      <c r="C571" s="57" t="str">
        <f>IF(D571&lt;&gt;0,VLOOKUP(D571,'[1]Danh mục'!$A$3:$B$17,2,0),"")</f>
        <v/>
      </c>
      <c r="D571" s="47"/>
      <c r="E571" s="54">
        <f>IFERROR(INDEX(#REF!,MATCH('THÁNG 6.2022'!D571,XE[SỐ XE],0),0),0)</f>
        <v>0</v>
      </c>
      <c r="F571" s="55"/>
      <c r="G571" s="71"/>
      <c r="H571" s="48"/>
      <c r="I571" s="48"/>
      <c r="J571" s="48"/>
      <c r="K571" s="54">
        <f t="shared" si="34"/>
        <v>28</v>
      </c>
      <c r="L571" s="56"/>
      <c r="M571" s="48"/>
      <c r="N571" s="48"/>
      <c r="O571" s="48"/>
      <c r="P571" s="69"/>
      <c r="Q571" s="48"/>
      <c r="R571" s="50"/>
      <c r="S571" s="51"/>
      <c r="T571" s="52"/>
      <c r="U571" s="52"/>
      <c r="V571" s="51"/>
      <c r="W571" s="53"/>
      <c r="X571" s="49"/>
      <c r="Y571" s="49"/>
      <c r="Z571" s="49"/>
      <c r="AA571" s="49"/>
      <c r="AB571" s="49"/>
      <c r="AC571" s="42">
        <f t="shared" si="38"/>
        <v>0</v>
      </c>
      <c r="AD571" s="42">
        <f t="shared" si="39"/>
        <v>0</v>
      </c>
      <c r="AE571" s="61"/>
    </row>
    <row r="572" spans="1:31" x14ac:dyDescent="0.2">
      <c r="A572" s="41">
        <f t="shared" si="31"/>
        <v>569</v>
      </c>
      <c r="B572" s="46"/>
      <c r="C572" s="57" t="str">
        <f>IF(D572&lt;&gt;0,VLOOKUP(D572,'[1]Danh mục'!$A$3:$B$17,2,0),"")</f>
        <v/>
      </c>
      <c r="D572" s="47"/>
      <c r="E572" s="54">
        <f>IFERROR(INDEX(#REF!,MATCH('THÁNG 6.2022'!D572,XE[SỐ XE],0),0),0)</f>
        <v>0</v>
      </c>
      <c r="F572" s="55"/>
      <c r="G572" s="71"/>
      <c r="H572" s="48"/>
      <c r="I572" s="48"/>
      <c r="J572" s="48"/>
      <c r="K572" s="54">
        <f t="shared" si="34"/>
        <v>28</v>
      </c>
      <c r="L572" s="56"/>
      <c r="M572" s="48"/>
      <c r="N572" s="48"/>
      <c r="O572" s="48"/>
      <c r="P572" s="69"/>
      <c r="Q572" s="48"/>
      <c r="R572" s="50"/>
      <c r="S572" s="51"/>
      <c r="T572" s="52"/>
      <c r="U572" s="52"/>
      <c r="V572" s="51"/>
      <c r="W572" s="53"/>
      <c r="X572" s="49"/>
      <c r="Y572" s="49"/>
      <c r="Z572" s="49"/>
      <c r="AA572" s="49"/>
      <c r="AB572" s="49"/>
      <c r="AC572" s="42">
        <f t="shared" si="38"/>
        <v>0</v>
      </c>
      <c r="AD572" s="42">
        <f t="shared" si="39"/>
        <v>0</v>
      </c>
      <c r="AE572" s="61"/>
    </row>
    <row r="573" spans="1:31" x14ac:dyDescent="0.2">
      <c r="A573" s="41">
        <f t="shared" si="31"/>
        <v>570</v>
      </c>
      <c r="B573" s="46"/>
      <c r="C573" s="57" t="str">
        <f>IF(D573&lt;&gt;0,VLOOKUP(D573,'[1]Danh mục'!$A$3:$B$17,2,0),"")</f>
        <v/>
      </c>
      <c r="D573" s="47"/>
      <c r="E573" s="54">
        <f>IFERROR(INDEX(#REF!,MATCH('THÁNG 6.2022'!D573,XE[SỐ XE],0),0),0)</f>
        <v>0</v>
      </c>
      <c r="F573" s="55"/>
      <c r="G573" s="71"/>
      <c r="H573" s="48"/>
      <c r="I573" s="48"/>
      <c r="J573" s="48"/>
      <c r="K573" s="54">
        <f t="shared" si="34"/>
        <v>28</v>
      </c>
      <c r="L573" s="56"/>
      <c r="M573" s="48"/>
      <c r="N573" s="48"/>
      <c r="O573" s="48"/>
      <c r="P573" s="69"/>
      <c r="Q573" s="48"/>
      <c r="R573" s="50"/>
      <c r="S573" s="51"/>
      <c r="T573" s="52"/>
      <c r="U573" s="52"/>
      <c r="V573" s="51"/>
      <c r="W573" s="53"/>
      <c r="X573" s="49"/>
      <c r="Y573" s="49"/>
      <c r="Z573" s="49"/>
      <c r="AA573" s="49"/>
      <c r="AB573" s="49"/>
      <c r="AC573" s="42">
        <f t="shared" si="38"/>
        <v>0</v>
      </c>
      <c r="AD573" s="42">
        <f t="shared" si="39"/>
        <v>0</v>
      </c>
      <c r="AE573" s="61"/>
    </row>
    <row r="574" spans="1:31" x14ac:dyDescent="0.2">
      <c r="A574" s="41">
        <f t="shared" si="31"/>
        <v>571</v>
      </c>
      <c r="B574" s="46"/>
      <c r="C574" s="57" t="str">
        <f>IF(D574&lt;&gt;0,VLOOKUP(D574,'[1]Danh mục'!$A$3:$B$17,2,0),"")</f>
        <v/>
      </c>
      <c r="D574" s="47"/>
      <c r="E574" s="54">
        <f>IFERROR(INDEX(#REF!,MATCH('THÁNG 6.2022'!D574,XE[SỐ XE],0),0),0)</f>
        <v>0</v>
      </c>
      <c r="F574" s="55"/>
      <c r="G574" s="71"/>
      <c r="H574" s="48"/>
      <c r="I574" s="48"/>
      <c r="J574" s="48"/>
      <c r="K574" s="54">
        <f t="shared" si="34"/>
        <v>28</v>
      </c>
      <c r="L574" s="56"/>
      <c r="M574" s="48"/>
      <c r="N574" s="48"/>
      <c r="O574" s="48"/>
      <c r="P574" s="69"/>
      <c r="Q574" s="48"/>
      <c r="R574" s="50"/>
      <c r="S574" s="51"/>
      <c r="T574" s="52"/>
      <c r="U574" s="52"/>
      <c r="V574" s="51"/>
      <c r="W574" s="53"/>
      <c r="X574" s="49"/>
      <c r="Y574" s="49"/>
      <c r="Z574" s="49"/>
      <c r="AA574" s="49"/>
      <c r="AB574" s="49"/>
      <c r="AC574" s="42">
        <f t="shared" si="38"/>
        <v>0</v>
      </c>
      <c r="AD574" s="42">
        <f t="shared" si="39"/>
        <v>0</v>
      </c>
      <c r="AE574" s="61"/>
    </row>
    <row r="575" spans="1:31" x14ac:dyDescent="0.2">
      <c r="A575" s="41">
        <f t="shared" si="31"/>
        <v>572</v>
      </c>
      <c r="B575" s="46"/>
      <c r="C575" s="57" t="str">
        <f>IF(D575&lt;&gt;0,VLOOKUP(D575,'[1]Danh mục'!$A$3:$B$17,2,0),"")</f>
        <v/>
      </c>
      <c r="D575" s="47"/>
      <c r="E575" s="54">
        <f>IFERROR(INDEX(#REF!,MATCH('THÁNG 6.2022'!D575,XE[SỐ XE],0),0),0)</f>
        <v>0</v>
      </c>
      <c r="F575" s="55"/>
      <c r="G575" s="71"/>
      <c r="H575" s="48"/>
      <c r="I575" s="48"/>
      <c r="J575" s="48"/>
      <c r="K575" s="54">
        <f t="shared" si="34"/>
        <v>28</v>
      </c>
      <c r="L575" s="56"/>
      <c r="M575" s="48"/>
      <c r="N575" s="48"/>
      <c r="O575" s="48"/>
      <c r="P575" s="69"/>
      <c r="Q575" s="48"/>
      <c r="R575" s="50"/>
      <c r="S575" s="51"/>
      <c r="T575" s="52"/>
      <c r="U575" s="52"/>
      <c r="V575" s="51"/>
      <c r="W575" s="53"/>
      <c r="X575" s="49"/>
      <c r="Y575" s="49"/>
      <c r="Z575" s="49"/>
      <c r="AA575" s="49"/>
      <c r="AB575" s="49"/>
      <c r="AC575" s="42">
        <f t="shared" si="38"/>
        <v>0</v>
      </c>
      <c r="AD575" s="42">
        <f t="shared" si="39"/>
        <v>0</v>
      </c>
      <c r="AE575" s="61"/>
    </row>
    <row r="576" spans="1:31" ht="11.25" customHeight="1" x14ac:dyDescent="0.2">
      <c r="A576" s="41">
        <f t="shared" si="31"/>
        <v>573</v>
      </c>
      <c r="B576" s="46"/>
      <c r="C576" s="57" t="str">
        <f>IF(D576&lt;&gt;0,VLOOKUP(D576,'[1]Danh mục'!$A$3:$B$17,2,0),"")</f>
        <v/>
      </c>
      <c r="D576" s="45"/>
      <c r="E576" s="54">
        <f>IFERROR(INDEX(#REF!,MATCH('THÁNG 6.2022'!D576,XE[SỐ XE],0),0),0)</f>
        <v>0</v>
      </c>
      <c r="F576" s="55"/>
      <c r="G576" s="71"/>
      <c r="H576" s="48"/>
      <c r="I576" s="48"/>
      <c r="J576" s="48"/>
      <c r="K576" s="54">
        <f t="shared" si="34"/>
        <v>28</v>
      </c>
      <c r="L576" s="56"/>
      <c r="M576" s="48"/>
      <c r="N576" s="48"/>
      <c r="O576" s="48"/>
      <c r="P576" s="69"/>
      <c r="Q576" s="48"/>
      <c r="R576" s="50"/>
      <c r="S576" s="51"/>
      <c r="T576" s="52"/>
      <c r="U576" s="52"/>
      <c r="V576" s="51"/>
      <c r="W576" s="53"/>
      <c r="X576" s="49"/>
      <c r="Y576" s="49"/>
      <c r="Z576" s="49"/>
      <c r="AA576" s="49"/>
      <c r="AB576" s="49"/>
      <c r="AC576" s="42">
        <f t="shared" si="38"/>
        <v>0</v>
      </c>
      <c r="AD576" s="42">
        <f t="shared" si="39"/>
        <v>0</v>
      </c>
      <c r="AE576" s="61"/>
    </row>
    <row r="577" spans="1:31" ht="12" customHeight="1" x14ac:dyDescent="0.2">
      <c r="A577" s="41">
        <f t="shared" si="31"/>
        <v>574</v>
      </c>
      <c r="B577" s="46"/>
      <c r="C577" s="57" t="str">
        <f>IF(D577&lt;&gt;0,VLOOKUP(D577,'[1]Danh mục'!$A$3:$B$17,2,0),"")</f>
        <v/>
      </c>
      <c r="D577" s="45"/>
      <c r="E577" s="54">
        <f>IFERROR(INDEX(#REF!,MATCH('THÁNG 6.2022'!D577,XE[SỐ XE],0),0),0)</f>
        <v>0</v>
      </c>
      <c r="F577" s="55"/>
      <c r="G577" s="71"/>
      <c r="H577" s="48"/>
      <c r="I577" s="48"/>
      <c r="J577" s="48"/>
      <c r="K577" s="54">
        <f t="shared" si="34"/>
        <v>28</v>
      </c>
      <c r="L577" s="56"/>
      <c r="M577" s="48"/>
      <c r="N577" s="48"/>
      <c r="O577" s="48"/>
      <c r="P577" s="69"/>
      <c r="Q577" s="48"/>
      <c r="R577" s="50"/>
      <c r="S577" s="51"/>
      <c r="T577" s="52"/>
      <c r="U577" s="52"/>
      <c r="V577" s="51"/>
      <c r="W577" s="53"/>
      <c r="X577" s="49"/>
      <c r="Y577" s="49"/>
      <c r="Z577" s="49"/>
      <c r="AA577" s="49"/>
      <c r="AB577" s="49"/>
      <c r="AC577" s="42">
        <f t="shared" si="38"/>
        <v>0</v>
      </c>
      <c r="AD577" s="42">
        <f t="shared" si="39"/>
        <v>0</v>
      </c>
      <c r="AE577" s="61"/>
    </row>
    <row r="578" spans="1:31" x14ac:dyDescent="0.2">
      <c r="A578" s="41">
        <f t="shared" si="31"/>
        <v>575</v>
      </c>
      <c r="B578" s="46"/>
      <c r="C578" s="57" t="str">
        <f>IF(D578&lt;&gt;0,VLOOKUP(D578,'[1]Danh mục'!$A$3:$B$17,2,0),"")</f>
        <v/>
      </c>
      <c r="D578" s="47"/>
      <c r="E578" s="54">
        <f>IFERROR(INDEX(#REF!,MATCH('THÁNG 6.2022'!D578,XE[SỐ XE],0),0),0)</f>
        <v>0</v>
      </c>
      <c r="F578" s="55"/>
      <c r="G578" s="71"/>
      <c r="H578" s="48"/>
      <c r="I578" s="48"/>
      <c r="J578" s="48"/>
      <c r="K578" s="54">
        <f t="shared" si="34"/>
        <v>28</v>
      </c>
      <c r="L578" s="56"/>
      <c r="M578" s="48"/>
      <c r="N578" s="48"/>
      <c r="O578" s="48"/>
      <c r="P578" s="69"/>
      <c r="Q578" s="48"/>
      <c r="R578" s="50"/>
      <c r="S578" s="51"/>
      <c r="T578" s="52"/>
      <c r="U578" s="52"/>
      <c r="V578" s="51"/>
      <c r="W578" s="53"/>
      <c r="X578" s="49"/>
      <c r="Y578" s="49"/>
      <c r="Z578" s="49"/>
      <c r="AA578" s="49"/>
      <c r="AB578" s="49"/>
      <c r="AC578" s="42">
        <f t="shared" si="38"/>
        <v>0</v>
      </c>
      <c r="AD578" s="42">
        <f t="shared" si="39"/>
        <v>0</v>
      </c>
      <c r="AE578" s="61"/>
    </row>
    <row r="579" spans="1:31" x14ac:dyDescent="0.2">
      <c r="A579" s="41">
        <f t="shared" si="31"/>
        <v>576</v>
      </c>
      <c r="B579" s="46"/>
      <c r="C579" s="57" t="str">
        <f>IF(D579&lt;&gt;0,VLOOKUP(D579,'[1]Danh mục'!$A$3:$B$17,2,0),"")</f>
        <v/>
      </c>
      <c r="D579" s="47"/>
      <c r="E579" s="54">
        <f>IFERROR(INDEX(#REF!,MATCH('THÁNG 6.2022'!D579,XE[SỐ XE],0),0),0)</f>
        <v>0</v>
      </c>
      <c r="F579" s="55"/>
      <c r="G579" s="71"/>
      <c r="H579" s="48"/>
      <c r="I579" s="48"/>
      <c r="J579" s="48"/>
      <c r="K579" s="54">
        <f t="shared" si="34"/>
        <v>28</v>
      </c>
      <c r="L579" s="56"/>
      <c r="M579" s="48"/>
      <c r="N579" s="48"/>
      <c r="O579" s="48"/>
      <c r="P579" s="69"/>
      <c r="Q579" s="48"/>
      <c r="R579" s="50"/>
      <c r="S579" s="51"/>
      <c r="T579" s="52"/>
      <c r="U579" s="52"/>
      <c r="V579" s="51"/>
      <c r="W579" s="53"/>
      <c r="X579" s="49"/>
      <c r="Y579" s="49"/>
      <c r="Z579" s="49"/>
      <c r="AA579" s="49"/>
      <c r="AB579" s="49"/>
      <c r="AC579" s="42">
        <f t="shared" si="38"/>
        <v>0</v>
      </c>
      <c r="AD579" s="42">
        <f t="shared" si="39"/>
        <v>0</v>
      </c>
      <c r="AE579" s="61"/>
    </row>
    <row r="580" spans="1:31" x14ac:dyDescent="0.2">
      <c r="A580" s="41">
        <f t="shared" si="31"/>
        <v>577</v>
      </c>
      <c r="B580" s="46"/>
      <c r="C580" s="57" t="str">
        <f>IF(D580&lt;&gt;0,VLOOKUP(D580,'[1]Danh mục'!$A$3:$B$17,2,0),"")</f>
        <v/>
      </c>
      <c r="D580" s="47"/>
      <c r="E580" s="54">
        <f>IFERROR(INDEX(#REF!,MATCH('THÁNG 6.2022'!D580,XE[SỐ XE],0),0),0)</f>
        <v>0</v>
      </c>
      <c r="F580" s="55"/>
      <c r="G580" s="71"/>
      <c r="H580" s="48"/>
      <c r="I580" s="48"/>
      <c r="J580" s="48"/>
      <c r="K580" s="54">
        <f t="shared" si="34"/>
        <v>28</v>
      </c>
      <c r="L580" s="56"/>
      <c r="M580" s="48"/>
      <c r="N580" s="48"/>
      <c r="O580" s="48"/>
      <c r="P580" s="69"/>
      <c r="Q580" s="48"/>
      <c r="R580" s="50"/>
      <c r="S580" s="51"/>
      <c r="T580" s="52"/>
      <c r="U580" s="52"/>
      <c r="V580" s="51"/>
      <c r="W580" s="53"/>
      <c r="X580" s="49"/>
      <c r="Y580" s="49"/>
      <c r="Z580" s="49"/>
      <c r="AA580" s="49"/>
      <c r="AB580" s="49"/>
      <c r="AC580" s="42">
        <f t="shared" si="38"/>
        <v>0</v>
      </c>
      <c r="AD580" s="42">
        <f t="shared" si="39"/>
        <v>0</v>
      </c>
      <c r="AE580" s="61"/>
    </row>
    <row r="581" spans="1:31" x14ac:dyDescent="0.2">
      <c r="A581" s="41">
        <f t="shared" si="31"/>
        <v>578</v>
      </c>
      <c r="B581" s="46"/>
      <c r="C581" s="57" t="str">
        <f>IF(D581&lt;&gt;0,VLOOKUP(D581,'[1]Danh mục'!$A$3:$B$17,2,0),"")</f>
        <v/>
      </c>
      <c r="D581" s="47"/>
      <c r="E581" s="54">
        <f>IFERROR(INDEX(#REF!,MATCH('THÁNG 6.2022'!D581,XE[SỐ XE],0),0),0)</f>
        <v>0</v>
      </c>
      <c r="F581" s="55"/>
      <c r="G581" s="71"/>
      <c r="H581" s="48"/>
      <c r="I581" s="48"/>
      <c r="J581" s="48"/>
      <c r="K581" s="54">
        <f t="shared" si="34"/>
        <v>28</v>
      </c>
      <c r="L581" s="56"/>
      <c r="M581" s="48"/>
      <c r="N581" s="48"/>
      <c r="O581" s="48"/>
      <c r="P581" s="69"/>
      <c r="Q581" s="48"/>
      <c r="R581" s="50"/>
      <c r="S581" s="51"/>
      <c r="T581" s="52"/>
      <c r="U581" s="52"/>
      <c r="V581" s="51"/>
      <c r="W581" s="53"/>
      <c r="X581" s="49"/>
      <c r="Y581" s="49"/>
      <c r="Z581" s="49"/>
      <c r="AA581" s="49"/>
      <c r="AB581" s="49"/>
      <c r="AC581" s="42">
        <f t="shared" ref="AC581:AC644" si="40">K581*M581*15000</f>
        <v>0</v>
      </c>
      <c r="AD581" s="42">
        <f t="shared" ref="AD581:AD644" si="41">SUM(W581:AB581)</f>
        <v>0</v>
      </c>
      <c r="AE581" s="61"/>
    </row>
    <row r="582" spans="1:31" x14ac:dyDescent="0.2">
      <c r="A582" s="41">
        <f t="shared" si="31"/>
        <v>579</v>
      </c>
      <c r="B582" s="46"/>
      <c r="C582" s="57" t="str">
        <f>IF(D582&lt;&gt;0,VLOOKUP(D582,'[1]Danh mục'!$A$3:$B$17,2,0),"")</f>
        <v/>
      </c>
      <c r="D582" s="47"/>
      <c r="E582" s="54">
        <f>IFERROR(INDEX(#REF!,MATCH('THÁNG 6.2022'!D582,XE[SỐ XE],0),0),0)</f>
        <v>0</v>
      </c>
      <c r="F582" s="55"/>
      <c r="G582" s="71"/>
      <c r="H582" s="48"/>
      <c r="I582" s="48"/>
      <c r="J582" s="48"/>
      <c r="K582" s="54">
        <f t="shared" si="34"/>
        <v>28</v>
      </c>
      <c r="L582" s="56"/>
      <c r="M582" s="48"/>
      <c r="N582" s="48"/>
      <c r="O582" s="48"/>
      <c r="P582" s="69"/>
      <c r="Q582" s="48"/>
      <c r="R582" s="50"/>
      <c r="S582" s="51"/>
      <c r="T582" s="52"/>
      <c r="U582" s="52"/>
      <c r="V582" s="51"/>
      <c r="W582" s="53"/>
      <c r="X582" s="49"/>
      <c r="Y582" s="49"/>
      <c r="Z582" s="49"/>
      <c r="AA582" s="49"/>
      <c r="AB582" s="49"/>
      <c r="AC582" s="42">
        <f t="shared" si="40"/>
        <v>0</v>
      </c>
      <c r="AD582" s="42">
        <f t="shared" si="41"/>
        <v>0</v>
      </c>
      <c r="AE582" s="61"/>
    </row>
    <row r="583" spans="1:31" x14ac:dyDescent="0.2">
      <c r="A583" s="41">
        <f t="shared" si="31"/>
        <v>580</v>
      </c>
      <c r="B583" s="46"/>
      <c r="C583" s="57" t="str">
        <f>IF(D583&lt;&gt;0,VLOOKUP(D583,'[1]Danh mục'!$A$3:$B$17,2,0),"")</f>
        <v/>
      </c>
      <c r="D583" s="47"/>
      <c r="E583" s="54">
        <f>IFERROR(INDEX(#REF!,MATCH('THÁNG 6.2022'!D583,XE[SỐ XE],0),0),0)</f>
        <v>0</v>
      </c>
      <c r="F583" s="55"/>
      <c r="G583" s="71"/>
      <c r="H583" s="48"/>
      <c r="I583" s="48"/>
      <c r="J583" s="48"/>
      <c r="K583" s="54">
        <f t="shared" si="34"/>
        <v>28</v>
      </c>
      <c r="L583" s="56"/>
      <c r="M583" s="48"/>
      <c r="N583" s="48"/>
      <c r="O583" s="48"/>
      <c r="P583" s="69"/>
      <c r="Q583" s="48"/>
      <c r="R583" s="50"/>
      <c r="S583" s="51"/>
      <c r="T583" s="52"/>
      <c r="U583" s="52"/>
      <c r="V583" s="51"/>
      <c r="W583" s="53"/>
      <c r="X583" s="49"/>
      <c r="Y583" s="49"/>
      <c r="Z583" s="49"/>
      <c r="AA583" s="49"/>
      <c r="AB583" s="49"/>
      <c r="AC583" s="42">
        <f t="shared" si="40"/>
        <v>0</v>
      </c>
      <c r="AD583" s="42">
        <f t="shared" si="41"/>
        <v>0</v>
      </c>
      <c r="AE583" s="61"/>
    </row>
    <row r="584" spans="1:31" x14ac:dyDescent="0.2">
      <c r="A584" s="41">
        <f t="shared" si="31"/>
        <v>581</v>
      </c>
      <c r="B584" s="46"/>
      <c r="C584" s="57" t="str">
        <f>IF(D584&lt;&gt;0,VLOOKUP(D584,'[1]Danh mục'!$A$3:$B$17,2,0),"")</f>
        <v/>
      </c>
      <c r="D584" s="47"/>
      <c r="E584" s="54">
        <f>IFERROR(INDEX(#REF!,MATCH('THÁNG 6.2022'!D584,XE[SỐ XE],0),0),0)</f>
        <v>0</v>
      </c>
      <c r="F584" s="55"/>
      <c r="G584" s="71"/>
      <c r="H584" s="48"/>
      <c r="I584" s="48"/>
      <c r="J584" s="48"/>
      <c r="K584" s="54">
        <f t="shared" si="34"/>
        <v>28</v>
      </c>
      <c r="L584" s="56"/>
      <c r="M584" s="48"/>
      <c r="N584" s="48"/>
      <c r="O584" s="48"/>
      <c r="P584" s="69"/>
      <c r="Q584" s="48"/>
      <c r="R584" s="50"/>
      <c r="S584" s="51"/>
      <c r="T584" s="52"/>
      <c r="U584" s="52"/>
      <c r="V584" s="51"/>
      <c r="W584" s="53"/>
      <c r="X584" s="49"/>
      <c r="Y584" s="49"/>
      <c r="Z584" s="49"/>
      <c r="AA584" s="49"/>
      <c r="AB584" s="49"/>
      <c r="AC584" s="42">
        <f t="shared" si="40"/>
        <v>0</v>
      </c>
      <c r="AD584" s="42">
        <f t="shared" si="41"/>
        <v>0</v>
      </c>
      <c r="AE584" s="61"/>
    </row>
    <row r="585" spans="1:31" x14ac:dyDescent="0.2">
      <c r="A585" s="41">
        <f t="shared" si="31"/>
        <v>582</v>
      </c>
      <c r="B585" s="46"/>
      <c r="C585" s="57" t="str">
        <f>IF(D585&lt;&gt;0,VLOOKUP(D585,'[1]Danh mục'!$A$3:$B$17,2,0),"")</f>
        <v/>
      </c>
      <c r="D585" s="47"/>
      <c r="E585" s="54">
        <f>IFERROR(INDEX(#REF!,MATCH('THÁNG 6.2022'!D585,XE[SỐ XE],0),0),0)</f>
        <v>0</v>
      </c>
      <c r="F585" s="55"/>
      <c r="G585" s="71"/>
      <c r="H585" s="48"/>
      <c r="I585" s="48"/>
      <c r="J585" s="48"/>
      <c r="K585" s="54">
        <f t="shared" si="34"/>
        <v>28</v>
      </c>
      <c r="L585" s="56"/>
      <c r="M585" s="48"/>
      <c r="N585" s="48"/>
      <c r="O585" s="48"/>
      <c r="P585" s="69"/>
      <c r="Q585" s="48"/>
      <c r="R585" s="50"/>
      <c r="S585" s="51"/>
      <c r="T585" s="52"/>
      <c r="U585" s="52"/>
      <c r="V585" s="51"/>
      <c r="W585" s="53"/>
      <c r="X585" s="49"/>
      <c r="Y585" s="49"/>
      <c r="Z585" s="49"/>
      <c r="AA585" s="49"/>
      <c r="AB585" s="49"/>
      <c r="AC585" s="42">
        <f t="shared" si="40"/>
        <v>0</v>
      </c>
      <c r="AD585" s="42">
        <f t="shared" si="41"/>
        <v>0</v>
      </c>
      <c r="AE585" s="61"/>
    </row>
    <row r="586" spans="1:31" x14ac:dyDescent="0.2">
      <c r="A586" s="41">
        <f t="shared" si="31"/>
        <v>583</v>
      </c>
      <c r="B586" s="46"/>
      <c r="C586" s="57" t="str">
        <f>IF(D586&lt;&gt;0,VLOOKUP(D586,'[1]Danh mục'!$A$3:$B$17,2,0),"")</f>
        <v/>
      </c>
      <c r="D586" s="47"/>
      <c r="E586" s="54">
        <f>IFERROR(INDEX(#REF!,MATCH('THÁNG 6.2022'!D586,XE[SỐ XE],0),0),0)</f>
        <v>0</v>
      </c>
      <c r="F586" s="55"/>
      <c r="G586" s="71"/>
      <c r="H586" s="48"/>
      <c r="I586" s="48"/>
      <c r="J586" s="48"/>
      <c r="K586" s="54">
        <f t="shared" si="34"/>
        <v>28</v>
      </c>
      <c r="L586" s="56"/>
      <c r="M586" s="48"/>
      <c r="N586" s="48"/>
      <c r="O586" s="48"/>
      <c r="P586" s="69"/>
      <c r="Q586" s="48"/>
      <c r="R586" s="50"/>
      <c r="S586" s="51"/>
      <c r="T586" s="52"/>
      <c r="U586" s="52"/>
      <c r="V586" s="51"/>
      <c r="W586" s="53"/>
      <c r="X586" s="49"/>
      <c r="Y586" s="49"/>
      <c r="Z586" s="49"/>
      <c r="AA586" s="49"/>
      <c r="AB586" s="49"/>
      <c r="AC586" s="42">
        <f t="shared" si="40"/>
        <v>0</v>
      </c>
      <c r="AD586" s="42">
        <f t="shared" si="41"/>
        <v>0</v>
      </c>
      <c r="AE586" s="61"/>
    </row>
    <row r="587" spans="1:31" x14ac:dyDescent="0.2">
      <c r="A587" s="41">
        <f t="shared" si="31"/>
        <v>584</v>
      </c>
      <c r="B587" s="46"/>
      <c r="C587" s="57" t="str">
        <f>IF(D587&lt;&gt;0,VLOOKUP(D587,'[1]Danh mục'!$A$3:$B$17,2,0),"")</f>
        <v/>
      </c>
      <c r="D587" s="47"/>
      <c r="E587" s="54">
        <f>IFERROR(INDEX(#REF!,MATCH('THÁNG 6.2022'!D587,XE[SỐ XE],0),0),0)</f>
        <v>0</v>
      </c>
      <c r="F587" s="55"/>
      <c r="G587" s="71"/>
      <c r="H587" s="48"/>
      <c r="I587" s="48"/>
      <c r="J587" s="48"/>
      <c r="K587" s="54">
        <f t="shared" si="34"/>
        <v>28</v>
      </c>
      <c r="L587" s="56"/>
      <c r="M587" s="48"/>
      <c r="N587" s="48"/>
      <c r="O587" s="48"/>
      <c r="P587" s="69"/>
      <c r="Q587" s="48"/>
      <c r="R587" s="50"/>
      <c r="S587" s="51"/>
      <c r="T587" s="52"/>
      <c r="U587" s="52"/>
      <c r="V587" s="51"/>
      <c r="W587" s="53"/>
      <c r="X587" s="49"/>
      <c r="Y587" s="49"/>
      <c r="Z587" s="49"/>
      <c r="AA587" s="49"/>
      <c r="AB587" s="49"/>
      <c r="AC587" s="42">
        <f t="shared" si="40"/>
        <v>0</v>
      </c>
      <c r="AD587" s="42">
        <f t="shared" si="41"/>
        <v>0</v>
      </c>
      <c r="AE587" s="61"/>
    </row>
    <row r="588" spans="1:31" x14ac:dyDescent="0.2">
      <c r="A588" s="41">
        <f t="shared" si="31"/>
        <v>585</v>
      </c>
      <c r="B588" s="46"/>
      <c r="C588" s="57" t="str">
        <f>IF(D588&lt;&gt;0,VLOOKUP(D588,'[1]Danh mục'!$A$3:$B$17,2,0),"")</f>
        <v/>
      </c>
      <c r="D588" s="47"/>
      <c r="E588" s="54">
        <f>IFERROR(INDEX(#REF!,MATCH('THÁNG 6.2022'!D588,XE[SỐ XE],0),0),0)</f>
        <v>0</v>
      </c>
      <c r="F588" s="55"/>
      <c r="G588" s="71"/>
      <c r="H588" s="48"/>
      <c r="I588" s="48"/>
      <c r="J588" s="48"/>
      <c r="K588" s="54">
        <f t="shared" si="34"/>
        <v>28</v>
      </c>
      <c r="L588" s="56"/>
      <c r="M588" s="48"/>
      <c r="N588" s="48"/>
      <c r="O588" s="48"/>
      <c r="P588" s="69"/>
      <c r="Q588" s="48"/>
      <c r="R588" s="50"/>
      <c r="S588" s="51"/>
      <c r="T588" s="52"/>
      <c r="U588" s="52"/>
      <c r="V588" s="51"/>
      <c r="W588" s="53"/>
      <c r="X588" s="49"/>
      <c r="Y588" s="49"/>
      <c r="Z588" s="49"/>
      <c r="AA588" s="49"/>
      <c r="AB588" s="49"/>
      <c r="AC588" s="42">
        <f t="shared" si="40"/>
        <v>0</v>
      </c>
      <c r="AD588" s="42">
        <f t="shared" si="41"/>
        <v>0</v>
      </c>
      <c r="AE588" s="61"/>
    </row>
    <row r="589" spans="1:31" x14ac:dyDescent="0.2">
      <c r="A589" s="41">
        <f t="shared" si="31"/>
        <v>586</v>
      </c>
      <c r="B589" s="46"/>
      <c r="C589" s="57" t="str">
        <f>IF(D589&lt;&gt;0,VLOOKUP(D589,'[1]Danh mục'!$A$3:$B$17,2,0),"")</f>
        <v/>
      </c>
      <c r="D589" s="47"/>
      <c r="E589" s="54">
        <f>IFERROR(INDEX(#REF!,MATCH('THÁNG 6.2022'!D589,XE[SỐ XE],0),0),0)</f>
        <v>0</v>
      </c>
      <c r="F589" s="55"/>
      <c r="G589" s="71"/>
      <c r="H589" s="48"/>
      <c r="I589" s="48"/>
      <c r="J589" s="48"/>
      <c r="K589" s="54">
        <f t="shared" si="34"/>
        <v>28</v>
      </c>
      <c r="L589" s="56"/>
      <c r="M589" s="48"/>
      <c r="N589" s="48"/>
      <c r="O589" s="48"/>
      <c r="P589" s="69"/>
      <c r="Q589" s="48"/>
      <c r="R589" s="50"/>
      <c r="S589" s="51"/>
      <c r="T589" s="52"/>
      <c r="U589" s="52"/>
      <c r="V589" s="51"/>
      <c r="W589" s="53"/>
      <c r="X589" s="49"/>
      <c r="Y589" s="49"/>
      <c r="Z589" s="49"/>
      <c r="AA589" s="49"/>
      <c r="AB589" s="49"/>
      <c r="AC589" s="42">
        <f t="shared" si="40"/>
        <v>0</v>
      </c>
      <c r="AD589" s="42">
        <f t="shared" si="41"/>
        <v>0</v>
      </c>
      <c r="AE589" s="61"/>
    </row>
    <row r="590" spans="1:31" x14ac:dyDescent="0.2">
      <c r="A590" s="41">
        <f t="shared" si="31"/>
        <v>587</v>
      </c>
      <c r="B590" s="46"/>
      <c r="C590" s="57" t="str">
        <f>IF(D590&lt;&gt;0,VLOOKUP(D590,'[1]Danh mục'!$A$3:$B$17,2,0),"")</f>
        <v/>
      </c>
      <c r="D590" s="47"/>
      <c r="E590" s="54">
        <f>IFERROR(INDEX(#REF!,MATCH('THÁNG 6.2022'!D590,XE[SỐ XE],0),0),0)</f>
        <v>0</v>
      </c>
      <c r="F590" s="55"/>
      <c r="G590" s="71"/>
      <c r="H590" s="48"/>
      <c r="I590" s="48"/>
      <c r="J590" s="48"/>
      <c r="K590" s="54">
        <f t="shared" si="34"/>
        <v>28</v>
      </c>
      <c r="L590" s="56"/>
      <c r="M590" s="48"/>
      <c r="N590" s="48"/>
      <c r="O590" s="48"/>
      <c r="P590" s="69"/>
      <c r="Q590" s="48"/>
      <c r="R590" s="50"/>
      <c r="S590" s="51"/>
      <c r="T590" s="52"/>
      <c r="U590" s="52"/>
      <c r="V590" s="51"/>
      <c r="W590" s="53"/>
      <c r="X590" s="49"/>
      <c r="Y590" s="49"/>
      <c r="Z590" s="49"/>
      <c r="AA590" s="49"/>
      <c r="AB590" s="49"/>
      <c r="AC590" s="42">
        <f t="shared" si="40"/>
        <v>0</v>
      </c>
      <c r="AD590" s="42">
        <f t="shared" si="41"/>
        <v>0</v>
      </c>
      <c r="AE590" s="61"/>
    </row>
    <row r="591" spans="1:31" x14ac:dyDescent="0.2">
      <c r="A591" s="41">
        <f t="shared" si="31"/>
        <v>588</v>
      </c>
      <c r="B591" s="46"/>
      <c r="C591" s="57" t="str">
        <f>IF(D591&lt;&gt;0,VLOOKUP(D591,'[1]Danh mục'!$A$3:$B$17,2,0),"")</f>
        <v/>
      </c>
      <c r="D591" s="47"/>
      <c r="E591" s="54">
        <f>IFERROR(INDEX(#REF!,MATCH('THÁNG 6.2022'!D591,XE[SỐ XE],0),0),0)</f>
        <v>0</v>
      </c>
      <c r="F591" s="55"/>
      <c r="G591" s="71"/>
      <c r="H591" s="48"/>
      <c r="I591" s="48"/>
      <c r="J591" s="48"/>
      <c r="K591" s="54">
        <f t="shared" si="34"/>
        <v>28</v>
      </c>
      <c r="L591" s="56"/>
      <c r="M591" s="48"/>
      <c r="N591" s="48"/>
      <c r="O591" s="48"/>
      <c r="P591" s="69"/>
      <c r="Q591" s="48"/>
      <c r="R591" s="50"/>
      <c r="S591" s="51"/>
      <c r="T591" s="52"/>
      <c r="U591" s="52"/>
      <c r="V591" s="51"/>
      <c r="W591" s="53"/>
      <c r="X591" s="49"/>
      <c r="Y591" s="49"/>
      <c r="Z591" s="49"/>
      <c r="AA591" s="49"/>
      <c r="AB591" s="49"/>
      <c r="AC591" s="42">
        <f t="shared" si="40"/>
        <v>0</v>
      </c>
      <c r="AD591" s="42">
        <f t="shared" si="41"/>
        <v>0</v>
      </c>
      <c r="AE591" s="61"/>
    </row>
    <row r="592" spans="1:31" x14ac:dyDescent="0.2">
      <c r="A592" s="41">
        <f t="shared" si="31"/>
        <v>589</v>
      </c>
      <c r="B592" s="46"/>
      <c r="C592" s="57" t="str">
        <f>IF(D592&lt;&gt;0,VLOOKUP(D592,'[1]Danh mục'!$A$3:$B$17,2,0),"")</f>
        <v/>
      </c>
      <c r="D592" s="47"/>
      <c r="E592" s="54">
        <f>IFERROR(INDEX(#REF!,MATCH('THÁNG 6.2022'!D592,XE[SỐ XE],0),0),0)</f>
        <v>0</v>
      </c>
      <c r="F592" s="55"/>
      <c r="G592" s="71"/>
      <c r="H592" s="48"/>
      <c r="I592" s="48"/>
      <c r="J592" s="48"/>
      <c r="K592" s="54">
        <f t="shared" si="34"/>
        <v>28</v>
      </c>
      <c r="L592" s="56"/>
      <c r="M592" s="48"/>
      <c r="N592" s="48"/>
      <c r="O592" s="48"/>
      <c r="P592" s="69"/>
      <c r="Q592" s="48"/>
      <c r="R592" s="50"/>
      <c r="S592" s="51"/>
      <c r="T592" s="52"/>
      <c r="U592" s="52"/>
      <c r="V592" s="51"/>
      <c r="W592" s="53"/>
      <c r="X592" s="49"/>
      <c r="Y592" s="49"/>
      <c r="Z592" s="49"/>
      <c r="AA592" s="49"/>
      <c r="AB592" s="49"/>
      <c r="AC592" s="42">
        <f t="shared" si="40"/>
        <v>0</v>
      </c>
      <c r="AD592" s="42">
        <f t="shared" si="41"/>
        <v>0</v>
      </c>
      <c r="AE592" s="61"/>
    </row>
    <row r="593" spans="1:31" x14ac:dyDescent="0.2">
      <c r="A593" s="41">
        <f t="shared" si="31"/>
        <v>590</v>
      </c>
      <c r="B593" s="46"/>
      <c r="C593" s="57" t="str">
        <f>IF(D593&lt;&gt;0,VLOOKUP(D593,'[1]Danh mục'!$A$3:$B$17,2,0),"")</f>
        <v/>
      </c>
      <c r="D593" s="47"/>
      <c r="E593" s="54">
        <f>IFERROR(INDEX(#REF!,MATCH('THÁNG 6.2022'!D593,XE[SỐ XE],0),0),0)</f>
        <v>0</v>
      </c>
      <c r="F593" s="55"/>
      <c r="G593" s="71"/>
      <c r="H593" s="48"/>
      <c r="I593" s="48"/>
      <c r="J593" s="48"/>
      <c r="K593" s="54">
        <f t="shared" si="34"/>
        <v>28</v>
      </c>
      <c r="L593" s="56"/>
      <c r="M593" s="48"/>
      <c r="N593" s="48"/>
      <c r="O593" s="48"/>
      <c r="P593" s="69"/>
      <c r="Q593" s="48"/>
      <c r="R593" s="50"/>
      <c r="S593" s="51"/>
      <c r="T593" s="52"/>
      <c r="U593" s="52"/>
      <c r="V593" s="51"/>
      <c r="W593" s="53"/>
      <c r="X593" s="49"/>
      <c r="Y593" s="49"/>
      <c r="Z593" s="49"/>
      <c r="AA593" s="49"/>
      <c r="AB593" s="49"/>
      <c r="AC593" s="42">
        <f t="shared" si="40"/>
        <v>0</v>
      </c>
      <c r="AD593" s="42">
        <f t="shared" si="41"/>
        <v>0</v>
      </c>
      <c r="AE593" s="61"/>
    </row>
    <row r="594" spans="1:31" x14ac:dyDescent="0.2">
      <c r="A594" s="41">
        <f t="shared" si="31"/>
        <v>591</v>
      </c>
      <c r="B594" s="46"/>
      <c r="C594" s="57" t="str">
        <f>IF(D594&lt;&gt;0,VLOOKUP(D594,'[1]Danh mục'!$A$3:$B$17,2,0),"")</f>
        <v/>
      </c>
      <c r="D594" s="47"/>
      <c r="E594" s="54">
        <f>IFERROR(INDEX(#REF!,MATCH('THÁNG 6.2022'!D594,XE[SỐ XE],0),0),0)</f>
        <v>0</v>
      </c>
      <c r="F594" s="55"/>
      <c r="G594" s="71"/>
      <c r="H594" s="48"/>
      <c r="I594" s="48"/>
      <c r="J594" s="48"/>
      <c r="K594" s="54">
        <f t="shared" si="34"/>
        <v>28</v>
      </c>
      <c r="L594" s="56"/>
      <c r="M594" s="48"/>
      <c r="N594" s="48"/>
      <c r="O594" s="48"/>
      <c r="P594" s="69"/>
      <c r="Q594" s="48"/>
      <c r="R594" s="50"/>
      <c r="S594" s="51"/>
      <c r="T594" s="52"/>
      <c r="U594" s="52"/>
      <c r="V594" s="51"/>
      <c r="W594" s="53"/>
      <c r="X594" s="49"/>
      <c r="Y594" s="49"/>
      <c r="Z594" s="49"/>
      <c r="AA594" s="49"/>
      <c r="AB594" s="49"/>
      <c r="AC594" s="42">
        <f t="shared" si="40"/>
        <v>0</v>
      </c>
      <c r="AD594" s="42">
        <f t="shared" si="41"/>
        <v>0</v>
      </c>
      <c r="AE594" s="61"/>
    </row>
    <row r="595" spans="1:31" x14ac:dyDescent="0.2">
      <c r="A595" s="41">
        <f t="shared" si="31"/>
        <v>592</v>
      </c>
      <c r="B595" s="46"/>
      <c r="C595" s="57" t="str">
        <f>IF(D595&lt;&gt;0,VLOOKUP(D595,'[1]Danh mục'!$A$3:$B$17,2,0),"")</f>
        <v/>
      </c>
      <c r="D595" s="47"/>
      <c r="E595" s="54">
        <f>IFERROR(INDEX(#REF!,MATCH('THÁNG 6.2022'!D595,XE[SỐ XE],0),0),0)</f>
        <v>0</v>
      </c>
      <c r="F595" s="55"/>
      <c r="G595" s="71"/>
      <c r="H595" s="48"/>
      <c r="I595" s="48"/>
      <c r="J595" s="48"/>
      <c r="K595" s="54">
        <f t="shared" si="34"/>
        <v>28</v>
      </c>
      <c r="L595" s="56"/>
      <c r="M595" s="48"/>
      <c r="N595" s="48"/>
      <c r="O595" s="48"/>
      <c r="P595" s="69"/>
      <c r="Q595" s="48"/>
      <c r="R595" s="50"/>
      <c r="S595" s="51"/>
      <c r="T595" s="52"/>
      <c r="U595" s="52"/>
      <c r="V595" s="51"/>
      <c r="W595" s="53"/>
      <c r="X595" s="49"/>
      <c r="Y595" s="49"/>
      <c r="Z595" s="49"/>
      <c r="AA595" s="49"/>
      <c r="AB595" s="49"/>
      <c r="AC595" s="42">
        <f t="shared" si="40"/>
        <v>0</v>
      </c>
      <c r="AD595" s="42">
        <f t="shared" si="41"/>
        <v>0</v>
      </c>
      <c r="AE595" s="61"/>
    </row>
    <row r="596" spans="1:31" x14ac:dyDescent="0.2">
      <c r="A596" s="41">
        <f t="shared" si="31"/>
        <v>593</v>
      </c>
      <c r="B596" s="46"/>
      <c r="C596" s="57" t="str">
        <f>IF(D596&lt;&gt;0,VLOOKUP(D596,'[1]Danh mục'!$A$3:$B$17,2,0),"")</f>
        <v/>
      </c>
      <c r="D596" s="47"/>
      <c r="E596" s="54">
        <f>IFERROR(INDEX(#REF!,MATCH('THÁNG 6.2022'!D596,XE[SỐ XE],0),0),0)</f>
        <v>0</v>
      </c>
      <c r="F596" s="55"/>
      <c r="G596" s="71"/>
      <c r="H596" s="48"/>
      <c r="I596" s="48"/>
      <c r="J596" s="48"/>
      <c r="K596" s="54">
        <f t="shared" si="34"/>
        <v>28</v>
      </c>
      <c r="L596" s="56"/>
      <c r="M596" s="48"/>
      <c r="N596" s="48"/>
      <c r="O596" s="48"/>
      <c r="P596" s="69"/>
      <c r="Q596" s="48"/>
      <c r="R596" s="50"/>
      <c r="S596" s="51"/>
      <c r="T596" s="52"/>
      <c r="U596" s="52"/>
      <c r="V596" s="51"/>
      <c r="W596" s="53"/>
      <c r="X596" s="49"/>
      <c r="Y596" s="49"/>
      <c r="Z596" s="49"/>
      <c r="AA596" s="49"/>
      <c r="AB596" s="49"/>
      <c r="AC596" s="42">
        <f t="shared" si="40"/>
        <v>0</v>
      </c>
      <c r="AD596" s="42">
        <f t="shared" si="41"/>
        <v>0</v>
      </c>
      <c r="AE596" s="61"/>
    </row>
    <row r="597" spans="1:31" x14ac:dyDescent="0.2">
      <c r="A597" s="41">
        <f t="shared" si="31"/>
        <v>594</v>
      </c>
      <c r="B597" s="46"/>
      <c r="C597" s="57" t="str">
        <f>IF(D597&lt;&gt;0,VLOOKUP(D597,'[1]Danh mục'!$A$3:$B$17,2,0),"")</f>
        <v/>
      </c>
      <c r="D597" s="47"/>
      <c r="E597" s="54">
        <f>IFERROR(INDEX(#REF!,MATCH('THÁNG 6.2022'!D597,XE[SỐ XE],0),0),0)</f>
        <v>0</v>
      </c>
      <c r="F597" s="55"/>
      <c r="G597" s="71"/>
      <c r="H597" s="48"/>
      <c r="I597" s="48"/>
      <c r="J597" s="48"/>
      <c r="K597" s="54">
        <f t="shared" si="34"/>
        <v>28</v>
      </c>
      <c r="L597" s="56"/>
      <c r="M597" s="48"/>
      <c r="N597" s="48"/>
      <c r="O597" s="48"/>
      <c r="P597" s="69"/>
      <c r="Q597" s="48"/>
      <c r="R597" s="50"/>
      <c r="S597" s="51"/>
      <c r="T597" s="52"/>
      <c r="U597" s="52"/>
      <c r="V597" s="51"/>
      <c r="W597" s="53"/>
      <c r="X597" s="49"/>
      <c r="Y597" s="49"/>
      <c r="Z597" s="49"/>
      <c r="AA597" s="49"/>
      <c r="AB597" s="49"/>
      <c r="AC597" s="42">
        <f t="shared" si="40"/>
        <v>0</v>
      </c>
      <c r="AD597" s="42">
        <f t="shared" si="41"/>
        <v>0</v>
      </c>
      <c r="AE597" s="61"/>
    </row>
    <row r="598" spans="1:31" x14ac:dyDescent="0.2">
      <c r="A598" s="41">
        <f t="shared" si="31"/>
        <v>595</v>
      </c>
      <c r="B598" s="46"/>
      <c r="C598" s="57" t="str">
        <f>IF(D598&lt;&gt;0,VLOOKUP(D598,'[1]Danh mục'!$A$3:$B$17,2,0),"")</f>
        <v/>
      </c>
      <c r="D598" s="47"/>
      <c r="E598" s="54">
        <f>IFERROR(INDEX(#REF!,MATCH('THÁNG 6.2022'!D598,XE[SỐ XE],0),0),0)</f>
        <v>0</v>
      </c>
      <c r="F598" s="55"/>
      <c r="G598" s="71"/>
      <c r="H598" s="48"/>
      <c r="I598" s="48"/>
      <c r="J598" s="48"/>
      <c r="K598" s="54">
        <f t="shared" si="34"/>
        <v>28</v>
      </c>
      <c r="L598" s="56"/>
      <c r="M598" s="48"/>
      <c r="N598" s="48"/>
      <c r="O598" s="48"/>
      <c r="P598" s="69"/>
      <c r="Q598" s="48"/>
      <c r="R598" s="50"/>
      <c r="S598" s="51"/>
      <c r="T598" s="52"/>
      <c r="U598" s="52"/>
      <c r="V598" s="51"/>
      <c r="W598" s="53"/>
      <c r="X598" s="49"/>
      <c r="Y598" s="49"/>
      <c r="Z598" s="49"/>
      <c r="AA598" s="49"/>
      <c r="AB598" s="49"/>
      <c r="AC598" s="42">
        <f t="shared" si="40"/>
        <v>0</v>
      </c>
      <c r="AD598" s="42">
        <f t="shared" si="41"/>
        <v>0</v>
      </c>
      <c r="AE598" s="61"/>
    </row>
    <row r="599" spans="1:31" x14ac:dyDescent="0.2">
      <c r="A599" s="41">
        <f t="shared" si="31"/>
        <v>596</v>
      </c>
      <c r="B599" s="46"/>
      <c r="C599" s="57" t="str">
        <f>IF(D599&lt;&gt;0,VLOOKUP(D599,'[1]Danh mục'!$A$3:$B$17,2,0),"")</f>
        <v/>
      </c>
      <c r="D599" s="47"/>
      <c r="E599" s="54">
        <f>IFERROR(INDEX(#REF!,MATCH('THÁNG 6.2022'!D599,XE[SỐ XE],0),0),0)</f>
        <v>0</v>
      </c>
      <c r="F599" s="55"/>
      <c r="G599" s="71"/>
      <c r="H599" s="48"/>
      <c r="I599" s="48"/>
      <c r="J599" s="48"/>
      <c r="K599" s="54">
        <f t="shared" si="34"/>
        <v>28</v>
      </c>
      <c r="L599" s="56"/>
      <c r="M599" s="48"/>
      <c r="N599" s="48"/>
      <c r="O599" s="48"/>
      <c r="P599" s="69"/>
      <c r="Q599" s="48"/>
      <c r="R599" s="50"/>
      <c r="S599" s="51"/>
      <c r="T599" s="52"/>
      <c r="U599" s="52"/>
      <c r="V599" s="51"/>
      <c r="W599" s="53"/>
      <c r="X599" s="49"/>
      <c r="Y599" s="49"/>
      <c r="Z599" s="49"/>
      <c r="AA599" s="49"/>
      <c r="AB599" s="49"/>
      <c r="AC599" s="42">
        <f t="shared" si="40"/>
        <v>0</v>
      </c>
      <c r="AD599" s="42">
        <f t="shared" si="41"/>
        <v>0</v>
      </c>
      <c r="AE599" s="61"/>
    </row>
    <row r="600" spans="1:31" x14ac:dyDescent="0.2">
      <c r="A600" s="41">
        <f t="shared" si="31"/>
        <v>597</v>
      </c>
      <c r="B600" s="46"/>
      <c r="C600" s="57" t="str">
        <f>IF(D600&lt;&gt;0,VLOOKUP(D600,'[1]Danh mục'!$A$3:$B$17,2,0),"")</f>
        <v/>
      </c>
      <c r="D600" s="47"/>
      <c r="E600" s="54">
        <f>IFERROR(INDEX(#REF!,MATCH('THÁNG 6.2022'!D600,XE[SỐ XE],0),0),0)</f>
        <v>0</v>
      </c>
      <c r="F600" s="55"/>
      <c r="G600" s="71"/>
      <c r="H600" s="48"/>
      <c r="I600" s="48"/>
      <c r="J600" s="48"/>
      <c r="K600" s="54">
        <f t="shared" si="34"/>
        <v>28</v>
      </c>
      <c r="L600" s="56"/>
      <c r="M600" s="48"/>
      <c r="N600" s="48"/>
      <c r="O600" s="48"/>
      <c r="P600" s="69"/>
      <c r="Q600" s="48"/>
      <c r="R600" s="50"/>
      <c r="S600" s="51"/>
      <c r="T600" s="52"/>
      <c r="U600" s="52"/>
      <c r="V600" s="51"/>
      <c r="W600" s="53"/>
      <c r="X600" s="49"/>
      <c r="Y600" s="49"/>
      <c r="Z600" s="49"/>
      <c r="AA600" s="49"/>
      <c r="AB600" s="49"/>
      <c r="AC600" s="42">
        <f t="shared" si="40"/>
        <v>0</v>
      </c>
      <c r="AD600" s="42">
        <f t="shared" si="41"/>
        <v>0</v>
      </c>
      <c r="AE600" s="61"/>
    </row>
    <row r="601" spans="1:31" x14ac:dyDescent="0.2">
      <c r="A601" s="41">
        <f t="shared" si="31"/>
        <v>598</v>
      </c>
      <c r="B601" s="46"/>
      <c r="C601" s="57" t="str">
        <f>IF(D601&lt;&gt;0,VLOOKUP(D601,'[1]Danh mục'!$A$3:$B$17,2,0),"")</f>
        <v/>
      </c>
      <c r="D601" s="47"/>
      <c r="E601" s="54">
        <f>IFERROR(INDEX(#REF!,MATCH('THÁNG 6.2022'!D601,XE[SỐ XE],0),0),0)</f>
        <v>0</v>
      </c>
      <c r="F601" s="55"/>
      <c r="G601" s="71"/>
      <c r="H601" s="48"/>
      <c r="I601" s="48"/>
      <c r="J601" s="48"/>
      <c r="K601" s="54">
        <f t="shared" si="34"/>
        <v>28</v>
      </c>
      <c r="L601" s="56"/>
      <c r="M601" s="48"/>
      <c r="N601" s="48"/>
      <c r="O601" s="48"/>
      <c r="P601" s="69"/>
      <c r="Q601" s="48"/>
      <c r="R601" s="50"/>
      <c r="S601" s="51"/>
      <c r="T601" s="52"/>
      <c r="U601" s="52"/>
      <c r="V601" s="51"/>
      <c r="W601" s="53"/>
      <c r="X601" s="49"/>
      <c r="Y601" s="49"/>
      <c r="Z601" s="49"/>
      <c r="AA601" s="49"/>
      <c r="AB601" s="49"/>
      <c r="AC601" s="42">
        <f t="shared" si="40"/>
        <v>0</v>
      </c>
      <c r="AD601" s="42">
        <f t="shared" si="41"/>
        <v>0</v>
      </c>
      <c r="AE601" s="61"/>
    </row>
    <row r="602" spans="1:31" x14ac:dyDescent="0.2">
      <c r="A602" s="41">
        <f t="shared" si="31"/>
        <v>599</v>
      </c>
      <c r="B602" s="46"/>
      <c r="C602" s="57" t="str">
        <f>IF(D602&lt;&gt;0,VLOOKUP(D602,'[1]Danh mục'!$A$3:$B$17,2,0),"")</f>
        <v/>
      </c>
      <c r="D602" s="47"/>
      <c r="E602" s="54">
        <f>IFERROR(INDEX(#REF!,MATCH('THÁNG 6.2022'!D602,XE[SỐ XE],0),0),0)</f>
        <v>0</v>
      </c>
      <c r="F602" s="55"/>
      <c r="G602" s="71"/>
      <c r="H602" s="48"/>
      <c r="I602" s="48"/>
      <c r="J602" s="48"/>
      <c r="K602" s="54">
        <f t="shared" si="34"/>
        <v>28</v>
      </c>
      <c r="L602" s="56"/>
      <c r="M602" s="48"/>
      <c r="N602" s="48"/>
      <c r="O602" s="121"/>
      <c r="P602" s="69"/>
      <c r="Q602" s="48"/>
      <c r="R602" s="50"/>
      <c r="S602" s="51"/>
      <c r="T602" s="52"/>
      <c r="U602" s="52"/>
      <c r="V602" s="51"/>
      <c r="W602" s="53"/>
      <c r="X602" s="49"/>
      <c r="Y602" s="49"/>
      <c r="Z602" s="49"/>
      <c r="AA602" s="49"/>
      <c r="AB602" s="49"/>
      <c r="AC602" s="42">
        <f t="shared" si="40"/>
        <v>0</v>
      </c>
      <c r="AD602" s="42">
        <f t="shared" si="41"/>
        <v>0</v>
      </c>
      <c r="AE602" s="61"/>
    </row>
    <row r="603" spans="1:31" x14ac:dyDescent="0.2">
      <c r="A603" s="41">
        <f t="shared" si="31"/>
        <v>600</v>
      </c>
      <c r="B603" s="46"/>
      <c r="C603" s="57" t="str">
        <f>IF(D603&lt;&gt;0,VLOOKUP(D603,'[1]Danh mục'!$A$3:$B$17,2,0),"")</f>
        <v/>
      </c>
      <c r="D603" s="47"/>
      <c r="E603" s="54">
        <f>IFERROR(INDEX(#REF!,MATCH('THÁNG 6.2022'!D603,XE[SỐ XE],0),0),0)</f>
        <v>0</v>
      </c>
      <c r="F603" s="55"/>
      <c r="G603" s="71"/>
      <c r="H603" s="48"/>
      <c r="I603" s="48"/>
      <c r="J603" s="48"/>
      <c r="K603" s="54">
        <f t="shared" si="34"/>
        <v>28</v>
      </c>
      <c r="L603" s="56"/>
      <c r="M603" s="48"/>
      <c r="N603" s="48"/>
      <c r="O603" s="121"/>
      <c r="P603" s="69"/>
      <c r="Q603" s="48"/>
      <c r="R603" s="50"/>
      <c r="S603" s="51"/>
      <c r="T603" s="52"/>
      <c r="U603" s="52"/>
      <c r="V603" s="51"/>
      <c r="W603" s="53"/>
      <c r="X603" s="49"/>
      <c r="Y603" s="49"/>
      <c r="Z603" s="49"/>
      <c r="AA603" s="49"/>
      <c r="AB603" s="49"/>
      <c r="AC603" s="42">
        <f t="shared" si="40"/>
        <v>0</v>
      </c>
      <c r="AD603" s="42">
        <f t="shared" si="41"/>
        <v>0</v>
      </c>
      <c r="AE603" s="61"/>
    </row>
    <row r="604" spans="1:31" x14ac:dyDescent="0.2">
      <c r="A604" s="41">
        <f t="shared" si="31"/>
        <v>601</v>
      </c>
      <c r="B604" s="46"/>
      <c r="C604" s="57" t="str">
        <f>IF(D604&lt;&gt;0,VLOOKUP(D604,'[1]Danh mục'!$A$3:$B$17,2,0),"")</f>
        <v/>
      </c>
      <c r="D604" s="47"/>
      <c r="E604" s="54">
        <f>IFERROR(INDEX(#REF!,MATCH('THÁNG 6.2022'!D604,XE[SỐ XE],0),0),0)</f>
        <v>0</v>
      </c>
      <c r="F604" s="55"/>
      <c r="G604" s="71"/>
      <c r="H604" s="48"/>
      <c r="I604" s="48"/>
      <c r="J604" s="48"/>
      <c r="K604" s="54">
        <f t="shared" si="34"/>
        <v>28</v>
      </c>
      <c r="L604" s="56"/>
      <c r="M604" s="48"/>
      <c r="N604" s="48"/>
      <c r="O604" s="121"/>
      <c r="P604" s="69"/>
      <c r="Q604" s="48"/>
      <c r="R604" s="50"/>
      <c r="S604" s="51"/>
      <c r="T604" s="52"/>
      <c r="U604" s="52"/>
      <c r="V604" s="51"/>
      <c r="W604" s="53"/>
      <c r="X604" s="49"/>
      <c r="Y604" s="49"/>
      <c r="Z604" s="49"/>
      <c r="AA604" s="49"/>
      <c r="AB604" s="49"/>
      <c r="AC604" s="42">
        <f t="shared" si="40"/>
        <v>0</v>
      </c>
      <c r="AD604" s="42">
        <f t="shared" si="41"/>
        <v>0</v>
      </c>
      <c r="AE604" s="61"/>
    </row>
    <row r="605" spans="1:31" x14ac:dyDescent="0.2">
      <c r="A605" s="41">
        <f t="shared" si="31"/>
        <v>602</v>
      </c>
      <c r="B605" s="46"/>
      <c r="C605" s="57" t="str">
        <f>IF(D605&lt;&gt;0,VLOOKUP(D605,'[1]Danh mục'!$A$3:$B$17,2,0),"")</f>
        <v/>
      </c>
      <c r="D605" s="47"/>
      <c r="E605" s="54">
        <f>IFERROR(INDEX(#REF!,MATCH('THÁNG 6.2022'!D605,XE[SỐ XE],0),0),0)</f>
        <v>0</v>
      </c>
      <c r="F605" s="55"/>
      <c r="G605" s="71"/>
      <c r="H605" s="48"/>
      <c r="I605" s="48"/>
      <c r="J605" s="48"/>
      <c r="K605" s="54">
        <f t="shared" si="34"/>
        <v>28</v>
      </c>
      <c r="L605" s="56"/>
      <c r="M605" s="48"/>
      <c r="N605" s="48"/>
      <c r="O605" s="121"/>
      <c r="P605" s="69"/>
      <c r="Q605" s="48"/>
      <c r="R605" s="50"/>
      <c r="S605" s="51"/>
      <c r="T605" s="52"/>
      <c r="U605" s="52"/>
      <c r="V605" s="51"/>
      <c r="W605" s="53"/>
      <c r="X605" s="49"/>
      <c r="Y605" s="49"/>
      <c r="Z605" s="49"/>
      <c r="AA605" s="49"/>
      <c r="AB605" s="49"/>
      <c r="AC605" s="42">
        <f t="shared" si="40"/>
        <v>0</v>
      </c>
      <c r="AD605" s="42">
        <f t="shared" si="41"/>
        <v>0</v>
      </c>
      <c r="AE605" s="61"/>
    </row>
    <row r="606" spans="1:31" x14ac:dyDescent="0.2">
      <c r="A606" s="41">
        <f t="shared" si="31"/>
        <v>603</v>
      </c>
      <c r="B606" s="46"/>
      <c r="C606" s="57" t="str">
        <f>IF(D606&lt;&gt;0,VLOOKUP(D606,'[1]Danh mục'!$A$3:$B$17,2,0),"")</f>
        <v/>
      </c>
      <c r="D606" s="47"/>
      <c r="E606" s="54">
        <f>IFERROR(INDEX(#REF!,MATCH('THÁNG 6.2022'!D606,XE[SỐ XE],0),0),0)</f>
        <v>0</v>
      </c>
      <c r="F606" s="55"/>
      <c r="G606" s="71"/>
      <c r="H606" s="48"/>
      <c r="I606" s="48"/>
      <c r="J606" s="48"/>
      <c r="K606" s="54">
        <f t="shared" si="34"/>
        <v>28</v>
      </c>
      <c r="L606" s="56"/>
      <c r="M606" s="48"/>
      <c r="N606" s="48"/>
      <c r="O606" s="121"/>
      <c r="P606" s="69"/>
      <c r="Q606" s="48"/>
      <c r="R606" s="50"/>
      <c r="S606" s="51"/>
      <c r="T606" s="52"/>
      <c r="U606" s="52"/>
      <c r="V606" s="51"/>
      <c r="W606" s="53"/>
      <c r="X606" s="49"/>
      <c r="Y606" s="49"/>
      <c r="Z606" s="49"/>
      <c r="AA606" s="49"/>
      <c r="AB606" s="49"/>
      <c r="AC606" s="42">
        <f t="shared" si="40"/>
        <v>0</v>
      </c>
      <c r="AD606" s="42">
        <f t="shared" si="41"/>
        <v>0</v>
      </c>
      <c r="AE606" s="61"/>
    </row>
    <row r="607" spans="1:31" x14ac:dyDescent="0.2">
      <c r="A607" s="41">
        <f t="shared" si="31"/>
        <v>604</v>
      </c>
      <c r="B607" s="46"/>
      <c r="C607" s="57" t="str">
        <f>IF(D607&lt;&gt;0,VLOOKUP(D607,'[1]Danh mục'!$A$3:$B$17,2,0),"")</f>
        <v/>
      </c>
      <c r="D607" s="47"/>
      <c r="E607" s="54">
        <f>IFERROR(INDEX(#REF!,MATCH('THÁNG 6.2022'!D607,XE[SỐ XE],0),0),0)</f>
        <v>0</v>
      </c>
      <c r="F607" s="55"/>
      <c r="G607" s="71"/>
      <c r="H607" s="48"/>
      <c r="I607" s="48"/>
      <c r="J607" s="48"/>
      <c r="K607" s="54">
        <f t="shared" si="34"/>
        <v>28</v>
      </c>
      <c r="L607" s="56"/>
      <c r="M607" s="48"/>
      <c r="N607" s="48"/>
      <c r="O607" s="121"/>
      <c r="P607" s="69"/>
      <c r="Q607" s="48"/>
      <c r="R607" s="50"/>
      <c r="S607" s="51"/>
      <c r="T607" s="52"/>
      <c r="U607" s="52"/>
      <c r="V607" s="51"/>
      <c r="W607" s="53"/>
      <c r="X607" s="49"/>
      <c r="Y607" s="49"/>
      <c r="Z607" s="49"/>
      <c r="AA607" s="49"/>
      <c r="AB607" s="49"/>
      <c r="AC607" s="42">
        <f t="shared" si="40"/>
        <v>0</v>
      </c>
      <c r="AD607" s="42">
        <f t="shared" si="41"/>
        <v>0</v>
      </c>
      <c r="AE607" s="61"/>
    </row>
    <row r="608" spans="1:31" x14ac:dyDescent="0.2">
      <c r="A608" s="41">
        <f t="shared" si="31"/>
        <v>605</v>
      </c>
      <c r="B608" s="46"/>
      <c r="C608" s="57" t="str">
        <f>IF(D608&lt;&gt;0,VLOOKUP(D608,'[1]Danh mục'!$A$3:$B$17,2,0),"")</f>
        <v/>
      </c>
      <c r="D608" s="47"/>
      <c r="E608" s="54">
        <f>IFERROR(INDEX(#REF!,MATCH('THÁNG 6.2022'!D608,XE[SỐ XE],0),0),0)</f>
        <v>0</v>
      </c>
      <c r="F608" s="55"/>
      <c r="G608" s="71"/>
      <c r="H608" s="48"/>
      <c r="I608" s="48"/>
      <c r="J608" s="48"/>
      <c r="K608" s="54">
        <f t="shared" si="34"/>
        <v>28</v>
      </c>
      <c r="L608" s="56"/>
      <c r="M608" s="48"/>
      <c r="N608" s="48"/>
      <c r="O608" s="121"/>
      <c r="P608" s="69"/>
      <c r="Q608" s="48"/>
      <c r="R608" s="50"/>
      <c r="S608" s="51"/>
      <c r="T608" s="52"/>
      <c r="U608" s="52"/>
      <c r="V608" s="51"/>
      <c r="W608" s="53"/>
      <c r="X608" s="49"/>
      <c r="Y608" s="49"/>
      <c r="Z608" s="49"/>
      <c r="AA608" s="49"/>
      <c r="AB608" s="49"/>
      <c r="AC608" s="42">
        <f t="shared" si="40"/>
        <v>0</v>
      </c>
      <c r="AD608" s="42">
        <f t="shared" si="41"/>
        <v>0</v>
      </c>
      <c r="AE608" s="61"/>
    </row>
    <row r="609" spans="1:31" x14ac:dyDescent="0.2">
      <c r="A609" s="41">
        <f t="shared" si="31"/>
        <v>606</v>
      </c>
      <c r="B609" s="46"/>
      <c r="C609" s="57" t="str">
        <f>IF(D609&lt;&gt;0,VLOOKUP(D609,'[1]Danh mục'!$A$3:$B$17,2,0),"")</f>
        <v/>
      </c>
      <c r="D609" s="47"/>
      <c r="E609" s="54">
        <f>IFERROR(INDEX(#REF!,MATCH('THÁNG 6.2022'!D609,XE[SỐ XE],0),0),0)</f>
        <v>0</v>
      </c>
      <c r="F609" s="55"/>
      <c r="G609" s="71"/>
      <c r="H609" s="48"/>
      <c r="I609" s="48"/>
      <c r="J609" s="48"/>
      <c r="K609" s="54">
        <f t="shared" si="34"/>
        <v>28</v>
      </c>
      <c r="L609" s="56"/>
      <c r="M609" s="48"/>
      <c r="N609" s="48"/>
      <c r="O609" s="121"/>
      <c r="P609" s="69"/>
      <c r="Q609" s="48"/>
      <c r="R609" s="50"/>
      <c r="S609" s="51"/>
      <c r="T609" s="52"/>
      <c r="U609" s="52"/>
      <c r="V609" s="51"/>
      <c r="W609" s="53"/>
      <c r="X609" s="49"/>
      <c r="Y609" s="49"/>
      <c r="Z609" s="49"/>
      <c r="AA609" s="49"/>
      <c r="AB609" s="49"/>
      <c r="AC609" s="42">
        <f t="shared" si="40"/>
        <v>0</v>
      </c>
      <c r="AD609" s="42">
        <f t="shared" si="41"/>
        <v>0</v>
      </c>
      <c r="AE609" s="61"/>
    </row>
    <row r="610" spans="1:31" x14ac:dyDescent="0.2">
      <c r="A610" s="41">
        <f t="shared" si="31"/>
        <v>607</v>
      </c>
      <c r="B610" s="46"/>
      <c r="C610" s="57" t="str">
        <f>IF(D610&lt;&gt;0,VLOOKUP(D610,'[1]Danh mục'!$A$3:$B$17,2,0),"")</f>
        <v/>
      </c>
      <c r="D610" s="47"/>
      <c r="E610" s="54">
        <f>IFERROR(INDEX(#REF!,MATCH('THÁNG 6.2022'!D610,XE[SỐ XE],0),0),0)</f>
        <v>0</v>
      </c>
      <c r="F610" s="55"/>
      <c r="G610" s="71"/>
      <c r="H610" s="48"/>
      <c r="I610" s="48"/>
      <c r="J610" s="48"/>
      <c r="K610" s="54">
        <f t="shared" si="34"/>
        <v>28</v>
      </c>
      <c r="L610" s="56"/>
      <c r="M610" s="48"/>
      <c r="N610" s="48"/>
      <c r="O610" s="121"/>
      <c r="P610" s="69"/>
      <c r="Q610" s="48"/>
      <c r="R610" s="50"/>
      <c r="S610" s="51"/>
      <c r="T610" s="52"/>
      <c r="U610" s="52"/>
      <c r="V610" s="51"/>
      <c r="W610" s="53"/>
      <c r="X610" s="49"/>
      <c r="Y610" s="49"/>
      <c r="Z610" s="49"/>
      <c r="AA610" s="49"/>
      <c r="AB610" s="49"/>
      <c r="AC610" s="42">
        <f t="shared" si="40"/>
        <v>0</v>
      </c>
      <c r="AD610" s="42">
        <f t="shared" si="41"/>
        <v>0</v>
      </c>
      <c r="AE610" s="61"/>
    </row>
    <row r="611" spans="1:31" x14ac:dyDescent="0.2">
      <c r="A611" s="41">
        <f t="shared" si="31"/>
        <v>608</v>
      </c>
      <c r="B611" s="46"/>
      <c r="C611" s="57" t="str">
        <f>IF(D611&lt;&gt;0,VLOOKUP(D611,'[1]Danh mục'!$A$3:$B$17,2,0),"")</f>
        <v/>
      </c>
      <c r="D611" s="47"/>
      <c r="E611" s="54">
        <f>IFERROR(INDEX(#REF!,MATCH('THÁNG 6.2022'!D611,XE[SỐ XE],0),0),0)</f>
        <v>0</v>
      </c>
      <c r="F611" s="55"/>
      <c r="G611" s="71"/>
      <c r="H611" s="48"/>
      <c r="I611" s="48"/>
      <c r="J611" s="48"/>
      <c r="K611" s="54">
        <f t="shared" ref="K611:K689" si="42">IF(P611&gt;30,40,IF(AND(P611&gt;27,P611&lt;30),36,IF(AND(P611&lt;=27,P611&gt;0),35,28)))</f>
        <v>28</v>
      </c>
      <c r="L611" s="56"/>
      <c r="M611" s="48"/>
      <c r="N611" s="48"/>
      <c r="O611" s="120"/>
      <c r="P611" s="69"/>
      <c r="Q611" s="48"/>
      <c r="R611" s="50"/>
      <c r="S611" s="51"/>
      <c r="T611" s="52"/>
      <c r="U611" s="52"/>
      <c r="V611" s="51"/>
      <c r="W611" s="53"/>
      <c r="X611" s="49"/>
      <c r="Y611" s="49"/>
      <c r="Z611" s="49"/>
      <c r="AA611" s="49"/>
      <c r="AB611" s="49"/>
      <c r="AC611" s="42">
        <f t="shared" si="40"/>
        <v>0</v>
      </c>
      <c r="AD611" s="42">
        <f t="shared" si="41"/>
        <v>0</v>
      </c>
      <c r="AE611" s="61"/>
    </row>
    <row r="612" spans="1:31" x14ac:dyDescent="0.2">
      <c r="A612" s="41">
        <f t="shared" si="31"/>
        <v>609</v>
      </c>
      <c r="B612" s="46"/>
      <c r="C612" s="57" t="str">
        <f>IF(D612&lt;&gt;0,VLOOKUP(D612,'[1]Danh mục'!$A$3:$B$17,2,0),"")</f>
        <v/>
      </c>
      <c r="D612" s="47"/>
      <c r="E612" s="54">
        <f>IFERROR(INDEX(#REF!,MATCH('THÁNG 6.2022'!D612,XE[SỐ XE],0),0),0)</f>
        <v>0</v>
      </c>
      <c r="F612" s="55"/>
      <c r="G612" s="71"/>
      <c r="H612" s="48"/>
      <c r="I612" s="48"/>
      <c r="J612" s="48"/>
      <c r="K612" s="54">
        <f t="shared" si="42"/>
        <v>28</v>
      </c>
      <c r="L612" s="56"/>
      <c r="M612" s="48"/>
      <c r="N612" s="48"/>
      <c r="O612" s="48"/>
      <c r="P612" s="69"/>
      <c r="Q612" s="48"/>
      <c r="R612" s="50"/>
      <c r="S612" s="51"/>
      <c r="T612" s="52"/>
      <c r="U612" s="52"/>
      <c r="V612" s="51"/>
      <c r="W612" s="53"/>
      <c r="X612" s="49"/>
      <c r="Y612" s="49"/>
      <c r="Z612" s="49"/>
      <c r="AA612" s="49"/>
      <c r="AB612" s="49"/>
      <c r="AC612" s="42">
        <f t="shared" si="40"/>
        <v>0</v>
      </c>
      <c r="AD612" s="42">
        <f t="shared" si="41"/>
        <v>0</v>
      </c>
      <c r="AE612" s="61"/>
    </row>
    <row r="613" spans="1:31" x14ac:dyDescent="0.2">
      <c r="A613" s="41">
        <f t="shared" si="31"/>
        <v>610</v>
      </c>
      <c r="B613" s="46"/>
      <c r="C613" s="57" t="str">
        <f>IF(D613&lt;&gt;0,VLOOKUP(D613,'[1]Danh mục'!$A$3:$B$17,2,0),"")</f>
        <v/>
      </c>
      <c r="D613" s="47"/>
      <c r="E613" s="54">
        <f>IFERROR(INDEX(#REF!,MATCH('THÁNG 6.2022'!D613,XE[SỐ XE],0),0),0)</f>
        <v>0</v>
      </c>
      <c r="F613" s="55"/>
      <c r="G613" s="71"/>
      <c r="H613" s="48"/>
      <c r="I613" s="48"/>
      <c r="J613" s="48"/>
      <c r="K613" s="54">
        <f t="shared" si="42"/>
        <v>28</v>
      </c>
      <c r="L613" s="56"/>
      <c r="M613" s="48"/>
      <c r="N613" s="48"/>
      <c r="O613" s="48"/>
      <c r="P613" s="69"/>
      <c r="Q613" s="48"/>
      <c r="R613" s="50"/>
      <c r="S613" s="51"/>
      <c r="T613" s="52"/>
      <c r="U613" s="52"/>
      <c r="V613" s="51"/>
      <c r="W613" s="53"/>
      <c r="X613" s="49"/>
      <c r="Y613" s="49"/>
      <c r="Z613" s="49"/>
      <c r="AA613" s="49"/>
      <c r="AB613" s="49"/>
      <c r="AC613" s="42">
        <f t="shared" si="40"/>
        <v>0</v>
      </c>
      <c r="AD613" s="42">
        <f t="shared" si="41"/>
        <v>0</v>
      </c>
      <c r="AE613" s="61"/>
    </row>
    <row r="614" spans="1:31" x14ac:dyDescent="0.2">
      <c r="A614" s="41">
        <f t="shared" si="31"/>
        <v>611</v>
      </c>
      <c r="B614" s="46"/>
      <c r="C614" s="57" t="str">
        <f>IF(D614&lt;&gt;0,VLOOKUP(D614,'[1]Danh mục'!$A$3:$B$17,2,0),"")</f>
        <v/>
      </c>
      <c r="D614" s="47"/>
      <c r="E614" s="54">
        <f>IFERROR(INDEX(#REF!,MATCH('THÁNG 6.2022'!D614,XE[SỐ XE],0),0),0)</f>
        <v>0</v>
      </c>
      <c r="F614" s="55"/>
      <c r="G614" s="71"/>
      <c r="H614" s="48"/>
      <c r="I614" s="48"/>
      <c r="J614" s="48"/>
      <c r="K614" s="54">
        <f t="shared" si="42"/>
        <v>28</v>
      </c>
      <c r="L614" s="56"/>
      <c r="M614" s="48"/>
      <c r="N614" s="48"/>
      <c r="O614" s="48"/>
      <c r="P614" s="69"/>
      <c r="Q614" s="48"/>
      <c r="R614" s="50"/>
      <c r="S614" s="51"/>
      <c r="T614" s="52"/>
      <c r="U614" s="52"/>
      <c r="V614" s="51"/>
      <c r="W614" s="53"/>
      <c r="X614" s="49"/>
      <c r="Y614" s="49"/>
      <c r="Z614" s="49"/>
      <c r="AA614" s="49"/>
      <c r="AB614" s="49"/>
      <c r="AC614" s="42">
        <f t="shared" si="40"/>
        <v>0</v>
      </c>
      <c r="AD614" s="42">
        <f t="shared" si="41"/>
        <v>0</v>
      </c>
      <c r="AE614" s="61"/>
    </row>
    <row r="615" spans="1:31" x14ac:dyDescent="0.2">
      <c r="A615" s="41">
        <f t="shared" si="31"/>
        <v>612</v>
      </c>
      <c r="B615" s="46"/>
      <c r="C615" s="57" t="str">
        <f>IF(D615&lt;&gt;0,VLOOKUP(D615,'[1]Danh mục'!$A$3:$B$17,2,0),"")</f>
        <v/>
      </c>
      <c r="D615" s="47"/>
      <c r="E615" s="54">
        <f>IFERROR(INDEX(#REF!,MATCH('THÁNG 6.2022'!D615,XE[SỐ XE],0),0),0)</f>
        <v>0</v>
      </c>
      <c r="F615" s="55"/>
      <c r="G615" s="71"/>
      <c r="H615" s="48"/>
      <c r="I615" s="48"/>
      <c r="J615" s="48"/>
      <c r="K615" s="54">
        <f t="shared" si="42"/>
        <v>28</v>
      </c>
      <c r="L615" s="56"/>
      <c r="M615" s="48"/>
      <c r="N615" s="48"/>
      <c r="O615" s="48"/>
      <c r="P615" s="69"/>
      <c r="Q615" s="48"/>
      <c r="R615" s="50"/>
      <c r="S615" s="51"/>
      <c r="T615" s="52"/>
      <c r="U615" s="52"/>
      <c r="V615" s="51"/>
      <c r="W615" s="53"/>
      <c r="X615" s="49"/>
      <c r="Y615" s="49"/>
      <c r="Z615" s="49"/>
      <c r="AA615" s="49"/>
      <c r="AB615" s="49"/>
      <c r="AC615" s="42">
        <f t="shared" si="40"/>
        <v>0</v>
      </c>
      <c r="AD615" s="42">
        <f t="shared" si="41"/>
        <v>0</v>
      </c>
      <c r="AE615" s="61"/>
    </row>
    <row r="616" spans="1:31" x14ac:dyDescent="0.2">
      <c r="A616" s="41">
        <f t="shared" si="31"/>
        <v>613</v>
      </c>
      <c r="B616" s="46"/>
      <c r="C616" s="57" t="str">
        <f>IF(D616&lt;&gt;0,VLOOKUP(D616,'[1]Danh mục'!$A$3:$B$17,2,0),"")</f>
        <v/>
      </c>
      <c r="D616" s="47"/>
      <c r="E616" s="54">
        <f>IFERROR(INDEX(#REF!,MATCH('THÁNG 6.2022'!D616,XE[SỐ XE],0),0),0)</f>
        <v>0</v>
      </c>
      <c r="F616" s="55"/>
      <c r="G616" s="71"/>
      <c r="H616" s="48"/>
      <c r="I616" s="48"/>
      <c r="J616" s="48"/>
      <c r="K616" s="54">
        <f t="shared" si="42"/>
        <v>28</v>
      </c>
      <c r="L616" s="56"/>
      <c r="M616" s="48"/>
      <c r="N616" s="48"/>
      <c r="O616" s="48"/>
      <c r="P616" s="69"/>
      <c r="Q616" s="48"/>
      <c r="R616" s="50"/>
      <c r="S616" s="51"/>
      <c r="T616" s="52"/>
      <c r="U616" s="52"/>
      <c r="V616" s="51"/>
      <c r="W616" s="53"/>
      <c r="X616" s="49"/>
      <c r="Y616" s="49"/>
      <c r="Z616" s="49"/>
      <c r="AA616" s="49"/>
      <c r="AB616" s="49"/>
      <c r="AC616" s="42">
        <f t="shared" si="40"/>
        <v>0</v>
      </c>
      <c r="AD616" s="42">
        <f t="shared" si="41"/>
        <v>0</v>
      </c>
      <c r="AE616" s="61"/>
    </row>
    <row r="617" spans="1:31" x14ac:dyDescent="0.2">
      <c r="A617" s="41">
        <f t="shared" si="31"/>
        <v>614</v>
      </c>
      <c r="B617" s="46"/>
      <c r="C617" s="57" t="str">
        <f>IF(D617&lt;&gt;0,VLOOKUP(D617,'[1]Danh mục'!$A$3:$B$17,2,0),"")</f>
        <v/>
      </c>
      <c r="D617" s="47"/>
      <c r="E617" s="54">
        <f>IFERROR(INDEX(#REF!,MATCH('THÁNG 6.2022'!D617,XE[SỐ XE],0),0),0)</f>
        <v>0</v>
      </c>
      <c r="F617" s="55"/>
      <c r="G617" s="71"/>
      <c r="H617" s="48"/>
      <c r="I617" s="48"/>
      <c r="J617" s="48"/>
      <c r="K617" s="54">
        <f t="shared" si="42"/>
        <v>28</v>
      </c>
      <c r="L617" s="56"/>
      <c r="M617" s="48"/>
      <c r="N617" s="48"/>
      <c r="O617" s="48"/>
      <c r="P617" s="69"/>
      <c r="Q617" s="48"/>
      <c r="R617" s="50"/>
      <c r="S617" s="51"/>
      <c r="T617" s="52"/>
      <c r="U617" s="52"/>
      <c r="V617" s="51"/>
      <c r="W617" s="53"/>
      <c r="X617" s="49"/>
      <c r="Y617" s="49"/>
      <c r="Z617" s="49"/>
      <c r="AA617" s="49"/>
      <c r="AB617" s="49"/>
      <c r="AC617" s="42">
        <f t="shared" si="40"/>
        <v>0</v>
      </c>
      <c r="AD617" s="42">
        <f t="shared" si="41"/>
        <v>0</v>
      </c>
      <c r="AE617" s="61"/>
    </row>
    <row r="618" spans="1:31" x14ac:dyDescent="0.2">
      <c r="A618" s="41">
        <f t="shared" si="31"/>
        <v>615</v>
      </c>
      <c r="B618" s="46"/>
      <c r="C618" s="57" t="str">
        <f>IF(D618&lt;&gt;0,VLOOKUP(D618,'[1]Danh mục'!$A$3:$B$17,2,0),"")</f>
        <v/>
      </c>
      <c r="D618" s="47"/>
      <c r="E618" s="54">
        <f>IFERROR(INDEX(#REF!,MATCH('THÁNG 6.2022'!D618,XE[SỐ XE],0),0),0)</f>
        <v>0</v>
      </c>
      <c r="F618" s="55"/>
      <c r="G618" s="71"/>
      <c r="H618" s="48"/>
      <c r="I618" s="48"/>
      <c r="J618" s="48"/>
      <c r="K618" s="54">
        <f t="shared" si="42"/>
        <v>28</v>
      </c>
      <c r="L618" s="56"/>
      <c r="M618" s="48"/>
      <c r="N618" s="48"/>
      <c r="O618" s="48"/>
      <c r="P618" s="69"/>
      <c r="Q618" s="48"/>
      <c r="R618" s="50"/>
      <c r="S618" s="51"/>
      <c r="T618" s="52"/>
      <c r="U618" s="52"/>
      <c r="V618" s="51"/>
      <c r="W618" s="53"/>
      <c r="X618" s="49"/>
      <c r="Y618" s="49"/>
      <c r="Z618" s="49"/>
      <c r="AA618" s="49"/>
      <c r="AB618" s="49"/>
      <c r="AC618" s="42">
        <f t="shared" si="40"/>
        <v>0</v>
      </c>
      <c r="AD618" s="42">
        <f t="shared" si="41"/>
        <v>0</v>
      </c>
      <c r="AE618" s="61"/>
    </row>
    <row r="619" spans="1:31" x14ac:dyDescent="0.2">
      <c r="A619" s="41">
        <f t="shared" si="31"/>
        <v>616</v>
      </c>
      <c r="B619" s="46"/>
      <c r="C619" s="57" t="str">
        <f>IF(D619&lt;&gt;0,VLOOKUP(D619,'[1]Danh mục'!$A$3:$B$17,2,0),"")</f>
        <v/>
      </c>
      <c r="D619" s="47"/>
      <c r="E619" s="54">
        <f>IFERROR(INDEX(#REF!,MATCH('THÁNG 6.2022'!D619,XE[SỐ XE],0),0),0)</f>
        <v>0</v>
      </c>
      <c r="F619" s="55"/>
      <c r="G619" s="71"/>
      <c r="H619" s="48"/>
      <c r="I619" s="48"/>
      <c r="J619" s="48"/>
      <c r="K619" s="54">
        <f t="shared" si="42"/>
        <v>28</v>
      </c>
      <c r="L619" s="56"/>
      <c r="M619" s="48"/>
      <c r="N619" s="48"/>
      <c r="O619" s="48"/>
      <c r="P619" s="69"/>
      <c r="Q619" s="48"/>
      <c r="R619" s="50"/>
      <c r="S619" s="51"/>
      <c r="T619" s="52"/>
      <c r="U619" s="52"/>
      <c r="V619" s="51"/>
      <c r="W619" s="53"/>
      <c r="X619" s="49"/>
      <c r="Y619" s="49"/>
      <c r="Z619" s="49"/>
      <c r="AA619" s="49"/>
      <c r="AB619" s="49"/>
      <c r="AC619" s="42">
        <f t="shared" si="40"/>
        <v>0</v>
      </c>
      <c r="AD619" s="42">
        <f t="shared" si="41"/>
        <v>0</v>
      </c>
      <c r="AE619" s="61"/>
    </row>
    <row r="620" spans="1:31" x14ac:dyDescent="0.2">
      <c r="A620" s="41">
        <f t="shared" si="31"/>
        <v>617</v>
      </c>
      <c r="B620" s="46"/>
      <c r="C620" s="57" t="str">
        <f>IF(D620&lt;&gt;0,VLOOKUP(D620,'[1]Danh mục'!$A$3:$B$17,2,0),"")</f>
        <v/>
      </c>
      <c r="D620" s="47"/>
      <c r="E620" s="54">
        <f>IFERROR(INDEX(#REF!,MATCH('THÁNG 6.2022'!D620,XE[SỐ XE],0),0),0)</f>
        <v>0</v>
      </c>
      <c r="F620" s="55"/>
      <c r="G620" s="71"/>
      <c r="H620" s="48"/>
      <c r="I620" s="48"/>
      <c r="J620" s="48"/>
      <c r="K620" s="54">
        <f t="shared" si="42"/>
        <v>28</v>
      </c>
      <c r="L620" s="56"/>
      <c r="M620" s="48"/>
      <c r="N620" s="48"/>
      <c r="O620" s="48"/>
      <c r="P620" s="69"/>
      <c r="Q620" s="48"/>
      <c r="R620" s="50"/>
      <c r="S620" s="51"/>
      <c r="T620" s="52"/>
      <c r="U620" s="52"/>
      <c r="V620" s="51"/>
      <c r="W620" s="53"/>
      <c r="X620" s="49"/>
      <c r="Y620" s="49"/>
      <c r="Z620" s="49"/>
      <c r="AA620" s="49"/>
      <c r="AB620" s="49"/>
      <c r="AC620" s="42">
        <f t="shared" si="40"/>
        <v>0</v>
      </c>
      <c r="AD620" s="42">
        <f t="shared" si="41"/>
        <v>0</v>
      </c>
      <c r="AE620" s="61"/>
    </row>
    <row r="621" spans="1:31" x14ac:dyDescent="0.2">
      <c r="A621" s="41">
        <f t="shared" si="31"/>
        <v>618</v>
      </c>
      <c r="B621" s="46"/>
      <c r="C621" s="57" t="str">
        <f>IF(D621&lt;&gt;0,VLOOKUP(D621,'[1]Danh mục'!$A$3:$B$17,2,0),"")</f>
        <v/>
      </c>
      <c r="D621" s="47"/>
      <c r="E621" s="54">
        <f>IFERROR(INDEX(#REF!,MATCH('THÁNG 6.2022'!D621,XE[SỐ XE],0),0),0)</f>
        <v>0</v>
      </c>
      <c r="F621" s="55"/>
      <c r="G621" s="71"/>
      <c r="H621" s="48"/>
      <c r="I621" s="48"/>
      <c r="J621" s="48"/>
      <c r="K621" s="54">
        <f t="shared" si="42"/>
        <v>28</v>
      </c>
      <c r="L621" s="56"/>
      <c r="M621" s="48"/>
      <c r="N621" s="48"/>
      <c r="O621" s="48"/>
      <c r="P621" s="69"/>
      <c r="Q621" s="48"/>
      <c r="R621" s="50"/>
      <c r="S621" s="51"/>
      <c r="T621" s="52"/>
      <c r="U621" s="52"/>
      <c r="V621" s="51"/>
      <c r="W621" s="53"/>
      <c r="X621" s="49"/>
      <c r="Y621" s="49"/>
      <c r="Z621" s="49"/>
      <c r="AA621" s="49"/>
      <c r="AB621" s="49"/>
      <c r="AC621" s="42">
        <f t="shared" si="40"/>
        <v>0</v>
      </c>
      <c r="AD621" s="42">
        <f t="shared" si="41"/>
        <v>0</v>
      </c>
      <c r="AE621" s="61"/>
    </row>
    <row r="622" spans="1:31" x14ac:dyDescent="0.2">
      <c r="A622" s="41">
        <f t="shared" si="31"/>
        <v>619</v>
      </c>
      <c r="B622" s="46"/>
      <c r="C622" s="57" t="str">
        <f>IF(D622&lt;&gt;0,VLOOKUP(D622,'[1]Danh mục'!$A$3:$B$17,2,0),"")</f>
        <v/>
      </c>
      <c r="D622" s="47"/>
      <c r="E622" s="54">
        <f>IFERROR(INDEX(#REF!,MATCH('THÁNG 6.2022'!D622,XE[SỐ XE],0),0),0)</f>
        <v>0</v>
      </c>
      <c r="F622" s="55"/>
      <c r="G622" s="71"/>
      <c r="H622" s="48"/>
      <c r="I622" s="48"/>
      <c r="J622" s="48"/>
      <c r="K622" s="54">
        <f t="shared" si="42"/>
        <v>28</v>
      </c>
      <c r="L622" s="56"/>
      <c r="M622" s="48"/>
      <c r="N622" s="48"/>
      <c r="O622" s="48"/>
      <c r="P622" s="69"/>
      <c r="Q622" s="48"/>
      <c r="R622" s="50"/>
      <c r="S622" s="51"/>
      <c r="T622" s="52"/>
      <c r="U622" s="52"/>
      <c r="V622" s="51"/>
      <c r="W622" s="53"/>
      <c r="X622" s="49"/>
      <c r="Y622" s="49"/>
      <c r="Z622" s="49"/>
      <c r="AA622" s="49"/>
      <c r="AB622" s="49"/>
      <c r="AC622" s="42">
        <f t="shared" si="40"/>
        <v>0</v>
      </c>
      <c r="AD622" s="42">
        <f t="shared" si="41"/>
        <v>0</v>
      </c>
      <c r="AE622" s="61"/>
    </row>
    <row r="623" spans="1:31" x14ac:dyDescent="0.2">
      <c r="A623" s="41">
        <f t="shared" si="31"/>
        <v>620</v>
      </c>
      <c r="B623" s="46"/>
      <c r="C623" s="57" t="str">
        <f>IF(D623&lt;&gt;0,VLOOKUP(D623,'[1]Danh mục'!$A$3:$B$17,2,0),"")</f>
        <v/>
      </c>
      <c r="D623" s="47"/>
      <c r="E623" s="54">
        <f>IFERROR(INDEX(#REF!,MATCH('THÁNG 6.2022'!D623,XE[SỐ XE],0),0),0)</f>
        <v>0</v>
      </c>
      <c r="F623" s="55"/>
      <c r="G623" s="71"/>
      <c r="H623" s="48"/>
      <c r="I623" s="48"/>
      <c r="J623" s="48"/>
      <c r="K623" s="54">
        <f t="shared" si="42"/>
        <v>28</v>
      </c>
      <c r="L623" s="56"/>
      <c r="M623" s="48"/>
      <c r="N623" s="48"/>
      <c r="O623" s="48"/>
      <c r="P623" s="69"/>
      <c r="Q623" s="48"/>
      <c r="R623" s="50"/>
      <c r="S623" s="51"/>
      <c r="T623" s="52"/>
      <c r="U623" s="52"/>
      <c r="V623" s="51"/>
      <c r="W623" s="53"/>
      <c r="X623" s="49"/>
      <c r="Y623" s="49"/>
      <c r="Z623" s="49"/>
      <c r="AA623" s="49"/>
      <c r="AB623" s="49"/>
      <c r="AC623" s="42">
        <f t="shared" si="40"/>
        <v>0</v>
      </c>
      <c r="AD623" s="42">
        <f t="shared" si="41"/>
        <v>0</v>
      </c>
      <c r="AE623" s="61"/>
    </row>
    <row r="624" spans="1:31" x14ac:dyDescent="0.2">
      <c r="A624" s="41">
        <f t="shared" si="31"/>
        <v>621</v>
      </c>
      <c r="B624" s="46"/>
      <c r="C624" s="57" t="str">
        <f>IF(D624&lt;&gt;0,VLOOKUP(D624,'[1]Danh mục'!$A$3:$B$17,2,0),"")</f>
        <v/>
      </c>
      <c r="D624" s="47"/>
      <c r="E624" s="54">
        <f>IFERROR(INDEX(#REF!,MATCH('THÁNG 6.2022'!D624,XE[SỐ XE],0),0),0)</f>
        <v>0</v>
      </c>
      <c r="F624" s="55"/>
      <c r="G624" s="71"/>
      <c r="H624" s="48"/>
      <c r="I624" s="48"/>
      <c r="J624" s="48"/>
      <c r="K624" s="54">
        <f t="shared" si="42"/>
        <v>28</v>
      </c>
      <c r="L624" s="56"/>
      <c r="M624" s="48"/>
      <c r="N624" s="48"/>
      <c r="O624" s="48"/>
      <c r="P624" s="69"/>
      <c r="Q624" s="48"/>
      <c r="R624" s="50"/>
      <c r="S624" s="51"/>
      <c r="T624" s="52"/>
      <c r="U624" s="52"/>
      <c r="V624" s="51"/>
      <c r="W624" s="53"/>
      <c r="X624" s="49"/>
      <c r="Y624" s="49"/>
      <c r="Z624" s="49"/>
      <c r="AA624" s="49"/>
      <c r="AB624" s="49"/>
      <c r="AC624" s="42">
        <f t="shared" si="40"/>
        <v>0</v>
      </c>
      <c r="AD624" s="42">
        <f t="shared" si="41"/>
        <v>0</v>
      </c>
      <c r="AE624" s="61"/>
    </row>
    <row r="625" spans="1:31" x14ac:dyDescent="0.2">
      <c r="A625" s="41">
        <f t="shared" si="31"/>
        <v>622</v>
      </c>
      <c r="B625" s="46"/>
      <c r="C625" s="57" t="str">
        <f>IF(D625&lt;&gt;0,VLOOKUP(D625,'[1]Danh mục'!$A$3:$B$17,2,0),"")</f>
        <v/>
      </c>
      <c r="D625" s="47"/>
      <c r="E625" s="54">
        <f>IFERROR(INDEX(#REF!,MATCH('THÁNG 6.2022'!D625,XE[SỐ XE],0),0),0)</f>
        <v>0</v>
      </c>
      <c r="F625" s="55"/>
      <c r="G625" s="71"/>
      <c r="H625" s="48"/>
      <c r="I625" s="48"/>
      <c r="J625" s="48"/>
      <c r="K625" s="54">
        <f t="shared" si="42"/>
        <v>28</v>
      </c>
      <c r="L625" s="56"/>
      <c r="M625" s="48"/>
      <c r="N625" s="48"/>
      <c r="O625" s="48"/>
      <c r="P625" s="69"/>
      <c r="Q625" s="48"/>
      <c r="R625" s="50"/>
      <c r="S625" s="51"/>
      <c r="T625" s="52"/>
      <c r="U625" s="52"/>
      <c r="V625" s="51"/>
      <c r="W625" s="53"/>
      <c r="X625" s="49"/>
      <c r="Y625" s="49"/>
      <c r="Z625" s="49"/>
      <c r="AA625" s="49"/>
      <c r="AB625" s="49"/>
      <c r="AC625" s="42">
        <f t="shared" si="40"/>
        <v>0</v>
      </c>
      <c r="AD625" s="42">
        <f t="shared" si="41"/>
        <v>0</v>
      </c>
      <c r="AE625" s="61"/>
    </row>
    <row r="626" spans="1:31" x14ac:dyDescent="0.2">
      <c r="A626" s="41">
        <f t="shared" si="31"/>
        <v>623</v>
      </c>
      <c r="B626" s="46"/>
      <c r="C626" s="57" t="str">
        <f>IF(D626&lt;&gt;0,VLOOKUP(D626,'[1]Danh mục'!$A$3:$B$17,2,0),"")</f>
        <v/>
      </c>
      <c r="D626" s="47"/>
      <c r="E626" s="54">
        <f>IFERROR(INDEX(#REF!,MATCH('THÁNG 6.2022'!D626,XE[SỐ XE],0),0),0)</f>
        <v>0</v>
      </c>
      <c r="F626" s="55"/>
      <c r="G626" s="71"/>
      <c r="H626" s="48"/>
      <c r="I626" s="48"/>
      <c r="J626" s="48"/>
      <c r="K626" s="54">
        <f t="shared" si="42"/>
        <v>28</v>
      </c>
      <c r="L626" s="56"/>
      <c r="M626" s="48"/>
      <c r="N626" s="48"/>
      <c r="O626" s="48"/>
      <c r="P626" s="69"/>
      <c r="Q626" s="48"/>
      <c r="R626" s="50"/>
      <c r="S626" s="51"/>
      <c r="T626" s="52"/>
      <c r="U626" s="52"/>
      <c r="V626" s="51"/>
      <c r="W626" s="53"/>
      <c r="X626" s="49"/>
      <c r="Y626" s="49"/>
      <c r="Z626" s="49"/>
      <c r="AA626" s="49"/>
      <c r="AB626" s="49"/>
      <c r="AC626" s="42">
        <f t="shared" si="40"/>
        <v>0</v>
      </c>
      <c r="AD626" s="42">
        <f t="shared" si="41"/>
        <v>0</v>
      </c>
      <c r="AE626" s="61"/>
    </row>
    <row r="627" spans="1:31" x14ac:dyDescent="0.2">
      <c r="A627" s="41">
        <f t="shared" si="31"/>
        <v>624</v>
      </c>
      <c r="B627" s="46"/>
      <c r="C627" s="57" t="str">
        <f>IF(D627&lt;&gt;0,VLOOKUP(D627,'[1]Danh mục'!$A$3:$B$17,2,0),"")</f>
        <v/>
      </c>
      <c r="D627" s="47"/>
      <c r="E627" s="54">
        <f>IFERROR(INDEX(#REF!,MATCH('THÁNG 6.2022'!D627,XE[SỐ XE],0),0),0)</f>
        <v>0</v>
      </c>
      <c r="F627" s="55"/>
      <c r="G627" s="71"/>
      <c r="H627" s="48"/>
      <c r="I627" s="48"/>
      <c r="J627" s="48"/>
      <c r="K627" s="54">
        <f t="shared" si="42"/>
        <v>28</v>
      </c>
      <c r="L627" s="56"/>
      <c r="M627" s="48"/>
      <c r="N627" s="48"/>
      <c r="O627" s="48"/>
      <c r="P627" s="69"/>
      <c r="Q627" s="48"/>
      <c r="R627" s="50"/>
      <c r="S627" s="51"/>
      <c r="T627" s="52"/>
      <c r="U627" s="52"/>
      <c r="V627" s="51"/>
      <c r="W627" s="53"/>
      <c r="X627" s="49"/>
      <c r="Y627" s="49"/>
      <c r="Z627" s="49"/>
      <c r="AA627" s="49"/>
      <c r="AB627" s="49"/>
      <c r="AC627" s="42">
        <f t="shared" si="40"/>
        <v>0</v>
      </c>
      <c r="AD627" s="42">
        <f t="shared" si="41"/>
        <v>0</v>
      </c>
      <c r="AE627" s="61"/>
    </row>
    <row r="628" spans="1:31" x14ac:dyDescent="0.2">
      <c r="A628" s="41">
        <f t="shared" si="31"/>
        <v>625</v>
      </c>
      <c r="B628" s="46"/>
      <c r="C628" s="57" t="str">
        <f>IF(D628&lt;&gt;0,VLOOKUP(D628,'[1]Danh mục'!$A$3:$B$17,2,0),"")</f>
        <v/>
      </c>
      <c r="D628" s="47"/>
      <c r="E628" s="54">
        <f>IFERROR(INDEX(#REF!,MATCH('THÁNG 6.2022'!D628,XE[SỐ XE],0),0),0)</f>
        <v>0</v>
      </c>
      <c r="F628" s="55"/>
      <c r="G628" s="71"/>
      <c r="H628" s="48"/>
      <c r="I628" s="48"/>
      <c r="J628" s="48"/>
      <c r="K628" s="54">
        <f t="shared" si="42"/>
        <v>28</v>
      </c>
      <c r="L628" s="56"/>
      <c r="M628" s="48"/>
      <c r="N628" s="48"/>
      <c r="O628" s="48"/>
      <c r="P628" s="69"/>
      <c r="Q628" s="48"/>
      <c r="R628" s="50"/>
      <c r="S628" s="51"/>
      <c r="T628" s="52"/>
      <c r="U628" s="52"/>
      <c r="V628" s="51"/>
      <c r="W628" s="53"/>
      <c r="X628" s="49"/>
      <c r="Y628" s="49"/>
      <c r="Z628" s="49"/>
      <c r="AA628" s="49"/>
      <c r="AB628" s="49"/>
      <c r="AC628" s="42">
        <f t="shared" si="40"/>
        <v>0</v>
      </c>
      <c r="AD628" s="42">
        <f t="shared" si="41"/>
        <v>0</v>
      </c>
      <c r="AE628" s="61"/>
    </row>
    <row r="629" spans="1:31" x14ac:dyDescent="0.2">
      <c r="A629" s="41">
        <f t="shared" si="31"/>
        <v>626</v>
      </c>
      <c r="B629" s="46"/>
      <c r="C629" s="57" t="str">
        <f>IF(D629&lt;&gt;0,VLOOKUP(D629,'[1]Danh mục'!$A$3:$B$17,2,0),"")</f>
        <v/>
      </c>
      <c r="D629" s="47"/>
      <c r="E629" s="54">
        <f>IFERROR(INDEX(#REF!,MATCH('THÁNG 6.2022'!D629,XE[SỐ XE],0),0),0)</f>
        <v>0</v>
      </c>
      <c r="F629" s="55"/>
      <c r="G629" s="71"/>
      <c r="H629" s="48"/>
      <c r="I629" s="48"/>
      <c r="J629" s="48"/>
      <c r="K629" s="54">
        <f t="shared" si="42"/>
        <v>28</v>
      </c>
      <c r="L629" s="56"/>
      <c r="M629" s="48"/>
      <c r="N629" s="48"/>
      <c r="O629" s="48"/>
      <c r="P629" s="69"/>
      <c r="Q629" s="48"/>
      <c r="R629" s="50"/>
      <c r="S629" s="51"/>
      <c r="T629" s="52"/>
      <c r="U629" s="52"/>
      <c r="V629" s="51"/>
      <c r="W629" s="53"/>
      <c r="X629" s="49"/>
      <c r="Y629" s="49"/>
      <c r="Z629" s="49"/>
      <c r="AA629" s="49"/>
      <c r="AB629" s="49"/>
      <c r="AC629" s="42">
        <f t="shared" si="40"/>
        <v>0</v>
      </c>
      <c r="AD629" s="42">
        <f t="shared" si="41"/>
        <v>0</v>
      </c>
      <c r="AE629" s="61"/>
    </row>
    <row r="630" spans="1:31" x14ac:dyDescent="0.2">
      <c r="A630" s="41">
        <f t="shared" ref="A630:A693" si="43">1+A629</f>
        <v>627</v>
      </c>
      <c r="B630" s="46"/>
      <c r="C630" s="57" t="str">
        <f>IF(D630&lt;&gt;0,VLOOKUP(D630,'[1]Danh mục'!$A$3:$B$17,2,0),"")</f>
        <v/>
      </c>
      <c r="D630" s="47"/>
      <c r="E630" s="54">
        <f>IFERROR(INDEX(#REF!,MATCH('THÁNG 6.2022'!D630,XE[SỐ XE],0),0),0)</f>
        <v>0</v>
      </c>
      <c r="F630" s="55"/>
      <c r="G630" s="71"/>
      <c r="H630" s="48"/>
      <c r="I630" s="48"/>
      <c r="J630" s="48"/>
      <c r="K630" s="54">
        <f t="shared" si="42"/>
        <v>28</v>
      </c>
      <c r="L630" s="56"/>
      <c r="M630" s="48"/>
      <c r="N630" s="48"/>
      <c r="O630" s="48"/>
      <c r="P630" s="69"/>
      <c r="Q630" s="48"/>
      <c r="R630" s="50"/>
      <c r="S630" s="51"/>
      <c r="T630" s="52"/>
      <c r="U630" s="52"/>
      <c r="V630" s="51"/>
      <c r="W630" s="53"/>
      <c r="X630" s="49"/>
      <c r="Y630" s="49"/>
      <c r="Z630" s="49"/>
      <c r="AA630" s="49"/>
      <c r="AB630" s="49"/>
      <c r="AC630" s="42">
        <f t="shared" si="40"/>
        <v>0</v>
      </c>
      <c r="AD630" s="42">
        <f t="shared" si="41"/>
        <v>0</v>
      </c>
      <c r="AE630" s="61"/>
    </row>
    <row r="631" spans="1:31" x14ac:dyDescent="0.2">
      <c r="A631" s="41">
        <f t="shared" si="43"/>
        <v>628</v>
      </c>
      <c r="B631" s="46"/>
      <c r="C631" s="57" t="str">
        <f>IF(D631&lt;&gt;0,VLOOKUP(D631,'[1]Danh mục'!$A$3:$B$17,2,0),"")</f>
        <v/>
      </c>
      <c r="D631" s="47"/>
      <c r="E631" s="54">
        <f>IFERROR(INDEX(#REF!,MATCH('THÁNG 6.2022'!D631,XE[SỐ XE],0),0),0)</f>
        <v>0</v>
      </c>
      <c r="F631" s="55"/>
      <c r="G631" s="71"/>
      <c r="H631" s="48"/>
      <c r="I631" s="48"/>
      <c r="J631" s="48"/>
      <c r="K631" s="54">
        <f t="shared" si="42"/>
        <v>28</v>
      </c>
      <c r="L631" s="56"/>
      <c r="M631" s="48"/>
      <c r="N631" s="48"/>
      <c r="O631" s="48"/>
      <c r="P631" s="69"/>
      <c r="Q631" s="48"/>
      <c r="R631" s="50"/>
      <c r="S631" s="51"/>
      <c r="T631" s="52"/>
      <c r="U631" s="52"/>
      <c r="V631" s="51"/>
      <c r="W631" s="53"/>
      <c r="X631" s="49"/>
      <c r="Y631" s="49"/>
      <c r="Z631" s="49"/>
      <c r="AA631" s="49"/>
      <c r="AB631" s="49"/>
      <c r="AC631" s="42">
        <f t="shared" si="40"/>
        <v>0</v>
      </c>
      <c r="AD631" s="42">
        <f t="shared" si="41"/>
        <v>0</v>
      </c>
      <c r="AE631" s="61"/>
    </row>
    <row r="632" spans="1:31" x14ac:dyDescent="0.2">
      <c r="A632" s="41">
        <f t="shared" si="43"/>
        <v>629</v>
      </c>
      <c r="B632" s="46"/>
      <c r="C632" s="57" t="str">
        <f>IF(D632&lt;&gt;0,VLOOKUP(D632,'[1]Danh mục'!$A$3:$B$17,2,0),"")</f>
        <v/>
      </c>
      <c r="D632" s="47"/>
      <c r="E632" s="54">
        <f>IFERROR(INDEX(#REF!,MATCH('THÁNG 6.2022'!D632,XE[SỐ XE],0),0),0)</f>
        <v>0</v>
      </c>
      <c r="F632" s="55"/>
      <c r="G632" s="71"/>
      <c r="H632" s="48"/>
      <c r="I632" s="48"/>
      <c r="J632" s="48"/>
      <c r="K632" s="54">
        <f t="shared" si="42"/>
        <v>28</v>
      </c>
      <c r="L632" s="56"/>
      <c r="M632" s="48"/>
      <c r="N632" s="48"/>
      <c r="O632" s="48"/>
      <c r="P632" s="69"/>
      <c r="Q632" s="48"/>
      <c r="R632" s="50"/>
      <c r="S632" s="51"/>
      <c r="T632" s="52"/>
      <c r="U632" s="52"/>
      <c r="V632" s="51"/>
      <c r="W632" s="53"/>
      <c r="X632" s="49"/>
      <c r="Y632" s="49"/>
      <c r="Z632" s="49"/>
      <c r="AA632" s="49"/>
      <c r="AB632" s="49"/>
      <c r="AC632" s="42">
        <f t="shared" si="40"/>
        <v>0</v>
      </c>
      <c r="AD632" s="42">
        <f t="shared" si="41"/>
        <v>0</v>
      </c>
      <c r="AE632" s="61"/>
    </row>
    <row r="633" spans="1:31" x14ac:dyDescent="0.2">
      <c r="A633" s="41">
        <f t="shared" si="43"/>
        <v>630</v>
      </c>
      <c r="B633" s="46"/>
      <c r="C633" s="57" t="str">
        <f>IF(D633&lt;&gt;0,VLOOKUP(D633,'[1]Danh mục'!$A$3:$B$17,2,0),"")</f>
        <v/>
      </c>
      <c r="D633" s="47"/>
      <c r="E633" s="54">
        <f>IFERROR(INDEX(#REF!,MATCH('THÁNG 6.2022'!D633,XE[SỐ XE],0),0),0)</f>
        <v>0</v>
      </c>
      <c r="F633" s="55"/>
      <c r="G633" s="71"/>
      <c r="H633" s="48"/>
      <c r="I633" s="48"/>
      <c r="J633" s="48"/>
      <c r="K633" s="54">
        <f t="shared" si="42"/>
        <v>28</v>
      </c>
      <c r="L633" s="56"/>
      <c r="M633" s="48"/>
      <c r="N633" s="48"/>
      <c r="O633" s="48"/>
      <c r="P633" s="69"/>
      <c r="Q633" s="48"/>
      <c r="R633" s="50"/>
      <c r="S633" s="51"/>
      <c r="T633" s="52"/>
      <c r="U633" s="52"/>
      <c r="V633" s="51"/>
      <c r="W633" s="53"/>
      <c r="X633" s="49"/>
      <c r="Y633" s="49"/>
      <c r="Z633" s="49"/>
      <c r="AA633" s="49"/>
      <c r="AB633" s="49"/>
      <c r="AC633" s="42">
        <f t="shared" si="40"/>
        <v>0</v>
      </c>
      <c r="AD633" s="42">
        <f t="shared" si="41"/>
        <v>0</v>
      </c>
      <c r="AE633" s="61"/>
    </row>
    <row r="634" spans="1:31" x14ac:dyDescent="0.2">
      <c r="A634" s="41">
        <f t="shared" si="43"/>
        <v>631</v>
      </c>
      <c r="B634" s="46"/>
      <c r="C634" s="57" t="str">
        <f>IF(D634&lt;&gt;0,VLOOKUP(D634,'[1]Danh mục'!$A$3:$B$17,2,0),"")</f>
        <v/>
      </c>
      <c r="D634" s="47"/>
      <c r="E634" s="54">
        <f>IFERROR(INDEX(#REF!,MATCH('THÁNG 6.2022'!D634,XE[SỐ XE],0),0),0)</f>
        <v>0</v>
      </c>
      <c r="F634" s="55"/>
      <c r="G634" s="71"/>
      <c r="H634" s="48"/>
      <c r="I634" s="48"/>
      <c r="J634" s="48"/>
      <c r="K634" s="54">
        <f t="shared" si="42"/>
        <v>28</v>
      </c>
      <c r="L634" s="56"/>
      <c r="M634" s="48"/>
      <c r="N634" s="48"/>
      <c r="O634" s="48"/>
      <c r="P634" s="69"/>
      <c r="Q634" s="48"/>
      <c r="R634" s="50"/>
      <c r="S634" s="51"/>
      <c r="T634" s="52"/>
      <c r="U634" s="52"/>
      <c r="V634" s="51"/>
      <c r="W634" s="53"/>
      <c r="X634" s="49"/>
      <c r="Y634" s="49"/>
      <c r="Z634" s="49"/>
      <c r="AA634" s="49"/>
      <c r="AB634" s="49"/>
      <c r="AC634" s="42">
        <f t="shared" si="40"/>
        <v>0</v>
      </c>
      <c r="AD634" s="42">
        <f t="shared" si="41"/>
        <v>0</v>
      </c>
      <c r="AE634" s="61"/>
    </row>
    <row r="635" spans="1:31" x14ac:dyDescent="0.2">
      <c r="A635" s="41">
        <f t="shared" si="43"/>
        <v>632</v>
      </c>
      <c r="B635" s="46"/>
      <c r="C635" s="57" t="str">
        <f>IF(D635&lt;&gt;0,VLOOKUP(D635,'[1]Danh mục'!$A$3:$B$17,2,0),"")</f>
        <v/>
      </c>
      <c r="D635" s="47"/>
      <c r="E635" s="54">
        <f>IFERROR(INDEX(#REF!,MATCH('THÁNG 6.2022'!D635,XE[SỐ XE],0),0),0)</f>
        <v>0</v>
      </c>
      <c r="F635" s="55"/>
      <c r="G635" s="71"/>
      <c r="H635" s="48"/>
      <c r="I635" s="48"/>
      <c r="J635" s="48"/>
      <c r="K635" s="54">
        <f t="shared" si="42"/>
        <v>28</v>
      </c>
      <c r="L635" s="56"/>
      <c r="M635" s="48"/>
      <c r="N635" s="48"/>
      <c r="O635" s="48"/>
      <c r="P635" s="69"/>
      <c r="Q635" s="48"/>
      <c r="R635" s="50"/>
      <c r="S635" s="51"/>
      <c r="T635" s="52"/>
      <c r="U635" s="52"/>
      <c r="V635" s="51"/>
      <c r="W635" s="53"/>
      <c r="X635" s="49"/>
      <c r="Y635" s="49"/>
      <c r="Z635" s="49"/>
      <c r="AA635" s="49"/>
      <c r="AB635" s="49"/>
      <c r="AC635" s="42">
        <f t="shared" si="40"/>
        <v>0</v>
      </c>
      <c r="AD635" s="42">
        <f t="shared" si="41"/>
        <v>0</v>
      </c>
      <c r="AE635" s="61"/>
    </row>
    <row r="636" spans="1:31" x14ac:dyDescent="0.2">
      <c r="A636" s="41">
        <f t="shared" si="43"/>
        <v>633</v>
      </c>
      <c r="B636" s="46"/>
      <c r="C636" s="57" t="str">
        <f>IF(D636&lt;&gt;0,VLOOKUP(D636,'[1]Danh mục'!$A$3:$B$17,2,0),"")</f>
        <v/>
      </c>
      <c r="D636" s="47"/>
      <c r="E636" s="54">
        <f>IFERROR(INDEX(#REF!,MATCH('THÁNG 6.2022'!D636,XE[SỐ XE],0),0),0)</f>
        <v>0</v>
      </c>
      <c r="F636" s="55"/>
      <c r="G636" s="71"/>
      <c r="H636" s="48"/>
      <c r="I636" s="48"/>
      <c r="J636" s="48"/>
      <c r="K636" s="54">
        <f t="shared" si="42"/>
        <v>28</v>
      </c>
      <c r="L636" s="56"/>
      <c r="M636" s="48"/>
      <c r="N636" s="48"/>
      <c r="O636" s="48"/>
      <c r="P636" s="69"/>
      <c r="Q636" s="48"/>
      <c r="R636" s="50"/>
      <c r="S636" s="51"/>
      <c r="T636" s="52"/>
      <c r="U636" s="52"/>
      <c r="V636" s="51"/>
      <c r="W636" s="53"/>
      <c r="X636" s="49"/>
      <c r="Y636" s="49"/>
      <c r="Z636" s="49"/>
      <c r="AA636" s="49"/>
      <c r="AB636" s="49"/>
      <c r="AC636" s="42">
        <f t="shared" si="40"/>
        <v>0</v>
      </c>
      <c r="AD636" s="42">
        <f t="shared" si="41"/>
        <v>0</v>
      </c>
      <c r="AE636" s="61"/>
    </row>
    <row r="637" spans="1:31" x14ac:dyDescent="0.2">
      <c r="A637" s="41">
        <f t="shared" si="43"/>
        <v>634</v>
      </c>
      <c r="B637" s="46"/>
      <c r="C637" s="57" t="str">
        <f>IF(D637&lt;&gt;0,VLOOKUP(D637,'[1]Danh mục'!$A$3:$B$17,2,0),"")</f>
        <v/>
      </c>
      <c r="D637" s="47"/>
      <c r="E637" s="54">
        <f>IFERROR(INDEX(#REF!,MATCH('THÁNG 6.2022'!D637,XE[SỐ XE],0),0),0)</f>
        <v>0</v>
      </c>
      <c r="F637" s="55"/>
      <c r="G637" s="71"/>
      <c r="H637" s="48"/>
      <c r="I637" s="48"/>
      <c r="J637" s="48"/>
      <c r="K637" s="54">
        <f t="shared" si="42"/>
        <v>28</v>
      </c>
      <c r="L637" s="56"/>
      <c r="M637" s="48"/>
      <c r="N637" s="48"/>
      <c r="O637" s="48"/>
      <c r="P637" s="69"/>
      <c r="Q637" s="48"/>
      <c r="R637" s="50"/>
      <c r="S637" s="51"/>
      <c r="T637" s="52"/>
      <c r="U637" s="52"/>
      <c r="V637" s="51"/>
      <c r="W637" s="53"/>
      <c r="X637" s="49"/>
      <c r="Y637" s="49"/>
      <c r="Z637" s="49"/>
      <c r="AA637" s="49"/>
      <c r="AB637" s="49"/>
      <c r="AC637" s="42">
        <f t="shared" si="40"/>
        <v>0</v>
      </c>
      <c r="AD637" s="42">
        <f t="shared" si="41"/>
        <v>0</v>
      </c>
      <c r="AE637" s="61"/>
    </row>
    <row r="638" spans="1:31" x14ac:dyDescent="0.2">
      <c r="A638" s="41">
        <f t="shared" si="43"/>
        <v>635</v>
      </c>
      <c r="B638" s="46"/>
      <c r="C638" s="57" t="str">
        <f>IF(D638&lt;&gt;0,VLOOKUP(D638,'[1]Danh mục'!$A$3:$B$17,2,0),"")</f>
        <v/>
      </c>
      <c r="D638" s="47"/>
      <c r="E638" s="54">
        <f>IFERROR(INDEX(#REF!,MATCH('THÁNG 6.2022'!D638,XE[SỐ XE],0),0),0)</f>
        <v>0</v>
      </c>
      <c r="F638" s="55"/>
      <c r="G638" s="71"/>
      <c r="H638" s="48"/>
      <c r="I638" s="48"/>
      <c r="J638" s="48"/>
      <c r="K638" s="54">
        <f t="shared" si="42"/>
        <v>28</v>
      </c>
      <c r="L638" s="56"/>
      <c r="M638" s="48"/>
      <c r="N638" s="48"/>
      <c r="O638" s="48"/>
      <c r="P638" s="69"/>
      <c r="Q638" s="48"/>
      <c r="R638" s="50"/>
      <c r="S638" s="51"/>
      <c r="T638" s="52"/>
      <c r="U638" s="52"/>
      <c r="V638" s="51"/>
      <c r="W638" s="53"/>
      <c r="X638" s="49"/>
      <c r="Y638" s="49"/>
      <c r="Z638" s="49"/>
      <c r="AA638" s="49"/>
      <c r="AB638" s="49"/>
      <c r="AC638" s="42">
        <f t="shared" si="40"/>
        <v>0</v>
      </c>
      <c r="AD638" s="42">
        <f t="shared" si="41"/>
        <v>0</v>
      </c>
      <c r="AE638" s="61"/>
    </row>
    <row r="639" spans="1:31" x14ac:dyDescent="0.2">
      <c r="A639" s="41">
        <f t="shared" si="43"/>
        <v>636</v>
      </c>
      <c r="B639" s="46"/>
      <c r="C639" s="57" t="str">
        <f>IF(D639&lt;&gt;0,VLOOKUP(D639,'[1]Danh mục'!$A$3:$B$17,2,0),"")</f>
        <v/>
      </c>
      <c r="D639" s="47"/>
      <c r="E639" s="54">
        <f>IFERROR(INDEX(#REF!,MATCH('THÁNG 6.2022'!D639,XE[SỐ XE],0),0),0)</f>
        <v>0</v>
      </c>
      <c r="F639" s="55"/>
      <c r="G639" s="71"/>
      <c r="H639" s="48"/>
      <c r="I639" s="48"/>
      <c r="J639" s="48"/>
      <c r="K639" s="54">
        <f t="shared" si="42"/>
        <v>28</v>
      </c>
      <c r="L639" s="56"/>
      <c r="M639" s="48"/>
      <c r="N639" s="48"/>
      <c r="O639" s="48"/>
      <c r="P639" s="69"/>
      <c r="Q639" s="48"/>
      <c r="R639" s="50"/>
      <c r="S639" s="51"/>
      <c r="T639" s="52"/>
      <c r="U639" s="52"/>
      <c r="V639" s="51"/>
      <c r="W639" s="53"/>
      <c r="X639" s="49"/>
      <c r="Y639" s="49"/>
      <c r="Z639" s="49"/>
      <c r="AA639" s="49"/>
      <c r="AB639" s="49"/>
      <c r="AC639" s="42">
        <f t="shared" si="40"/>
        <v>0</v>
      </c>
      <c r="AD639" s="42">
        <f t="shared" si="41"/>
        <v>0</v>
      </c>
      <c r="AE639" s="61"/>
    </row>
    <row r="640" spans="1:31" x14ac:dyDescent="0.2">
      <c r="A640" s="41">
        <f t="shared" si="43"/>
        <v>637</v>
      </c>
      <c r="B640" s="46"/>
      <c r="C640" s="57" t="str">
        <f>IF(D640&lt;&gt;0,VLOOKUP(D640,'[1]Danh mục'!$A$3:$B$17,2,0),"")</f>
        <v/>
      </c>
      <c r="D640" s="47"/>
      <c r="E640" s="54">
        <f>IFERROR(INDEX(#REF!,MATCH('THÁNG 6.2022'!D640,XE[SỐ XE],0),0),0)</f>
        <v>0</v>
      </c>
      <c r="F640" s="55"/>
      <c r="G640" s="71"/>
      <c r="H640" s="48"/>
      <c r="I640" s="48"/>
      <c r="J640" s="48"/>
      <c r="K640" s="54">
        <f t="shared" si="42"/>
        <v>28</v>
      </c>
      <c r="L640" s="56"/>
      <c r="M640" s="48"/>
      <c r="N640" s="48"/>
      <c r="O640" s="48"/>
      <c r="P640" s="69"/>
      <c r="Q640" s="48"/>
      <c r="R640" s="50"/>
      <c r="S640" s="51"/>
      <c r="T640" s="52"/>
      <c r="U640" s="52"/>
      <c r="V640" s="51"/>
      <c r="W640" s="53"/>
      <c r="X640" s="49"/>
      <c r="Y640" s="49"/>
      <c r="Z640" s="49"/>
      <c r="AA640" s="49"/>
      <c r="AB640" s="49"/>
      <c r="AC640" s="42">
        <f t="shared" si="40"/>
        <v>0</v>
      </c>
      <c r="AD640" s="42">
        <f t="shared" si="41"/>
        <v>0</v>
      </c>
      <c r="AE640" s="61"/>
    </row>
    <row r="641" spans="1:31" x14ac:dyDescent="0.2">
      <c r="A641" s="41">
        <f t="shared" si="43"/>
        <v>638</v>
      </c>
      <c r="B641" s="46"/>
      <c r="C641" s="57" t="str">
        <f>IF(D641&lt;&gt;0,VLOOKUP(D641,'[1]Danh mục'!$A$3:$B$17,2,0),"")</f>
        <v/>
      </c>
      <c r="D641" s="47"/>
      <c r="E641" s="54">
        <f>IFERROR(INDEX(#REF!,MATCH('THÁNG 6.2022'!D641,XE[SỐ XE],0),0),0)</f>
        <v>0</v>
      </c>
      <c r="F641" s="55"/>
      <c r="G641" s="71"/>
      <c r="H641" s="48"/>
      <c r="I641" s="48"/>
      <c r="J641" s="48"/>
      <c r="K641" s="54">
        <f t="shared" si="42"/>
        <v>28</v>
      </c>
      <c r="L641" s="56"/>
      <c r="M641" s="48"/>
      <c r="N641" s="48"/>
      <c r="O641" s="48"/>
      <c r="P641" s="69"/>
      <c r="Q641" s="48"/>
      <c r="R641" s="50"/>
      <c r="S641" s="51"/>
      <c r="T641" s="52"/>
      <c r="U641" s="52"/>
      <c r="V641" s="51"/>
      <c r="W641" s="53"/>
      <c r="X641" s="49"/>
      <c r="Y641" s="49"/>
      <c r="Z641" s="49"/>
      <c r="AA641" s="49"/>
      <c r="AB641" s="49"/>
      <c r="AC641" s="42">
        <f t="shared" si="40"/>
        <v>0</v>
      </c>
      <c r="AD641" s="42">
        <f t="shared" si="41"/>
        <v>0</v>
      </c>
      <c r="AE641" s="61"/>
    </row>
    <row r="642" spans="1:31" x14ac:dyDescent="0.2">
      <c r="A642" s="41">
        <f t="shared" si="43"/>
        <v>639</v>
      </c>
      <c r="B642" s="46"/>
      <c r="C642" s="57" t="str">
        <f>IF(D642&lt;&gt;0,VLOOKUP(D642,'[1]Danh mục'!$A$3:$B$17,2,0),"")</f>
        <v/>
      </c>
      <c r="D642" s="47"/>
      <c r="E642" s="54">
        <f>IFERROR(INDEX(#REF!,MATCH('THÁNG 6.2022'!D642,XE[SỐ XE],0),0),0)</f>
        <v>0</v>
      </c>
      <c r="F642" s="55"/>
      <c r="G642" s="71"/>
      <c r="H642" s="48"/>
      <c r="I642" s="48"/>
      <c r="J642" s="48"/>
      <c r="K642" s="54">
        <f t="shared" si="42"/>
        <v>28</v>
      </c>
      <c r="L642" s="56"/>
      <c r="M642" s="48"/>
      <c r="N642" s="48"/>
      <c r="O642" s="48"/>
      <c r="P642" s="69"/>
      <c r="Q642" s="48"/>
      <c r="R642" s="50"/>
      <c r="S642" s="51"/>
      <c r="T642" s="52"/>
      <c r="U642" s="52"/>
      <c r="V642" s="51"/>
      <c r="W642" s="53"/>
      <c r="X642" s="49"/>
      <c r="Y642" s="49"/>
      <c r="Z642" s="49"/>
      <c r="AA642" s="49"/>
      <c r="AB642" s="49"/>
      <c r="AC642" s="42">
        <f t="shared" si="40"/>
        <v>0</v>
      </c>
      <c r="AD642" s="42">
        <f t="shared" si="41"/>
        <v>0</v>
      </c>
      <c r="AE642" s="61"/>
    </row>
    <row r="643" spans="1:31" x14ac:dyDescent="0.2">
      <c r="A643" s="41">
        <f t="shared" si="43"/>
        <v>640</v>
      </c>
      <c r="B643" s="46"/>
      <c r="C643" s="57" t="str">
        <f>IF(D643&lt;&gt;0,VLOOKUP(D643,'[1]Danh mục'!$A$3:$B$17,2,0),"")</f>
        <v/>
      </c>
      <c r="D643" s="47"/>
      <c r="E643" s="54">
        <f>IFERROR(INDEX(#REF!,MATCH('THÁNG 6.2022'!D643,XE[SỐ XE],0),0),0)</f>
        <v>0</v>
      </c>
      <c r="F643" s="55"/>
      <c r="G643" s="71"/>
      <c r="H643" s="48"/>
      <c r="I643" s="48"/>
      <c r="J643" s="48"/>
      <c r="K643" s="54">
        <f t="shared" si="42"/>
        <v>28</v>
      </c>
      <c r="L643" s="56"/>
      <c r="M643" s="48"/>
      <c r="N643" s="48"/>
      <c r="O643" s="48"/>
      <c r="P643" s="69"/>
      <c r="Q643" s="48"/>
      <c r="R643" s="50"/>
      <c r="S643" s="51"/>
      <c r="T643" s="52"/>
      <c r="U643" s="52"/>
      <c r="V643" s="51"/>
      <c r="W643" s="53"/>
      <c r="X643" s="49"/>
      <c r="Y643" s="49"/>
      <c r="Z643" s="49"/>
      <c r="AA643" s="49"/>
      <c r="AB643" s="49"/>
      <c r="AC643" s="42">
        <f t="shared" si="40"/>
        <v>0</v>
      </c>
      <c r="AD643" s="42">
        <f t="shared" si="41"/>
        <v>0</v>
      </c>
      <c r="AE643" s="61"/>
    </row>
    <row r="644" spans="1:31" x14ac:dyDescent="0.2">
      <c r="A644" s="41">
        <f t="shared" si="43"/>
        <v>641</v>
      </c>
      <c r="B644" s="46"/>
      <c r="C644" s="57" t="str">
        <f>IF(D644&lt;&gt;0,VLOOKUP(D644,'[1]Danh mục'!$A$3:$B$17,2,0),"")</f>
        <v/>
      </c>
      <c r="D644" s="47"/>
      <c r="E644" s="54">
        <f>IFERROR(INDEX(#REF!,MATCH('THÁNG 6.2022'!D644,XE[SỐ XE],0),0),0)</f>
        <v>0</v>
      </c>
      <c r="F644" s="55"/>
      <c r="G644" s="71"/>
      <c r="H644" s="48"/>
      <c r="I644" s="48"/>
      <c r="J644" s="48"/>
      <c r="K644" s="54">
        <f t="shared" si="42"/>
        <v>28</v>
      </c>
      <c r="L644" s="56"/>
      <c r="M644" s="48"/>
      <c r="N644" s="48"/>
      <c r="O644" s="48"/>
      <c r="P644" s="69"/>
      <c r="Q644" s="48"/>
      <c r="R644" s="50"/>
      <c r="S644" s="51"/>
      <c r="T644" s="52"/>
      <c r="U644" s="52"/>
      <c r="V644" s="51"/>
      <c r="W644" s="53"/>
      <c r="X644" s="49"/>
      <c r="Y644" s="49"/>
      <c r="Z644" s="49"/>
      <c r="AA644" s="49"/>
      <c r="AB644" s="49"/>
      <c r="AC644" s="42">
        <f t="shared" si="40"/>
        <v>0</v>
      </c>
      <c r="AD644" s="42">
        <f t="shared" si="41"/>
        <v>0</v>
      </c>
      <c r="AE644" s="61"/>
    </row>
    <row r="645" spans="1:31" x14ac:dyDescent="0.2">
      <c r="A645" s="41">
        <f t="shared" si="43"/>
        <v>642</v>
      </c>
      <c r="B645" s="46"/>
      <c r="C645" s="57" t="str">
        <f>IF(D645&lt;&gt;0,VLOOKUP(D645,'[1]Danh mục'!$A$3:$B$17,2,0),"")</f>
        <v/>
      </c>
      <c r="D645" s="47"/>
      <c r="E645" s="54">
        <f>IFERROR(INDEX(#REF!,MATCH('THÁNG 6.2022'!D645,XE[SỐ XE],0),0),0)</f>
        <v>0</v>
      </c>
      <c r="F645" s="55"/>
      <c r="G645" s="71"/>
      <c r="H645" s="48"/>
      <c r="I645" s="48"/>
      <c r="J645" s="48"/>
      <c r="K645" s="54">
        <f t="shared" si="42"/>
        <v>28</v>
      </c>
      <c r="L645" s="56"/>
      <c r="M645" s="48"/>
      <c r="N645" s="48"/>
      <c r="O645" s="48"/>
      <c r="P645" s="69"/>
      <c r="Q645" s="48"/>
      <c r="R645" s="50"/>
      <c r="S645" s="51"/>
      <c r="T645" s="52"/>
      <c r="U645" s="52"/>
      <c r="V645" s="51"/>
      <c r="W645" s="53"/>
      <c r="X645" s="49"/>
      <c r="Y645" s="49"/>
      <c r="Z645" s="49"/>
      <c r="AA645" s="49"/>
      <c r="AB645" s="49"/>
      <c r="AC645" s="42">
        <f t="shared" ref="AC645:AC708" si="44">K645*M645*15000</f>
        <v>0</v>
      </c>
      <c r="AD645" s="42">
        <f t="shared" ref="AD645:AD708" si="45">SUM(W645:AB645)</f>
        <v>0</v>
      </c>
      <c r="AE645" s="61"/>
    </row>
    <row r="646" spans="1:31" x14ac:dyDescent="0.2">
      <c r="A646" s="41">
        <f t="shared" si="43"/>
        <v>643</v>
      </c>
      <c r="B646" s="46"/>
      <c r="C646" s="57" t="str">
        <f>IF(D646&lt;&gt;0,VLOOKUP(D646,'[1]Danh mục'!$A$3:$B$17,2,0),"")</f>
        <v/>
      </c>
      <c r="D646" s="47"/>
      <c r="E646" s="54">
        <f>IFERROR(INDEX(#REF!,MATCH('THÁNG 6.2022'!D646,XE[SỐ XE],0),0),0)</f>
        <v>0</v>
      </c>
      <c r="F646" s="55"/>
      <c r="G646" s="71"/>
      <c r="H646" s="48"/>
      <c r="I646" s="48"/>
      <c r="J646" s="48"/>
      <c r="K646" s="54">
        <f t="shared" si="42"/>
        <v>28</v>
      </c>
      <c r="L646" s="56"/>
      <c r="M646" s="48"/>
      <c r="N646" s="48"/>
      <c r="O646" s="48"/>
      <c r="P646" s="69"/>
      <c r="Q646" s="48"/>
      <c r="R646" s="50"/>
      <c r="S646" s="51"/>
      <c r="T646" s="52"/>
      <c r="U646" s="52"/>
      <c r="V646" s="51"/>
      <c r="W646" s="53"/>
      <c r="X646" s="49"/>
      <c r="Y646" s="49"/>
      <c r="Z646" s="49"/>
      <c r="AA646" s="49"/>
      <c r="AB646" s="49"/>
      <c r="AC646" s="42">
        <f t="shared" si="44"/>
        <v>0</v>
      </c>
      <c r="AD646" s="42">
        <f t="shared" si="45"/>
        <v>0</v>
      </c>
      <c r="AE646" s="61"/>
    </row>
    <row r="647" spans="1:31" x14ac:dyDescent="0.2">
      <c r="A647" s="41">
        <f t="shared" si="43"/>
        <v>644</v>
      </c>
      <c r="B647" s="46"/>
      <c r="C647" s="57" t="str">
        <f>IF(D647&lt;&gt;0,VLOOKUP(D647,'[1]Danh mục'!$A$3:$B$17,2,0),"")</f>
        <v/>
      </c>
      <c r="D647" s="47"/>
      <c r="E647" s="54">
        <f>IFERROR(INDEX(#REF!,MATCH('THÁNG 6.2022'!D647,XE[SỐ XE],0),0),0)</f>
        <v>0</v>
      </c>
      <c r="F647" s="55"/>
      <c r="G647" s="71"/>
      <c r="H647" s="48"/>
      <c r="I647" s="48"/>
      <c r="J647" s="48"/>
      <c r="K647" s="54">
        <f t="shared" si="42"/>
        <v>28</v>
      </c>
      <c r="L647" s="56"/>
      <c r="M647" s="48"/>
      <c r="N647" s="48"/>
      <c r="O647" s="48"/>
      <c r="P647" s="69"/>
      <c r="Q647" s="48"/>
      <c r="R647" s="50"/>
      <c r="S647" s="51"/>
      <c r="T647" s="52"/>
      <c r="U647" s="52"/>
      <c r="V647" s="51"/>
      <c r="W647" s="53"/>
      <c r="X647" s="49"/>
      <c r="Y647" s="49"/>
      <c r="Z647" s="49"/>
      <c r="AA647" s="49"/>
      <c r="AB647" s="49"/>
      <c r="AC647" s="42">
        <f t="shared" si="44"/>
        <v>0</v>
      </c>
      <c r="AD647" s="42">
        <f t="shared" si="45"/>
        <v>0</v>
      </c>
      <c r="AE647" s="61"/>
    </row>
    <row r="648" spans="1:31" x14ac:dyDescent="0.2">
      <c r="A648" s="41">
        <f t="shared" si="43"/>
        <v>645</v>
      </c>
      <c r="B648" s="46"/>
      <c r="C648" s="57" t="str">
        <f>IF(D648&lt;&gt;0,VLOOKUP(D648,'[1]Danh mục'!$A$3:$B$17,2,0),"")</f>
        <v/>
      </c>
      <c r="D648" s="47"/>
      <c r="E648" s="54">
        <f>IFERROR(INDEX(#REF!,MATCH('THÁNG 6.2022'!D648,XE[SỐ XE],0),0),0)</f>
        <v>0</v>
      </c>
      <c r="F648" s="55"/>
      <c r="G648" s="71"/>
      <c r="H648" s="48"/>
      <c r="I648" s="48"/>
      <c r="J648" s="48"/>
      <c r="K648" s="54">
        <f t="shared" si="42"/>
        <v>28</v>
      </c>
      <c r="L648" s="56"/>
      <c r="M648" s="48"/>
      <c r="N648" s="48"/>
      <c r="O648" s="48"/>
      <c r="P648" s="69"/>
      <c r="Q648" s="48"/>
      <c r="R648" s="50"/>
      <c r="S648" s="51"/>
      <c r="T648" s="52"/>
      <c r="U648" s="52"/>
      <c r="V648" s="51"/>
      <c r="W648" s="53"/>
      <c r="X648" s="49"/>
      <c r="Y648" s="49"/>
      <c r="Z648" s="49"/>
      <c r="AA648" s="49"/>
      <c r="AB648" s="49"/>
      <c r="AC648" s="42">
        <f t="shared" si="44"/>
        <v>0</v>
      </c>
      <c r="AD648" s="42">
        <f t="shared" si="45"/>
        <v>0</v>
      </c>
      <c r="AE648" s="61"/>
    </row>
    <row r="649" spans="1:31" x14ac:dyDescent="0.2">
      <c r="A649" s="41">
        <f t="shared" si="43"/>
        <v>646</v>
      </c>
      <c r="B649" s="46"/>
      <c r="C649" s="57" t="str">
        <f>IF(D649&lt;&gt;0,VLOOKUP(D649,'[1]Danh mục'!$A$3:$B$17,2,0),"")</f>
        <v/>
      </c>
      <c r="D649" s="47"/>
      <c r="E649" s="54">
        <f>IFERROR(INDEX(#REF!,MATCH('THÁNG 6.2022'!D649,XE[SỐ XE],0),0),0)</f>
        <v>0</v>
      </c>
      <c r="F649" s="55"/>
      <c r="G649" s="71"/>
      <c r="H649" s="48"/>
      <c r="I649" s="48"/>
      <c r="J649" s="48"/>
      <c r="K649" s="54">
        <f t="shared" si="42"/>
        <v>28</v>
      </c>
      <c r="L649" s="56"/>
      <c r="M649" s="48"/>
      <c r="N649" s="48"/>
      <c r="O649" s="48"/>
      <c r="P649" s="69"/>
      <c r="Q649" s="48"/>
      <c r="R649" s="50"/>
      <c r="S649" s="51"/>
      <c r="T649" s="52"/>
      <c r="U649" s="52"/>
      <c r="V649" s="51"/>
      <c r="W649" s="53"/>
      <c r="X649" s="49"/>
      <c r="Y649" s="49"/>
      <c r="Z649" s="49"/>
      <c r="AA649" s="49"/>
      <c r="AB649" s="49"/>
      <c r="AC649" s="42">
        <f t="shared" si="44"/>
        <v>0</v>
      </c>
      <c r="AD649" s="42">
        <f t="shared" si="45"/>
        <v>0</v>
      </c>
      <c r="AE649" s="61"/>
    </row>
    <row r="650" spans="1:31" x14ac:dyDescent="0.2">
      <c r="A650" s="41">
        <f t="shared" si="43"/>
        <v>647</v>
      </c>
      <c r="B650" s="46"/>
      <c r="C650" s="57" t="str">
        <f>IF(D650&lt;&gt;0,VLOOKUP(D650,'[1]Danh mục'!$A$3:$B$17,2,0),"")</f>
        <v/>
      </c>
      <c r="D650" s="47"/>
      <c r="E650" s="54">
        <f>IFERROR(INDEX(#REF!,MATCH('THÁNG 6.2022'!D650,XE[SỐ XE],0),0),0)</f>
        <v>0</v>
      </c>
      <c r="F650" s="55"/>
      <c r="G650" s="71"/>
      <c r="H650" s="48"/>
      <c r="I650" s="48"/>
      <c r="J650" s="48"/>
      <c r="K650" s="54">
        <f t="shared" si="42"/>
        <v>28</v>
      </c>
      <c r="L650" s="56"/>
      <c r="M650" s="48"/>
      <c r="N650" s="48"/>
      <c r="O650" s="48"/>
      <c r="P650" s="69"/>
      <c r="Q650" s="48"/>
      <c r="R650" s="50"/>
      <c r="S650" s="51"/>
      <c r="T650" s="52"/>
      <c r="U650" s="52"/>
      <c r="V650" s="51"/>
      <c r="W650" s="53"/>
      <c r="X650" s="49"/>
      <c r="Y650" s="49"/>
      <c r="Z650" s="49"/>
      <c r="AA650" s="49"/>
      <c r="AB650" s="49"/>
      <c r="AC650" s="42">
        <f t="shared" si="44"/>
        <v>0</v>
      </c>
      <c r="AD650" s="42">
        <f t="shared" si="45"/>
        <v>0</v>
      </c>
      <c r="AE650" s="61"/>
    </row>
    <row r="651" spans="1:31" x14ac:dyDescent="0.2">
      <c r="A651" s="41">
        <f t="shared" si="43"/>
        <v>648</v>
      </c>
      <c r="B651" s="46"/>
      <c r="C651" s="57" t="str">
        <f>IF(D651&lt;&gt;0,VLOOKUP(D651,'[1]Danh mục'!$A$3:$B$17,2,0),"")</f>
        <v/>
      </c>
      <c r="D651" s="47"/>
      <c r="E651" s="54">
        <f>IFERROR(INDEX(#REF!,MATCH('THÁNG 6.2022'!D651,XE[SỐ XE],0),0),0)</f>
        <v>0</v>
      </c>
      <c r="F651" s="55"/>
      <c r="G651" s="71"/>
      <c r="H651" s="48"/>
      <c r="I651" s="48"/>
      <c r="J651" s="48"/>
      <c r="K651" s="54">
        <f t="shared" si="42"/>
        <v>28</v>
      </c>
      <c r="L651" s="56"/>
      <c r="M651" s="48"/>
      <c r="N651" s="48"/>
      <c r="O651" s="48"/>
      <c r="P651" s="69"/>
      <c r="Q651" s="48"/>
      <c r="R651" s="50"/>
      <c r="S651" s="51"/>
      <c r="T651" s="52"/>
      <c r="U651" s="52"/>
      <c r="V651" s="51"/>
      <c r="W651" s="53"/>
      <c r="X651" s="49"/>
      <c r="Y651" s="49"/>
      <c r="Z651" s="49"/>
      <c r="AA651" s="49"/>
      <c r="AB651" s="49"/>
      <c r="AC651" s="42">
        <f t="shared" si="44"/>
        <v>0</v>
      </c>
      <c r="AD651" s="42">
        <f t="shared" si="45"/>
        <v>0</v>
      </c>
      <c r="AE651" s="61"/>
    </row>
    <row r="652" spans="1:31" x14ac:dyDescent="0.2">
      <c r="A652" s="41">
        <f t="shared" si="43"/>
        <v>649</v>
      </c>
      <c r="B652" s="46"/>
      <c r="C652" s="57" t="str">
        <f>IF(D652&lt;&gt;0,VLOOKUP(D652,'[1]Danh mục'!$A$3:$B$17,2,0),"")</f>
        <v/>
      </c>
      <c r="D652" s="47"/>
      <c r="E652" s="54">
        <f>IFERROR(INDEX(#REF!,MATCH('THÁNG 6.2022'!D652,XE[SỐ XE],0),0),0)</f>
        <v>0</v>
      </c>
      <c r="F652" s="55"/>
      <c r="G652" s="71"/>
      <c r="H652" s="48"/>
      <c r="I652" s="48"/>
      <c r="J652" s="48"/>
      <c r="K652" s="54">
        <f t="shared" si="42"/>
        <v>28</v>
      </c>
      <c r="L652" s="56"/>
      <c r="M652" s="48"/>
      <c r="N652" s="48"/>
      <c r="O652" s="48"/>
      <c r="P652" s="69"/>
      <c r="Q652" s="48"/>
      <c r="R652" s="50"/>
      <c r="S652" s="51"/>
      <c r="T652" s="52"/>
      <c r="U652" s="52"/>
      <c r="V652" s="51"/>
      <c r="W652" s="53"/>
      <c r="X652" s="49"/>
      <c r="Y652" s="49"/>
      <c r="Z652" s="49"/>
      <c r="AA652" s="49"/>
      <c r="AB652" s="49"/>
      <c r="AC652" s="42">
        <f t="shared" si="44"/>
        <v>0</v>
      </c>
      <c r="AD652" s="42">
        <f t="shared" si="45"/>
        <v>0</v>
      </c>
      <c r="AE652" s="61"/>
    </row>
    <row r="653" spans="1:31" x14ac:dyDescent="0.2">
      <c r="A653" s="41">
        <f t="shared" si="43"/>
        <v>650</v>
      </c>
      <c r="B653" s="46"/>
      <c r="C653" s="57" t="str">
        <f>IF(D653&lt;&gt;0,VLOOKUP(D653,'[1]Danh mục'!$A$3:$B$17,2,0),"")</f>
        <v/>
      </c>
      <c r="D653" s="47"/>
      <c r="E653" s="54">
        <f>IFERROR(INDEX(#REF!,MATCH('THÁNG 6.2022'!D653,XE[SỐ XE],0),0),0)</f>
        <v>0</v>
      </c>
      <c r="F653" s="55"/>
      <c r="G653" s="71"/>
      <c r="H653" s="48"/>
      <c r="I653" s="48"/>
      <c r="J653" s="48"/>
      <c r="K653" s="54">
        <f t="shared" si="42"/>
        <v>28</v>
      </c>
      <c r="L653" s="56"/>
      <c r="M653" s="48"/>
      <c r="N653" s="48"/>
      <c r="O653" s="48"/>
      <c r="P653" s="69"/>
      <c r="Q653" s="48"/>
      <c r="R653" s="50"/>
      <c r="S653" s="51"/>
      <c r="T653" s="52"/>
      <c r="U653" s="52"/>
      <c r="V653" s="51"/>
      <c r="W653" s="53"/>
      <c r="X653" s="49"/>
      <c r="Y653" s="49"/>
      <c r="Z653" s="49"/>
      <c r="AA653" s="49"/>
      <c r="AB653" s="49"/>
      <c r="AC653" s="42">
        <f t="shared" si="44"/>
        <v>0</v>
      </c>
      <c r="AD653" s="42">
        <f t="shared" si="45"/>
        <v>0</v>
      </c>
      <c r="AE653" s="61"/>
    </row>
    <row r="654" spans="1:31" x14ac:dyDescent="0.2">
      <c r="A654" s="41">
        <f t="shared" si="43"/>
        <v>651</v>
      </c>
      <c r="B654" s="46"/>
      <c r="C654" s="57" t="str">
        <f>IF(D654&lt;&gt;0,VLOOKUP(D654,'[1]Danh mục'!$A$3:$B$17,2,0),"")</f>
        <v/>
      </c>
      <c r="D654" s="47"/>
      <c r="E654" s="54">
        <f>IFERROR(INDEX(#REF!,MATCH('THÁNG 6.2022'!D654,XE[SỐ XE],0),0),0)</f>
        <v>0</v>
      </c>
      <c r="F654" s="55"/>
      <c r="G654" s="71"/>
      <c r="H654" s="48"/>
      <c r="I654" s="48"/>
      <c r="J654" s="48"/>
      <c r="K654" s="54">
        <f t="shared" si="42"/>
        <v>28</v>
      </c>
      <c r="L654" s="56"/>
      <c r="M654" s="48"/>
      <c r="N654" s="48"/>
      <c r="O654" s="48"/>
      <c r="P654" s="69"/>
      <c r="Q654" s="48"/>
      <c r="R654" s="50"/>
      <c r="S654" s="51"/>
      <c r="T654" s="52"/>
      <c r="U654" s="52"/>
      <c r="V654" s="51"/>
      <c r="W654" s="53"/>
      <c r="X654" s="49"/>
      <c r="Y654" s="49"/>
      <c r="Z654" s="49"/>
      <c r="AA654" s="49"/>
      <c r="AB654" s="49"/>
      <c r="AC654" s="42">
        <f t="shared" si="44"/>
        <v>0</v>
      </c>
      <c r="AD654" s="42">
        <f t="shared" si="45"/>
        <v>0</v>
      </c>
      <c r="AE654" s="61"/>
    </row>
    <row r="655" spans="1:31" x14ac:dyDescent="0.2">
      <c r="A655" s="41">
        <f t="shared" si="43"/>
        <v>652</v>
      </c>
      <c r="B655" s="46"/>
      <c r="C655" s="57" t="str">
        <f>IF(D655&lt;&gt;0,VLOOKUP(D655,'[1]Danh mục'!$A$3:$B$17,2,0),"")</f>
        <v/>
      </c>
      <c r="D655" s="47"/>
      <c r="E655" s="54">
        <f>IFERROR(INDEX(#REF!,MATCH('THÁNG 6.2022'!D655,XE[SỐ XE],0),0),0)</f>
        <v>0</v>
      </c>
      <c r="F655" s="55"/>
      <c r="G655" s="71"/>
      <c r="H655" s="48"/>
      <c r="I655" s="48"/>
      <c r="J655" s="48"/>
      <c r="K655" s="54">
        <f t="shared" si="42"/>
        <v>28</v>
      </c>
      <c r="L655" s="56"/>
      <c r="M655" s="48"/>
      <c r="N655" s="48"/>
      <c r="O655" s="48"/>
      <c r="P655" s="69"/>
      <c r="Q655" s="48"/>
      <c r="R655" s="50"/>
      <c r="S655" s="51"/>
      <c r="T655" s="52"/>
      <c r="U655" s="52"/>
      <c r="V655" s="51"/>
      <c r="W655" s="53"/>
      <c r="X655" s="49"/>
      <c r="Y655" s="49"/>
      <c r="Z655" s="49"/>
      <c r="AA655" s="49"/>
      <c r="AB655" s="49"/>
      <c r="AC655" s="42">
        <f t="shared" si="44"/>
        <v>0</v>
      </c>
      <c r="AD655" s="42">
        <f t="shared" si="45"/>
        <v>0</v>
      </c>
      <c r="AE655" s="61"/>
    </row>
    <row r="656" spans="1:31" x14ac:dyDescent="0.2">
      <c r="A656" s="41">
        <f t="shared" si="43"/>
        <v>653</v>
      </c>
      <c r="B656" s="46"/>
      <c r="C656" s="57" t="str">
        <f>IF(D656&lt;&gt;0,VLOOKUP(D656,'[1]Danh mục'!$A$3:$B$17,2,0),"")</f>
        <v/>
      </c>
      <c r="D656" s="47"/>
      <c r="E656" s="54">
        <f>IFERROR(INDEX(#REF!,MATCH('THÁNG 6.2022'!D656,XE[SỐ XE],0),0),0)</f>
        <v>0</v>
      </c>
      <c r="F656" s="55"/>
      <c r="G656" s="71"/>
      <c r="H656" s="48"/>
      <c r="I656" s="48"/>
      <c r="J656" s="48"/>
      <c r="K656" s="54">
        <f t="shared" si="42"/>
        <v>28</v>
      </c>
      <c r="L656" s="56"/>
      <c r="M656" s="48"/>
      <c r="N656" s="48"/>
      <c r="O656" s="48"/>
      <c r="P656" s="69"/>
      <c r="Q656" s="48"/>
      <c r="R656" s="50"/>
      <c r="S656" s="51"/>
      <c r="T656" s="52"/>
      <c r="U656" s="52"/>
      <c r="V656" s="51"/>
      <c r="W656" s="53"/>
      <c r="X656" s="49"/>
      <c r="Y656" s="49"/>
      <c r="Z656" s="49"/>
      <c r="AA656" s="49"/>
      <c r="AB656" s="49"/>
      <c r="AC656" s="42">
        <f t="shared" si="44"/>
        <v>0</v>
      </c>
      <c r="AD656" s="42">
        <f t="shared" si="45"/>
        <v>0</v>
      </c>
      <c r="AE656" s="61"/>
    </row>
    <row r="657" spans="1:31" x14ac:dyDescent="0.2">
      <c r="A657" s="41">
        <f t="shared" si="43"/>
        <v>654</v>
      </c>
      <c r="B657" s="46"/>
      <c r="C657" s="57" t="str">
        <f>IF(D657&lt;&gt;0,VLOOKUP(D657,'[1]Danh mục'!$A$3:$B$17,2,0),"")</f>
        <v/>
      </c>
      <c r="D657" s="47"/>
      <c r="E657" s="54">
        <f>IFERROR(INDEX(#REF!,MATCH('THÁNG 6.2022'!D657,XE[SỐ XE],0),0),0)</f>
        <v>0</v>
      </c>
      <c r="F657" s="55"/>
      <c r="G657" s="71"/>
      <c r="H657" s="48"/>
      <c r="I657" s="48"/>
      <c r="J657" s="48"/>
      <c r="K657" s="54">
        <f t="shared" si="42"/>
        <v>28</v>
      </c>
      <c r="L657" s="56"/>
      <c r="M657" s="48"/>
      <c r="N657" s="48"/>
      <c r="O657" s="48"/>
      <c r="P657" s="69"/>
      <c r="Q657" s="48"/>
      <c r="R657" s="50"/>
      <c r="S657" s="51"/>
      <c r="T657" s="52"/>
      <c r="U657" s="52"/>
      <c r="V657" s="51"/>
      <c r="W657" s="53"/>
      <c r="X657" s="49"/>
      <c r="Y657" s="49"/>
      <c r="Z657" s="49"/>
      <c r="AA657" s="49"/>
      <c r="AB657" s="49"/>
      <c r="AC657" s="42">
        <f t="shared" si="44"/>
        <v>0</v>
      </c>
      <c r="AD657" s="42">
        <f t="shared" si="45"/>
        <v>0</v>
      </c>
      <c r="AE657" s="61"/>
    </row>
    <row r="658" spans="1:31" x14ac:dyDescent="0.2">
      <c r="A658" s="41">
        <f t="shared" si="43"/>
        <v>655</v>
      </c>
      <c r="B658" s="46"/>
      <c r="C658" s="57" t="str">
        <f>IF(D658&lt;&gt;0,VLOOKUP(D658,'[1]Danh mục'!$A$3:$B$17,2,0),"")</f>
        <v/>
      </c>
      <c r="D658" s="47"/>
      <c r="E658" s="54">
        <f>IFERROR(INDEX(#REF!,MATCH('THÁNG 6.2022'!D658,XE[SỐ XE],0),0),0)</f>
        <v>0</v>
      </c>
      <c r="F658" s="55"/>
      <c r="G658" s="71"/>
      <c r="H658" s="48"/>
      <c r="I658" s="48"/>
      <c r="J658" s="48"/>
      <c r="K658" s="54">
        <f t="shared" si="42"/>
        <v>28</v>
      </c>
      <c r="L658" s="56"/>
      <c r="M658" s="48"/>
      <c r="N658" s="48"/>
      <c r="O658" s="48"/>
      <c r="P658" s="69"/>
      <c r="Q658" s="48"/>
      <c r="R658" s="50"/>
      <c r="S658" s="51"/>
      <c r="T658" s="52"/>
      <c r="U658" s="52"/>
      <c r="V658" s="51"/>
      <c r="W658" s="53"/>
      <c r="X658" s="49"/>
      <c r="Y658" s="49"/>
      <c r="Z658" s="49"/>
      <c r="AA658" s="49"/>
      <c r="AB658" s="49"/>
      <c r="AC658" s="42">
        <f t="shared" si="44"/>
        <v>0</v>
      </c>
      <c r="AD658" s="42">
        <f t="shared" si="45"/>
        <v>0</v>
      </c>
      <c r="AE658" s="61"/>
    </row>
    <row r="659" spans="1:31" x14ac:dyDescent="0.2">
      <c r="A659" s="41">
        <f t="shared" si="43"/>
        <v>656</v>
      </c>
      <c r="B659" s="46"/>
      <c r="C659" s="57" t="str">
        <f>IF(D659&lt;&gt;0,VLOOKUP(D659,'[1]Danh mục'!$A$3:$B$17,2,0),"")</f>
        <v/>
      </c>
      <c r="D659" s="47"/>
      <c r="E659" s="54">
        <f>IFERROR(INDEX(#REF!,MATCH('THÁNG 6.2022'!D659,XE[SỐ XE],0),0),0)</f>
        <v>0</v>
      </c>
      <c r="F659" s="55"/>
      <c r="G659" s="71"/>
      <c r="H659" s="48"/>
      <c r="I659" s="48"/>
      <c r="J659" s="48"/>
      <c r="K659" s="54">
        <f t="shared" si="42"/>
        <v>28</v>
      </c>
      <c r="L659" s="56"/>
      <c r="M659" s="48"/>
      <c r="N659" s="48"/>
      <c r="O659" s="48"/>
      <c r="P659" s="69"/>
      <c r="Q659" s="48"/>
      <c r="R659" s="50"/>
      <c r="S659" s="51"/>
      <c r="T659" s="52"/>
      <c r="U659" s="52"/>
      <c r="V659" s="51"/>
      <c r="W659" s="53"/>
      <c r="X659" s="49"/>
      <c r="Y659" s="49"/>
      <c r="Z659" s="49"/>
      <c r="AA659" s="49"/>
      <c r="AB659" s="49"/>
      <c r="AC659" s="42">
        <f t="shared" si="44"/>
        <v>0</v>
      </c>
      <c r="AD659" s="42">
        <f t="shared" si="45"/>
        <v>0</v>
      </c>
      <c r="AE659" s="61"/>
    </row>
    <row r="660" spans="1:31" x14ac:dyDescent="0.2">
      <c r="A660" s="41">
        <f t="shared" si="43"/>
        <v>657</v>
      </c>
      <c r="B660" s="46"/>
      <c r="C660" s="57" t="str">
        <f>IF(D660&lt;&gt;0,VLOOKUP(D660,'[1]Danh mục'!$A$3:$B$17,2,0),"")</f>
        <v/>
      </c>
      <c r="D660" s="47"/>
      <c r="E660" s="54">
        <f>IFERROR(INDEX(#REF!,MATCH('THÁNG 6.2022'!D660,XE[SỐ XE],0),0),0)</f>
        <v>0</v>
      </c>
      <c r="F660" s="55"/>
      <c r="G660" s="71"/>
      <c r="H660" s="48"/>
      <c r="I660" s="48"/>
      <c r="J660" s="48"/>
      <c r="K660" s="54">
        <f t="shared" si="42"/>
        <v>28</v>
      </c>
      <c r="L660" s="56"/>
      <c r="M660" s="48"/>
      <c r="N660" s="48"/>
      <c r="O660" s="48"/>
      <c r="P660" s="69"/>
      <c r="Q660" s="48"/>
      <c r="R660" s="50"/>
      <c r="S660" s="51"/>
      <c r="T660" s="52"/>
      <c r="U660" s="52"/>
      <c r="V660" s="51"/>
      <c r="W660" s="53"/>
      <c r="X660" s="49"/>
      <c r="Y660" s="49"/>
      <c r="Z660" s="49"/>
      <c r="AA660" s="49"/>
      <c r="AB660" s="49"/>
      <c r="AC660" s="42">
        <f t="shared" si="44"/>
        <v>0</v>
      </c>
      <c r="AD660" s="42">
        <f t="shared" si="45"/>
        <v>0</v>
      </c>
      <c r="AE660" s="61"/>
    </row>
    <row r="661" spans="1:31" x14ac:dyDescent="0.2">
      <c r="A661" s="41">
        <f t="shared" si="43"/>
        <v>658</v>
      </c>
      <c r="B661" s="46"/>
      <c r="C661" s="57" t="str">
        <f>IF(D661&lt;&gt;0,VLOOKUP(D661,'[1]Danh mục'!$A$3:$B$17,2,0),"")</f>
        <v/>
      </c>
      <c r="D661" s="47"/>
      <c r="E661" s="54">
        <f>IFERROR(INDEX(#REF!,MATCH('THÁNG 6.2022'!D661,XE[SỐ XE],0),0),0)</f>
        <v>0</v>
      </c>
      <c r="F661" s="55"/>
      <c r="G661" s="71"/>
      <c r="H661" s="48"/>
      <c r="I661" s="48"/>
      <c r="J661" s="48"/>
      <c r="K661" s="54">
        <f t="shared" si="42"/>
        <v>28</v>
      </c>
      <c r="L661" s="56"/>
      <c r="M661" s="48"/>
      <c r="N661" s="48"/>
      <c r="O661" s="48"/>
      <c r="P661" s="69"/>
      <c r="Q661" s="48"/>
      <c r="R661" s="50"/>
      <c r="S661" s="51"/>
      <c r="T661" s="52"/>
      <c r="U661" s="52"/>
      <c r="V661" s="51"/>
      <c r="W661" s="53"/>
      <c r="X661" s="49"/>
      <c r="Y661" s="49"/>
      <c r="Z661" s="49"/>
      <c r="AA661" s="49"/>
      <c r="AB661" s="49"/>
      <c r="AC661" s="42">
        <f t="shared" si="44"/>
        <v>0</v>
      </c>
      <c r="AD661" s="42">
        <f t="shared" si="45"/>
        <v>0</v>
      </c>
      <c r="AE661" s="61"/>
    </row>
    <row r="662" spans="1:31" x14ac:dyDescent="0.2">
      <c r="A662" s="41">
        <f t="shared" si="43"/>
        <v>659</v>
      </c>
      <c r="B662" s="46"/>
      <c r="C662" s="57" t="str">
        <f>IF(D662&lt;&gt;0,VLOOKUP(D662,'[1]Danh mục'!$A$3:$B$17,2,0),"")</f>
        <v/>
      </c>
      <c r="D662" s="47"/>
      <c r="E662" s="54">
        <f>IFERROR(INDEX(#REF!,MATCH('THÁNG 6.2022'!D662,XE[SỐ XE],0),0),0)</f>
        <v>0</v>
      </c>
      <c r="F662" s="55"/>
      <c r="G662" s="71"/>
      <c r="H662" s="48"/>
      <c r="I662" s="48"/>
      <c r="J662" s="48"/>
      <c r="K662" s="54">
        <f t="shared" si="42"/>
        <v>28</v>
      </c>
      <c r="L662" s="56"/>
      <c r="M662" s="48"/>
      <c r="N662" s="48"/>
      <c r="O662" s="48"/>
      <c r="P662" s="69"/>
      <c r="Q662" s="48"/>
      <c r="R662" s="50"/>
      <c r="S662" s="51"/>
      <c r="T662" s="52"/>
      <c r="U662" s="52"/>
      <c r="V662" s="51"/>
      <c r="W662" s="53"/>
      <c r="X662" s="49"/>
      <c r="Y662" s="49"/>
      <c r="Z662" s="49"/>
      <c r="AA662" s="49"/>
      <c r="AB662" s="49"/>
      <c r="AC662" s="42">
        <f t="shared" si="44"/>
        <v>0</v>
      </c>
      <c r="AD662" s="42">
        <f t="shared" si="45"/>
        <v>0</v>
      </c>
      <c r="AE662" s="61"/>
    </row>
    <row r="663" spans="1:31" x14ac:dyDescent="0.2">
      <c r="A663" s="41">
        <f t="shared" si="43"/>
        <v>660</v>
      </c>
      <c r="B663" s="46"/>
      <c r="C663" s="57" t="str">
        <f>IF(D663&lt;&gt;0,VLOOKUP(D663,'[1]Danh mục'!$A$3:$B$17,2,0),"")</f>
        <v/>
      </c>
      <c r="D663" s="47"/>
      <c r="E663" s="54">
        <f>IFERROR(INDEX(#REF!,MATCH('THÁNG 6.2022'!D663,XE[SỐ XE],0),0),0)</f>
        <v>0</v>
      </c>
      <c r="F663" s="55"/>
      <c r="G663" s="71"/>
      <c r="H663" s="48"/>
      <c r="I663" s="48"/>
      <c r="J663" s="48"/>
      <c r="K663" s="54">
        <f t="shared" si="42"/>
        <v>28</v>
      </c>
      <c r="L663" s="56"/>
      <c r="M663" s="48"/>
      <c r="N663" s="48"/>
      <c r="O663" s="48"/>
      <c r="P663" s="69"/>
      <c r="Q663" s="48"/>
      <c r="R663" s="50"/>
      <c r="S663" s="51"/>
      <c r="T663" s="52"/>
      <c r="U663" s="52"/>
      <c r="V663" s="51"/>
      <c r="W663" s="53"/>
      <c r="X663" s="49"/>
      <c r="Y663" s="49"/>
      <c r="Z663" s="49"/>
      <c r="AA663" s="49"/>
      <c r="AB663" s="49"/>
      <c r="AC663" s="42">
        <f t="shared" si="44"/>
        <v>0</v>
      </c>
      <c r="AD663" s="42">
        <f t="shared" si="45"/>
        <v>0</v>
      </c>
      <c r="AE663" s="61"/>
    </row>
    <row r="664" spans="1:31" x14ac:dyDescent="0.2">
      <c r="A664" s="41">
        <f t="shared" si="43"/>
        <v>661</v>
      </c>
      <c r="B664" s="46"/>
      <c r="C664" s="57" t="str">
        <f>IF(D664&lt;&gt;0,VLOOKUP(D664,'[1]Danh mục'!$A$3:$B$17,2,0),"")</f>
        <v/>
      </c>
      <c r="D664" s="47"/>
      <c r="E664" s="54">
        <f>IFERROR(INDEX(#REF!,MATCH('THÁNG 6.2022'!D664,XE[SỐ XE],0),0),0)</f>
        <v>0</v>
      </c>
      <c r="F664" s="55"/>
      <c r="G664" s="71"/>
      <c r="H664" s="48"/>
      <c r="I664" s="48"/>
      <c r="J664" s="48"/>
      <c r="K664" s="54">
        <f t="shared" si="42"/>
        <v>28</v>
      </c>
      <c r="L664" s="56"/>
      <c r="M664" s="48"/>
      <c r="N664" s="48"/>
      <c r="O664" s="48"/>
      <c r="P664" s="69"/>
      <c r="Q664" s="48"/>
      <c r="R664" s="50"/>
      <c r="S664" s="51"/>
      <c r="T664" s="52"/>
      <c r="U664" s="52"/>
      <c r="V664" s="51"/>
      <c r="W664" s="53"/>
      <c r="X664" s="49"/>
      <c r="Y664" s="49"/>
      <c r="Z664" s="49"/>
      <c r="AA664" s="49"/>
      <c r="AB664" s="49"/>
      <c r="AC664" s="42">
        <f t="shared" si="44"/>
        <v>0</v>
      </c>
      <c r="AD664" s="42">
        <f t="shared" si="45"/>
        <v>0</v>
      </c>
      <c r="AE664" s="61"/>
    </row>
    <row r="665" spans="1:31" x14ac:dyDescent="0.2">
      <c r="A665" s="41">
        <f t="shared" si="43"/>
        <v>662</v>
      </c>
      <c r="B665" s="46"/>
      <c r="C665" s="57" t="str">
        <f>IF(D665&lt;&gt;0,VLOOKUP(D665,'[1]Danh mục'!$A$3:$B$17,2,0),"")</f>
        <v/>
      </c>
      <c r="D665" s="47"/>
      <c r="E665" s="54">
        <f>IFERROR(INDEX(#REF!,MATCH('THÁNG 6.2022'!D665,XE[SỐ XE],0),0),0)</f>
        <v>0</v>
      </c>
      <c r="F665" s="55"/>
      <c r="G665" s="71"/>
      <c r="H665" s="48"/>
      <c r="I665" s="48"/>
      <c r="J665" s="48"/>
      <c r="K665" s="54">
        <f t="shared" si="42"/>
        <v>28</v>
      </c>
      <c r="L665" s="56"/>
      <c r="M665" s="48"/>
      <c r="N665" s="48"/>
      <c r="O665" s="48"/>
      <c r="P665" s="69"/>
      <c r="Q665" s="48"/>
      <c r="R665" s="50"/>
      <c r="S665" s="51"/>
      <c r="T665" s="52"/>
      <c r="U665" s="52"/>
      <c r="V665" s="51"/>
      <c r="W665" s="53"/>
      <c r="X665" s="49"/>
      <c r="Y665" s="49"/>
      <c r="Z665" s="49"/>
      <c r="AA665" s="49"/>
      <c r="AB665" s="49"/>
      <c r="AC665" s="42">
        <f t="shared" si="44"/>
        <v>0</v>
      </c>
      <c r="AD665" s="42">
        <f t="shared" si="45"/>
        <v>0</v>
      </c>
      <c r="AE665" s="61"/>
    </row>
    <row r="666" spans="1:31" x14ac:dyDescent="0.2">
      <c r="A666" s="41">
        <f t="shared" si="43"/>
        <v>663</v>
      </c>
      <c r="B666" s="46"/>
      <c r="C666" s="57" t="str">
        <f>IF(D666&lt;&gt;0,VLOOKUP(D666,'[1]Danh mục'!$A$3:$B$17,2,0),"")</f>
        <v/>
      </c>
      <c r="D666" s="47"/>
      <c r="E666" s="54">
        <f>IFERROR(INDEX(#REF!,MATCH('THÁNG 6.2022'!D666,XE[SỐ XE],0),0),0)</f>
        <v>0</v>
      </c>
      <c r="F666" s="55"/>
      <c r="G666" s="71"/>
      <c r="H666" s="48"/>
      <c r="I666" s="48"/>
      <c r="J666" s="48"/>
      <c r="K666" s="54">
        <f t="shared" si="42"/>
        <v>28</v>
      </c>
      <c r="L666" s="56"/>
      <c r="M666" s="48"/>
      <c r="N666" s="48"/>
      <c r="O666" s="48"/>
      <c r="P666" s="69"/>
      <c r="Q666" s="48"/>
      <c r="R666" s="50"/>
      <c r="S666" s="51"/>
      <c r="T666" s="52"/>
      <c r="U666" s="52"/>
      <c r="V666" s="51"/>
      <c r="W666" s="53"/>
      <c r="X666" s="49"/>
      <c r="Y666" s="49"/>
      <c r="Z666" s="49"/>
      <c r="AA666" s="49"/>
      <c r="AB666" s="49"/>
      <c r="AC666" s="42">
        <f t="shared" si="44"/>
        <v>0</v>
      </c>
      <c r="AD666" s="42">
        <f t="shared" si="45"/>
        <v>0</v>
      </c>
      <c r="AE666" s="61"/>
    </row>
    <row r="667" spans="1:31" x14ac:dyDescent="0.2">
      <c r="A667" s="41">
        <f t="shared" si="43"/>
        <v>664</v>
      </c>
      <c r="B667" s="46"/>
      <c r="C667" s="57" t="str">
        <f>IF(D667&lt;&gt;0,VLOOKUP(D667,'[1]Danh mục'!$A$3:$B$17,2,0),"")</f>
        <v/>
      </c>
      <c r="D667" s="47"/>
      <c r="E667" s="54">
        <f>IFERROR(INDEX(#REF!,MATCH('THÁNG 6.2022'!D667,XE[SỐ XE],0),0),0)</f>
        <v>0</v>
      </c>
      <c r="F667" s="55"/>
      <c r="G667" s="71"/>
      <c r="H667" s="48"/>
      <c r="I667" s="48"/>
      <c r="J667" s="48"/>
      <c r="K667" s="54">
        <f t="shared" si="42"/>
        <v>28</v>
      </c>
      <c r="L667" s="56"/>
      <c r="M667" s="48"/>
      <c r="N667" s="48"/>
      <c r="O667" s="48"/>
      <c r="P667" s="69"/>
      <c r="Q667" s="48"/>
      <c r="R667" s="50"/>
      <c r="S667" s="51"/>
      <c r="T667" s="52"/>
      <c r="U667" s="52"/>
      <c r="V667" s="51"/>
      <c r="W667" s="53"/>
      <c r="X667" s="49"/>
      <c r="Y667" s="49"/>
      <c r="Z667" s="49"/>
      <c r="AA667" s="49"/>
      <c r="AB667" s="49"/>
      <c r="AC667" s="42">
        <f t="shared" si="44"/>
        <v>0</v>
      </c>
      <c r="AD667" s="42">
        <f t="shared" si="45"/>
        <v>0</v>
      </c>
      <c r="AE667" s="61"/>
    </row>
    <row r="668" spans="1:31" x14ac:dyDescent="0.2">
      <c r="A668" s="41">
        <f t="shared" si="43"/>
        <v>665</v>
      </c>
      <c r="B668" s="46"/>
      <c r="C668" s="57" t="str">
        <f>IF(D668&lt;&gt;0,VLOOKUP(D668,'[1]Danh mục'!$A$3:$B$17,2,0),"")</f>
        <v/>
      </c>
      <c r="D668" s="47"/>
      <c r="E668" s="54">
        <f>IFERROR(INDEX(#REF!,MATCH('THÁNG 6.2022'!D668,XE[SỐ XE],0),0),0)</f>
        <v>0</v>
      </c>
      <c r="F668" s="55"/>
      <c r="G668" s="71"/>
      <c r="H668" s="48"/>
      <c r="I668" s="48"/>
      <c r="J668" s="48"/>
      <c r="K668" s="54">
        <f t="shared" si="42"/>
        <v>28</v>
      </c>
      <c r="L668" s="56"/>
      <c r="M668" s="48"/>
      <c r="N668" s="48"/>
      <c r="O668" s="48"/>
      <c r="P668" s="69"/>
      <c r="Q668" s="48"/>
      <c r="R668" s="50"/>
      <c r="S668" s="51"/>
      <c r="T668" s="52"/>
      <c r="U668" s="52"/>
      <c r="V668" s="51"/>
      <c r="W668" s="53"/>
      <c r="X668" s="49"/>
      <c r="Y668" s="49"/>
      <c r="Z668" s="49"/>
      <c r="AA668" s="49"/>
      <c r="AB668" s="49"/>
      <c r="AC668" s="42">
        <f t="shared" si="44"/>
        <v>0</v>
      </c>
      <c r="AD668" s="42">
        <f t="shared" si="45"/>
        <v>0</v>
      </c>
      <c r="AE668" s="61"/>
    </row>
    <row r="669" spans="1:31" x14ac:dyDescent="0.2">
      <c r="A669" s="41">
        <f t="shared" si="43"/>
        <v>666</v>
      </c>
      <c r="B669" s="46"/>
      <c r="C669" s="57" t="str">
        <f>IF(D669&lt;&gt;0,VLOOKUP(D669,'[1]Danh mục'!$A$3:$B$17,2,0),"")</f>
        <v/>
      </c>
      <c r="D669" s="47"/>
      <c r="E669" s="54">
        <f>IFERROR(INDEX(#REF!,MATCH('THÁNG 6.2022'!D669,XE[SỐ XE],0),0),0)</f>
        <v>0</v>
      </c>
      <c r="F669" s="55"/>
      <c r="G669" s="71"/>
      <c r="H669" s="48"/>
      <c r="I669" s="48"/>
      <c r="J669" s="48"/>
      <c r="K669" s="54">
        <f t="shared" si="42"/>
        <v>28</v>
      </c>
      <c r="L669" s="56"/>
      <c r="M669" s="48"/>
      <c r="N669" s="48"/>
      <c r="O669" s="48"/>
      <c r="P669" s="69"/>
      <c r="Q669" s="48"/>
      <c r="R669" s="50"/>
      <c r="S669" s="51"/>
      <c r="T669" s="52"/>
      <c r="U669" s="52"/>
      <c r="V669" s="51"/>
      <c r="W669" s="53"/>
      <c r="X669" s="49"/>
      <c r="Y669" s="49"/>
      <c r="Z669" s="49"/>
      <c r="AA669" s="49"/>
      <c r="AB669" s="49"/>
      <c r="AC669" s="42">
        <f t="shared" si="44"/>
        <v>0</v>
      </c>
      <c r="AD669" s="42">
        <f t="shared" si="45"/>
        <v>0</v>
      </c>
      <c r="AE669" s="61"/>
    </row>
    <row r="670" spans="1:31" x14ac:dyDescent="0.2">
      <c r="A670" s="41">
        <f t="shared" si="43"/>
        <v>667</v>
      </c>
      <c r="B670" s="46"/>
      <c r="C670" s="57" t="str">
        <f>IF(D670&lt;&gt;0,VLOOKUP(D670,'[1]Danh mục'!$A$3:$B$17,2,0),"")</f>
        <v/>
      </c>
      <c r="D670" s="47"/>
      <c r="E670" s="54">
        <f>IFERROR(INDEX(#REF!,MATCH('THÁNG 6.2022'!D670,XE[SỐ XE],0),0),0)</f>
        <v>0</v>
      </c>
      <c r="F670" s="55"/>
      <c r="G670" s="71"/>
      <c r="H670" s="48"/>
      <c r="I670" s="48"/>
      <c r="J670" s="48"/>
      <c r="K670" s="54">
        <f t="shared" si="42"/>
        <v>28</v>
      </c>
      <c r="L670" s="56"/>
      <c r="M670" s="48"/>
      <c r="N670" s="48"/>
      <c r="O670" s="48"/>
      <c r="P670" s="69"/>
      <c r="Q670" s="48"/>
      <c r="R670" s="50"/>
      <c r="S670" s="51"/>
      <c r="T670" s="52"/>
      <c r="U670" s="52"/>
      <c r="V670" s="51"/>
      <c r="W670" s="53"/>
      <c r="X670" s="49"/>
      <c r="Y670" s="49"/>
      <c r="Z670" s="49"/>
      <c r="AA670" s="49"/>
      <c r="AB670" s="49"/>
      <c r="AC670" s="42">
        <f t="shared" si="44"/>
        <v>0</v>
      </c>
      <c r="AD670" s="42">
        <f t="shared" si="45"/>
        <v>0</v>
      </c>
      <c r="AE670" s="61"/>
    </row>
    <row r="671" spans="1:31" x14ac:dyDescent="0.2">
      <c r="A671" s="41">
        <f t="shared" si="43"/>
        <v>668</v>
      </c>
      <c r="B671" s="46"/>
      <c r="C671" s="57" t="str">
        <f>IF(D671&lt;&gt;0,VLOOKUP(D671,'[1]Danh mục'!$A$3:$B$17,2,0),"")</f>
        <v/>
      </c>
      <c r="D671" s="47"/>
      <c r="E671" s="54">
        <f>IFERROR(INDEX(#REF!,MATCH('THÁNG 6.2022'!D671,XE[SỐ XE],0),0),0)</f>
        <v>0</v>
      </c>
      <c r="F671" s="55"/>
      <c r="G671" s="71"/>
      <c r="H671" s="48"/>
      <c r="I671" s="48"/>
      <c r="J671" s="48"/>
      <c r="K671" s="54">
        <f t="shared" si="42"/>
        <v>28</v>
      </c>
      <c r="L671" s="56"/>
      <c r="M671" s="48"/>
      <c r="N671" s="48"/>
      <c r="O671" s="48"/>
      <c r="P671" s="69"/>
      <c r="Q671" s="48"/>
      <c r="R671" s="50"/>
      <c r="S671" s="51"/>
      <c r="T671" s="52"/>
      <c r="U671" s="52"/>
      <c r="V671" s="51"/>
      <c r="W671" s="53"/>
      <c r="X671" s="49"/>
      <c r="Y671" s="49"/>
      <c r="Z671" s="49"/>
      <c r="AA671" s="49"/>
      <c r="AB671" s="49"/>
      <c r="AC671" s="42">
        <f t="shared" si="44"/>
        <v>0</v>
      </c>
      <c r="AD671" s="42">
        <f t="shared" si="45"/>
        <v>0</v>
      </c>
      <c r="AE671" s="61"/>
    </row>
    <row r="672" spans="1:31" x14ac:dyDescent="0.2">
      <c r="A672" s="41">
        <f t="shared" si="43"/>
        <v>669</v>
      </c>
      <c r="B672" s="46"/>
      <c r="C672" s="57" t="str">
        <f>IF(D672&lt;&gt;0,VLOOKUP(D672,'[1]Danh mục'!$A$3:$B$17,2,0),"")</f>
        <v/>
      </c>
      <c r="D672" s="47"/>
      <c r="E672" s="54">
        <f>IFERROR(INDEX(#REF!,MATCH('THÁNG 6.2022'!D672,XE[SỐ XE],0),0),0)</f>
        <v>0</v>
      </c>
      <c r="F672" s="55"/>
      <c r="G672" s="71"/>
      <c r="H672" s="48"/>
      <c r="I672" s="48"/>
      <c r="J672" s="48"/>
      <c r="K672" s="54">
        <f t="shared" si="42"/>
        <v>28</v>
      </c>
      <c r="L672" s="56"/>
      <c r="M672" s="48"/>
      <c r="N672" s="48"/>
      <c r="O672" s="48"/>
      <c r="P672" s="69"/>
      <c r="Q672" s="48"/>
      <c r="R672" s="50"/>
      <c r="S672" s="51"/>
      <c r="T672" s="52"/>
      <c r="U672" s="52"/>
      <c r="V672" s="51"/>
      <c r="W672" s="53"/>
      <c r="X672" s="49"/>
      <c r="Y672" s="49"/>
      <c r="Z672" s="49"/>
      <c r="AA672" s="49"/>
      <c r="AB672" s="49"/>
      <c r="AC672" s="42">
        <f t="shared" si="44"/>
        <v>0</v>
      </c>
      <c r="AD672" s="42">
        <f t="shared" si="45"/>
        <v>0</v>
      </c>
      <c r="AE672" s="61"/>
    </row>
    <row r="673" spans="1:31" x14ac:dyDescent="0.2">
      <c r="A673" s="41">
        <f t="shared" si="43"/>
        <v>670</v>
      </c>
      <c r="B673" s="46"/>
      <c r="C673" s="57" t="str">
        <f>IF(D673&lt;&gt;0,VLOOKUP(D673,'[1]Danh mục'!$A$3:$B$17,2,0),"")</f>
        <v/>
      </c>
      <c r="D673" s="47"/>
      <c r="E673" s="54">
        <f>IFERROR(INDEX(#REF!,MATCH('THÁNG 6.2022'!D673,XE[SỐ XE],0),0),0)</f>
        <v>0</v>
      </c>
      <c r="F673" s="55"/>
      <c r="G673" s="71"/>
      <c r="H673" s="48"/>
      <c r="I673" s="48"/>
      <c r="J673" s="48"/>
      <c r="K673" s="54">
        <f t="shared" si="42"/>
        <v>28</v>
      </c>
      <c r="L673" s="56"/>
      <c r="M673" s="48"/>
      <c r="N673" s="48"/>
      <c r="O673" s="48"/>
      <c r="P673" s="69"/>
      <c r="Q673" s="48"/>
      <c r="R673" s="50"/>
      <c r="S673" s="51"/>
      <c r="T673" s="52"/>
      <c r="U673" s="52"/>
      <c r="V673" s="51"/>
      <c r="W673" s="53"/>
      <c r="X673" s="49"/>
      <c r="Y673" s="49"/>
      <c r="Z673" s="49"/>
      <c r="AA673" s="49"/>
      <c r="AB673" s="49"/>
      <c r="AC673" s="42">
        <f t="shared" si="44"/>
        <v>0</v>
      </c>
      <c r="AD673" s="42">
        <f t="shared" si="45"/>
        <v>0</v>
      </c>
      <c r="AE673" s="61"/>
    </row>
    <row r="674" spans="1:31" x14ac:dyDescent="0.2">
      <c r="A674" s="41">
        <f t="shared" si="43"/>
        <v>671</v>
      </c>
      <c r="B674" s="46"/>
      <c r="C674" s="57" t="str">
        <f>IF(D674&lt;&gt;0,VLOOKUP(D674,'[1]Danh mục'!$A$3:$B$17,2,0),"")</f>
        <v/>
      </c>
      <c r="D674" s="47"/>
      <c r="E674" s="54">
        <f>IFERROR(INDEX(#REF!,MATCH('THÁNG 6.2022'!D674,XE[SỐ XE],0),0),0)</f>
        <v>0</v>
      </c>
      <c r="F674" s="55"/>
      <c r="G674" s="71"/>
      <c r="H674" s="48"/>
      <c r="I674" s="48"/>
      <c r="J674" s="48"/>
      <c r="K674" s="54">
        <f t="shared" si="42"/>
        <v>28</v>
      </c>
      <c r="L674" s="56"/>
      <c r="M674" s="48"/>
      <c r="N674" s="48"/>
      <c r="O674" s="48"/>
      <c r="P674" s="69"/>
      <c r="Q674" s="48"/>
      <c r="R674" s="50"/>
      <c r="S674" s="51"/>
      <c r="T674" s="52"/>
      <c r="U674" s="52"/>
      <c r="V674" s="51"/>
      <c r="W674" s="53"/>
      <c r="X674" s="49"/>
      <c r="Y674" s="49"/>
      <c r="Z674" s="49"/>
      <c r="AA674" s="49"/>
      <c r="AB674" s="49"/>
      <c r="AC674" s="42">
        <f t="shared" si="44"/>
        <v>0</v>
      </c>
      <c r="AD674" s="42">
        <f t="shared" si="45"/>
        <v>0</v>
      </c>
      <c r="AE674" s="61"/>
    </row>
    <row r="675" spans="1:31" x14ac:dyDescent="0.2">
      <c r="A675" s="41">
        <f t="shared" si="43"/>
        <v>672</v>
      </c>
      <c r="B675" s="46"/>
      <c r="C675" s="57" t="str">
        <f>IF(D675&lt;&gt;0,VLOOKUP(D675,'[1]Danh mục'!$A$3:$B$17,2,0),"")</f>
        <v/>
      </c>
      <c r="D675" s="47"/>
      <c r="E675" s="54">
        <f>IFERROR(INDEX(#REF!,MATCH('THÁNG 6.2022'!D675,XE[SỐ XE],0),0),0)</f>
        <v>0</v>
      </c>
      <c r="F675" s="55"/>
      <c r="G675" s="71"/>
      <c r="H675" s="48"/>
      <c r="I675" s="48"/>
      <c r="J675" s="48"/>
      <c r="K675" s="54">
        <f t="shared" si="42"/>
        <v>28</v>
      </c>
      <c r="L675" s="56"/>
      <c r="M675" s="48"/>
      <c r="N675" s="48"/>
      <c r="O675" s="48"/>
      <c r="P675" s="69"/>
      <c r="Q675" s="48"/>
      <c r="R675" s="50"/>
      <c r="S675" s="51"/>
      <c r="T675" s="52"/>
      <c r="U675" s="52"/>
      <c r="V675" s="51"/>
      <c r="W675" s="53"/>
      <c r="X675" s="49"/>
      <c r="Y675" s="49"/>
      <c r="Z675" s="49"/>
      <c r="AA675" s="49"/>
      <c r="AB675" s="49"/>
      <c r="AC675" s="42">
        <f t="shared" si="44"/>
        <v>0</v>
      </c>
      <c r="AD675" s="42">
        <f t="shared" si="45"/>
        <v>0</v>
      </c>
      <c r="AE675" s="61"/>
    </row>
    <row r="676" spans="1:31" x14ac:dyDescent="0.2">
      <c r="A676" s="41">
        <f t="shared" si="43"/>
        <v>673</v>
      </c>
      <c r="B676" s="46"/>
      <c r="C676" s="57" t="str">
        <f>IF(D676&lt;&gt;0,VLOOKUP(D676,'[1]Danh mục'!$A$3:$B$17,2,0),"")</f>
        <v/>
      </c>
      <c r="D676" s="47"/>
      <c r="E676" s="54">
        <f>IFERROR(INDEX(#REF!,MATCH('THÁNG 6.2022'!D676,XE[SỐ XE],0),0),0)</f>
        <v>0</v>
      </c>
      <c r="F676" s="55"/>
      <c r="G676" s="71"/>
      <c r="H676" s="48"/>
      <c r="I676" s="48"/>
      <c r="J676" s="48"/>
      <c r="K676" s="54">
        <f t="shared" si="42"/>
        <v>28</v>
      </c>
      <c r="L676" s="56"/>
      <c r="M676" s="48"/>
      <c r="N676" s="48"/>
      <c r="O676" s="48"/>
      <c r="P676" s="69"/>
      <c r="Q676" s="48"/>
      <c r="R676" s="50"/>
      <c r="S676" s="51"/>
      <c r="T676" s="52"/>
      <c r="U676" s="52"/>
      <c r="V676" s="51"/>
      <c r="W676" s="53"/>
      <c r="X676" s="49"/>
      <c r="Y676" s="49"/>
      <c r="Z676" s="49"/>
      <c r="AA676" s="49"/>
      <c r="AB676" s="49"/>
      <c r="AC676" s="42">
        <f t="shared" si="44"/>
        <v>0</v>
      </c>
      <c r="AD676" s="42">
        <f t="shared" si="45"/>
        <v>0</v>
      </c>
      <c r="AE676" s="61"/>
    </row>
    <row r="677" spans="1:31" x14ac:dyDescent="0.2">
      <c r="A677" s="41">
        <f t="shared" si="43"/>
        <v>674</v>
      </c>
      <c r="B677" s="46"/>
      <c r="C677" s="57" t="str">
        <f>IF(D677&lt;&gt;0,VLOOKUP(D677,'[1]Danh mục'!$A$3:$B$17,2,0),"")</f>
        <v/>
      </c>
      <c r="D677" s="47"/>
      <c r="E677" s="54">
        <f>IFERROR(INDEX(#REF!,MATCH('THÁNG 6.2022'!D677,XE[SỐ XE],0),0),0)</f>
        <v>0</v>
      </c>
      <c r="F677" s="55"/>
      <c r="G677" s="71"/>
      <c r="H677" s="48"/>
      <c r="I677" s="48"/>
      <c r="J677" s="48"/>
      <c r="K677" s="54">
        <f t="shared" si="42"/>
        <v>28</v>
      </c>
      <c r="L677" s="56"/>
      <c r="M677" s="48"/>
      <c r="N677" s="48"/>
      <c r="O677" s="48"/>
      <c r="P677" s="69"/>
      <c r="Q677" s="48"/>
      <c r="R677" s="50"/>
      <c r="S677" s="51"/>
      <c r="T677" s="52"/>
      <c r="U677" s="52"/>
      <c r="V677" s="51"/>
      <c r="W677" s="53"/>
      <c r="X677" s="49"/>
      <c r="Y677" s="49"/>
      <c r="Z677" s="49"/>
      <c r="AA677" s="49"/>
      <c r="AB677" s="49"/>
      <c r="AC677" s="42">
        <f t="shared" si="44"/>
        <v>0</v>
      </c>
      <c r="AD677" s="42">
        <f t="shared" si="45"/>
        <v>0</v>
      </c>
      <c r="AE677" s="61"/>
    </row>
    <row r="678" spans="1:31" x14ac:dyDescent="0.2">
      <c r="A678" s="41">
        <f t="shared" si="43"/>
        <v>675</v>
      </c>
      <c r="B678" s="46"/>
      <c r="C678" s="57" t="str">
        <f>IF(D678&lt;&gt;0,VLOOKUP(D678,'[1]Danh mục'!$A$3:$B$17,2,0),"")</f>
        <v/>
      </c>
      <c r="D678" s="47"/>
      <c r="E678" s="54">
        <f>IFERROR(INDEX(#REF!,MATCH('THÁNG 6.2022'!D678,XE[SỐ XE],0),0),0)</f>
        <v>0</v>
      </c>
      <c r="F678" s="55"/>
      <c r="G678" s="71"/>
      <c r="H678" s="48"/>
      <c r="I678" s="48"/>
      <c r="J678" s="48"/>
      <c r="K678" s="54">
        <f t="shared" si="42"/>
        <v>28</v>
      </c>
      <c r="L678" s="56"/>
      <c r="M678" s="48"/>
      <c r="N678" s="48"/>
      <c r="O678" s="48"/>
      <c r="P678" s="69"/>
      <c r="Q678" s="48"/>
      <c r="R678" s="50"/>
      <c r="S678" s="51"/>
      <c r="T678" s="52"/>
      <c r="U678" s="52"/>
      <c r="V678" s="51"/>
      <c r="W678" s="53"/>
      <c r="X678" s="49"/>
      <c r="Y678" s="49"/>
      <c r="Z678" s="49"/>
      <c r="AA678" s="49"/>
      <c r="AB678" s="49"/>
      <c r="AC678" s="42">
        <f t="shared" si="44"/>
        <v>0</v>
      </c>
      <c r="AD678" s="42">
        <f t="shared" si="45"/>
        <v>0</v>
      </c>
      <c r="AE678" s="61"/>
    </row>
    <row r="679" spans="1:31" x14ac:dyDescent="0.2">
      <c r="A679" s="41">
        <f t="shared" si="43"/>
        <v>676</v>
      </c>
      <c r="B679" s="46"/>
      <c r="C679" s="57" t="str">
        <f>IF(D679&lt;&gt;0,VLOOKUP(D679,'[1]Danh mục'!$A$3:$B$17,2,0),"")</f>
        <v/>
      </c>
      <c r="D679" s="47"/>
      <c r="E679" s="54">
        <f>IFERROR(INDEX(#REF!,MATCH('THÁNG 6.2022'!D679,XE[SỐ XE],0),0),0)</f>
        <v>0</v>
      </c>
      <c r="F679" s="55"/>
      <c r="G679" s="71"/>
      <c r="H679" s="48"/>
      <c r="I679" s="48"/>
      <c r="J679" s="48"/>
      <c r="K679" s="54">
        <f t="shared" si="42"/>
        <v>28</v>
      </c>
      <c r="L679" s="56"/>
      <c r="M679" s="48"/>
      <c r="N679" s="48"/>
      <c r="O679" s="48"/>
      <c r="P679" s="69"/>
      <c r="Q679" s="48"/>
      <c r="R679" s="50"/>
      <c r="S679" s="51"/>
      <c r="T679" s="52"/>
      <c r="U679" s="52"/>
      <c r="V679" s="51"/>
      <c r="W679" s="53"/>
      <c r="X679" s="49"/>
      <c r="Y679" s="49"/>
      <c r="Z679" s="49"/>
      <c r="AA679" s="49"/>
      <c r="AB679" s="49"/>
      <c r="AC679" s="42">
        <f t="shared" si="44"/>
        <v>0</v>
      </c>
      <c r="AD679" s="42">
        <f t="shared" si="45"/>
        <v>0</v>
      </c>
      <c r="AE679" s="61"/>
    </row>
    <row r="680" spans="1:31" x14ac:dyDescent="0.2">
      <c r="A680" s="41">
        <f t="shared" si="43"/>
        <v>677</v>
      </c>
      <c r="B680" s="46"/>
      <c r="C680" s="57" t="str">
        <f>IF(D680&lt;&gt;0,VLOOKUP(D680,'[1]Danh mục'!$A$3:$B$17,2,0),"")</f>
        <v/>
      </c>
      <c r="D680" s="47"/>
      <c r="E680" s="54">
        <f>IFERROR(INDEX(#REF!,MATCH('THÁNG 6.2022'!D680,XE[SỐ XE],0),0),0)</f>
        <v>0</v>
      </c>
      <c r="F680" s="55"/>
      <c r="G680" s="71"/>
      <c r="H680" s="48"/>
      <c r="I680" s="48"/>
      <c r="J680" s="48"/>
      <c r="K680" s="54">
        <f t="shared" si="42"/>
        <v>28</v>
      </c>
      <c r="L680" s="56"/>
      <c r="M680" s="48"/>
      <c r="N680" s="48"/>
      <c r="O680" s="48"/>
      <c r="P680" s="69"/>
      <c r="Q680" s="48"/>
      <c r="R680" s="50"/>
      <c r="S680" s="51"/>
      <c r="T680" s="52"/>
      <c r="U680" s="52"/>
      <c r="V680" s="51"/>
      <c r="W680" s="53"/>
      <c r="X680" s="49"/>
      <c r="Y680" s="49"/>
      <c r="Z680" s="49"/>
      <c r="AA680" s="49"/>
      <c r="AB680" s="49"/>
      <c r="AC680" s="42">
        <f t="shared" si="44"/>
        <v>0</v>
      </c>
      <c r="AD680" s="42">
        <f t="shared" si="45"/>
        <v>0</v>
      </c>
      <c r="AE680" s="61"/>
    </row>
    <row r="681" spans="1:31" x14ac:dyDescent="0.2">
      <c r="A681" s="41">
        <f t="shared" si="43"/>
        <v>678</v>
      </c>
      <c r="B681" s="46"/>
      <c r="C681" s="57" t="str">
        <f>IF(D681&lt;&gt;0,VLOOKUP(D681,'[1]Danh mục'!$A$3:$B$17,2,0),"")</f>
        <v/>
      </c>
      <c r="D681" s="47"/>
      <c r="E681" s="54">
        <f>IFERROR(INDEX(#REF!,MATCH('THÁNG 6.2022'!D681,XE[SỐ XE],0),0),0)</f>
        <v>0</v>
      </c>
      <c r="F681" s="55"/>
      <c r="G681" s="71"/>
      <c r="H681" s="48"/>
      <c r="I681" s="48"/>
      <c r="J681" s="48"/>
      <c r="K681" s="54">
        <f t="shared" si="42"/>
        <v>28</v>
      </c>
      <c r="L681" s="56"/>
      <c r="M681" s="48"/>
      <c r="N681" s="48"/>
      <c r="O681" s="48"/>
      <c r="P681" s="69"/>
      <c r="Q681" s="48"/>
      <c r="R681" s="50"/>
      <c r="S681" s="51"/>
      <c r="T681" s="52"/>
      <c r="U681" s="52"/>
      <c r="V681" s="51"/>
      <c r="W681" s="53"/>
      <c r="X681" s="49"/>
      <c r="Y681" s="49"/>
      <c r="Z681" s="49"/>
      <c r="AA681" s="49"/>
      <c r="AB681" s="49"/>
      <c r="AC681" s="42">
        <f t="shared" si="44"/>
        <v>0</v>
      </c>
      <c r="AD681" s="42">
        <f t="shared" si="45"/>
        <v>0</v>
      </c>
      <c r="AE681" s="61"/>
    </row>
    <row r="682" spans="1:31" x14ac:dyDescent="0.2">
      <c r="A682" s="41">
        <f t="shared" si="43"/>
        <v>679</v>
      </c>
      <c r="B682" s="46"/>
      <c r="C682" s="57" t="str">
        <f>IF(D682&lt;&gt;0,VLOOKUP(D682,'[1]Danh mục'!$A$3:$B$17,2,0),"")</f>
        <v/>
      </c>
      <c r="D682" s="47"/>
      <c r="E682" s="54">
        <f>IFERROR(INDEX(#REF!,MATCH('THÁNG 6.2022'!D682,XE[SỐ XE],0),0),0)</f>
        <v>0</v>
      </c>
      <c r="F682" s="55"/>
      <c r="G682" s="71"/>
      <c r="H682" s="48"/>
      <c r="I682" s="48"/>
      <c r="J682" s="48"/>
      <c r="K682" s="54">
        <f t="shared" si="42"/>
        <v>28</v>
      </c>
      <c r="L682" s="56"/>
      <c r="M682" s="48"/>
      <c r="N682" s="48"/>
      <c r="O682" s="48"/>
      <c r="P682" s="69"/>
      <c r="Q682" s="48"/>
      <c r="R682" s="50"/>
      <c r="S682" s="51"/>
      <c r="T682" s="52"/>
      <c r="U682" s="52"/>
      <c r="V682" s="51"/>
      <c r="W682" s="53"/>
      <c r="X682" s="49"/>
      <c r="Y682" s="49"/>
      <c r="Z682" s="49"/>
      <c r="AA682" s="49"/>
      <c r="AB682" s="49"/>
      <c r="AC682" s="42">
        <f t="shared" si="44"/>
        <v>0</v>
      </c>
      <c r="AD682" s="42">
        <f t="shared" si="45"/>
        <v>0</v>
      </c>
      <c r="AE682" s="61"/>
    </row>
    <row r="683" spans="1:31" x14ac:dyDescent="0.2">
      <c r="A683" s="41">
        <f t="shared" si="43"/>
        <v>680</v>
      </c>
      <c r="B683" s="46"/>
      <c r="C683" s="57" t="str">
        <f>IF(D683&lt;&gt;0,VLOOKUP(D683,'[1]Danh mục'!$A$3:$B$17,2,0),"")</f>
        <v/>
      </c>
      <c r="D683" s="47"/>
      <c r="E683" s="54">
        <f>IFERROR(INDEX(#REF!,MATCH('THÁNG 6.2022'!D683,XE[SỐ XE],0),0),0)</f>
        <v>0</v>
      </c>
      <c r="F683" s="55"/>
      <c r="G683" s="71"/>
      <c r="H683" s="48"/>
      <c r="I683" s="48"/>
      <c r="J683" s="48"/>
      <c r="K683" s="54">
        <f t="shared" si="42"/>
        <v>28</v>
      </c>
      <c r="L683" s="56"/>
      <c r="M683" s="48"/>
      <c r="N683" s="48"/>
      <c r="O683" s="48"/>
      <c r="P683" s="69"/>
      <c r="Q683" s="48"/>
      <c r="R683" s="50"/>
      <c r="S683" s="51"/>
      <c r="T683" s="52"/>
      <c r="U683" s="52"/>
      <c r="V683" s="51"/>
      <c r="W683" s="53"/>
      <c r="X683" s="49"/>
      <c r="Y683" s="49"/>
      <c r="Z683" s="49"/>
      <c r="AA683" s="49"/>
      <c r="AB683" s="49"/>
      <c r="AC683" s="42">
        <f t="shared" si="44"/>
        <v>0</v>
      </c>
      <c r="AD683" s="42">
        <f t="shared" si="45"/>
        <v>0</v>
      </c>
      <c r="AE683" s="61"/>
    </row>
    <row r="684" spans="1:31" x14ac:dyDescent="0.2">
      <c r="A684" s="41">
        <f t="shared" si="43"/>
        <v>681</v>
      </c>
      <c r="B684" s="46"/>
      <c r="C684" s="57" t="str">
        <f>IF(D684&lt;&gt;0,VLOOKUP(D684,'[1]Danh mục'!$A$3:$B$17,2,0),"")</f>
        <v/>
      </c>
      <c r="D684" s="47"/>
      <c r="E684" s="54">
        <f>IFERROR(INDEX(#REF!,MATCH('THÁNG 6.2022'!D684,XE[SỐ XE],0),0),0)</f>
        <v>0</v>
      </c>
      <c r="F684" s="55"/>
      <c r="G684" s="71"/>
      <c r="H684" s="48"/>
      <c r="I684" s="48"/>
      <c r="J684" s="48"/>
      <c r="K684" s="54">
        <f t="shared" si="42"/>
        <v>28</v>
      </c>
      <c r="L684" s="56"/>
      <c r="M684" s="48"/>
      <c r="N684" s="48"/>
      <c r="O684" s="48"/>
      <c r="P684" s="69"/>
      <c r="Q684" s="48"/>
      <c r="R684" s="50"/>
      <c r="S684" s="51"/>
      <c r="T684" s="52"/>
      <c r="U684" s="52"/>
      <c r="V684" s="51"/>
      <c r="W684" s="53"/>
      <c r="X684" s="49"/>
      <c r="Y684" s="49"/>
      <c r="Z684" s="49"/>
      <c r="AA684" s="49"/>
      <c r="AB684" s="49"/>
      <c r="AC684" s="42">
        <f t="shared" si="44"/>
        <v>0</v>
      </c>
      <c r="AD684" s="42">
        <f t="shared" si="45"/>
        <v>0</v>
      </c>
      <c r="AE684" s="61"/>
    </row>
    <row r="685" spans="1:31" x14ac:dyDescent="0.2">
      <c r="A685" s="41">
        <f t="shared" si="43"/>
        <v>682</v>
      </c>
      <c r="B685" s="46"/>
      <c r="C685" s="57" t="str">
        <f>IF(D685&lt;&gt;0,VLOOKUP(D685,'[1]Danh mục'!$A$3:$B$17,2,0),"")</f>
        <v/>
      </c>
      <c r="D685" s="47"/>
      <c r="E685" s="54">
        <f>IFERROR(INDEX(#REF!,MATCH('THÁNG 6.2022'!D685,XE[SỐ XE],0),0),0)</f>
        <v>0</v>
      </c>
      <c r="F685" s="55"/>
      <c r="G685" s="71"/>
      <c r="H685" s="48"/>
      <c r="I685" s="48"/>
      <c r="J685" s="48"/>
      <c r="K685" s="54">
        <f t="shared" si="42"/>
        <v>28</v>
      </c>
      <c r="L685" s="56"/>
      <c r="M685" s="48"/>
      <c r="N685" s="48"/>
      <c r="O685" s="48"/>
      <c r="P685" s="69"/>
      <c r="Q685" s="48"/>
      <c r="R685" s="50"/>
      <c r="S685" s="51"/>
      <c r="T685" s="52"/>
      <c r="U685" s="52"/>
      <c r="V685" s="51"/>
      <c r="W685" s="53"/>
      <c r="X685" s="49"/>
      <c r="Y685" s="49"/>
      <c r="Z685" s="49"/>
      <c r="AA685" s="49"/>
      <c r="AB685" s="49"/>
      <c r="AC685" s="42">
        <f t="shared" si="44"/>
        <v>0</v>
      </c>
      <c r="AD685" s="42">
        <f t="shared" si="45"/>
        <v>0</v>
      </c>
      <c r="AE685" s="61"/>
    </row>
    <row r="686" spans="1:31" x14ac:dyDescent="0.2">
      <c r="A686" s="41">
        <f t="shared" si="43"/>
        <v>683</v>
      </c>
      <c r="B686" s="46"/>
      <c r="C686" s="57" t="str">
        <f>IF(D686&lt;&gt;0,VLOOKUP(D686,'[1]Danh mục'!$A$3:$B$17,2,0),"")</f>
        <v/>
      </c>
      <c r="D686" s="47"/>
      <c r="E686" s="54">
        <f>IFERROR(INDEX(#REF!,MATCH('THÁNG 6.2022'!D686,XE[SỐ XE],0),0),0)</f>
        <v>0</v>
      </c>
      <c r="F686" s="55"/>
      <c r="G686" s="71"/>
      <c r="H686" s="48"/>
      <c r="I686" s="48"/>
      <c r="J686" s="48"/>
      <c r="K686" s="54">
        <f t="shared" si="42"/>
        <v>28</v>
      </c>
      <c r="L686" s="56"/>
      <c r="M686" s="48"/>
      <c r="N686" s="48"/>
      <c r="O686" s="48"/>
      <c r="P686" s="69"/>
      <c r="Q686" s="48"/>
      <c r="R686" s="50"/>
      <c r="S686" s="51"/>
      <c r="T686" s="52"/>
      <c r="U686" s="52"/>
      <c r="V686" s="51"/>
      <c r="W686" s="53"/>
      <c r="X686" s="49"/>
      <c r="Y686" s="49"/>
      <c r="Z686" s="49"/>
      <c r="AA686" s="49"/>
      <c r="AB686" s="49"/>
      <c r="AC686" s="42">
        <f t="shared" si="44"/>
        <v>0</v>
      </c>
      <c r="AD686" s="42">
        <f t="shared" si="45"/>
        <v>0</v>
      </c>
      <c r="AE686" s="61"/>
    </row>
    <row r="687" spans="1:31" x14ac:dyDescent="0.2">
      <c r="A687" s="41">
        <f t="shared" si="43"/>
        <v>684</v>
      </c>
      <c r="B687" s="46"/>
      <c r="C687" s="57" t="str">
        <f>IF(D687&lt;&gt;0,VLOOKUP(D687,'[1]Danh mục'!$A$3:$B$17,2,0),"")</f>
        <v/>
      </c>
      <c r="D687" s="47"/>
      <c r="E687" s="54">
        <f>IFERROR(INDEX(#REF!,MATCH('THÁNG 6.2022'!D687,XE[SỐ XE],0),0),0)</f>
        <v>0</v>
      </c>
      <c r="F687" s="55"/>
      <c r="G687" s="71"/>
      <c r="H687" s="48"/>
      <c r="I687" s="48"/>
      <c r="J687" s="48"/>
      <c r="K687" s="54">
        <f t="shared" si="42"/>
        <v>28</v>
      </c>
      <c r="L687" s="56"/>
      <c r="M687" s="48"/>
      <c r="N687" s="48"/>
      <c r="O687" s="48"/>
      <c r="P687" s="69"/>
      <c r="Q687" s="48"/>
      <c r="R687" s="50"/>
      <c r="S687" s="51"/>
      <c r="T687" s="52"/>
      <c r="U687" s="52"/>
      <c r="V687" s="51"/>
      <c r="W687" s="53"/>
      <c r="X687" s="49"/>
      <c r="Y687" s="49"/>
      <c r="Z687" s="49"/>
      <c r="AA687" s="49"/>
      <c r="AB687" s="49"/>
      <c r="AC687" s="42">
        <f t="shared" si="44"/>
        <v>0</v>
      </c>
      <c r="AD687" s="42">
        <f t="shared" si="45"/>
        <v>0</v>
      </c>
      <c r="AE687" s="61"/>
    </row>
    <row r="688" spans="1:31" x14ac:dyDescent="0.2">
      <c r="A688" s="41">
        <f t="shared" si="43"/>
        <v>685</v>
      </c>
      <c r="B688" s="46"/>
      <c r="C688" s="57" t="str">
        <f>IF(D688&lt;&gt;0,VLOOKUP(D688,'[1]Danh mục'!$A$3:$B$17,2,0),"")</f>
        <v/>
      </c>
      <c r="D688" s="47"/>
      <c r="E688" s="54">
        <f>IFERROR(INDEX(#REF!,MATCH('THÁNG 6.2022'!D688,XE[SỐ XE],0),0),0)</f>
        <v>0</v>
      </c>
      <c r="F688" s="55"/>
      <c r="G688" s="71"/>
      <c r="H688" s="48"/>
      <c r="I688" s="48"/>
      <c r="J688" s="48"/>
      <c r="K688" s="54">
        <f t="shared" si="42"/>
        <v>28</v>
      </c>
      <c r="L688" s="56"/>
      <c r="M688" s="48"/>
      <c r="N688" s="48"/>
      <c r="O688" s="48"/>
      <c r="P688" s="69"/>
      <c r="Q688" s="48"/>
      <c r="R688" s="50"/>
      <c r="S688" s="51"/>
      <c r="T688" s="52"/>
      <c r="U688" s="52"/>
      <c r="V688" s="51"/>
      <c r="W688" s="53"/>
      <c r="X688" s="49"/>
      <c r="Y688" s="49"/>
      <c r="Z688" s="49"/>
      <c r="AA688" s="49"/>
      <c r="AB688" s="49"/>
      <c r="AC688" s="42">
        <f t="shared" si="44"/>
        <v>0</v>
      </c>
      <c r="AD688" s="42">
        <f t="shared" si="45"/>
        <v>0</v>
      </c>
      <c r="AE688" s="61"/>
    </row>
    <row r="689" spans="1:31" x14ac:dyDescent="0.2">
      <c r="A689" s="41">
        <f t="shared" si="43"/>
        <v>686</v>
      </c>
      <c r="B689" s="46"/>
      <c r="C689" s="57" t="str">
        <f>IF(D689&lt;&gt;0,VLOOKUP(D689,'[1]Danh mục'!$A$3:$B$17,2,0),"")</f>
        <v/>
      </c>
      <c r="D689" s="47"/>
      <c r="E689" s="54">
        <f>IFERROR(INDEX(#REF!,MATCH('THÁNG 6.2022'!D689,XE[SỐ XE],0),0),0)</f>
        <v>0</v>
      </c>
      <c r="F689" s="55"/>
      <c r="G689" s="71"/>
      <c r="H689" s="48"/>
      <c r="I689" s="48"/>
      <c r="J689" s="48"/>
      <c r="K689" s="54">
        <f t="shared" si="42"/>
        <v>28</v>
      </c>
      <c r="L689" s="56"/>
      <c r="M689" s="48"/>
      <c r="N689" s="48"/>
      <c r="O689" s="48"/>
      <c r="P689" s="69"/>
      <c r="Q689" s="48"/>
      <c r="R689" s="50"/>
      <c r="S689" s="51"/>
      <c r="T689" s="52"/>
      <c r="U689" s="52"/>
      <c r="V689" s="51"/>
      <c r="W689" s="53"/>
      <c r="X689" s="49"/>
      <c r="Y689" s="49"/>
      <c r="Z689" s="49"/>
      <c r="AA689" s="49"/>
      <c r="AB689" s="49"/>
      <c r="AC689" s="42">
        <f t="shared" si="44"/>
        <v>0</v>
      </c>
      <c r="AD689" s="42">
        <f t="shared" si="45"/>
        <v>0</v>
      </c>
      <c r="AE689" s="61"/>
    </row>
    <row r="690" spans="1:31" x14ac:dyDescent="0.2">
      <c r="A690" s="41">
        <f t="shared" si="43"/>
        <v>687</v>
      </c>
      <c r="B690" s="46"/>
      <c r="C690" s="57" t="str">
        <f>IF(D690&lt;&gt;0,VLOOKUP(D690,'[1]Danh mục'!$A$3:$B$17,2,0),"")</f>
        <v/>
      </c>
      <c r="D690" s="47"/>
      <c r="E690" s="54">
        <f>IFERROR(INDEX(#REF!,MATCH('THÁNG 6.2022'!D690,XE[SỐ XE],0),0),0)</f>
        <v>0</v>
      </c>
      <c r="F690" s="55"/>
      <c r="G690" s="71"/>
      <c r="H690" s="48"/>
      <c r="I690" s="48"/>
      <c r="J690" s="48"/>
      <c r="K690" s="54">
        <f t="shared" si="30"/>
        <v>28</v>
      </c>
      <c r="L690" s="56"/>
      <c r="M690" s="48"/>
      <c r="N690" s="48"/>
      <c r="O690" s="48"/>
      <c r="P690" s="69"/>
      <c r="Q690" s="48"/>
      <c r="R690" s="50"/>
      <c r="S690" s="51"/>
      <c r="T690" s="52"/>
      <c r="U690" s="52"/>
      <c r="V690" s="51"/>
      <c r="W690" s="53"/>
      <c r="X690" s="49"/>
      <c r="Y690" s="49"/>
      <c r="Z690" s="49"/>
      <c r="AA690" s="49"/>
      <c r="AB690" s="49"/>
      <c r="AC690" s="42">
        <f t="shared" si="44"/>
        <v>0</v>
      </c>
      <c r="AD690" s="42">
        <f t="shared" si="45"/>
        <v>0</v>
      </c>
      <c r="AE690" s="61"/>
    </row>
    <row r="691" spans="1:31" x14ac:dyDescent="0.2">
      <c r="A691" s="41">
        <f t="shared" si="43"/>
        <v>688</v>
      </c>
      <c r="B691" s="46"/>
      <c r="C691" s="57" t="str">
        <f>IF(D691&lt;&gt;0,VLOOKUP(D691,'[1]Danh mục'!$A$3:$B$17,2,0),"")</f>
        <v/>
      </c>
      <c r="D691" s="47"/>
      <c r="E691" s="54">
        <f>IFERROR(INDEX(#REF!,MATCH('THÁNG 6.2022'!D691,XE[SỐ XE],0),0),0)</f>
        <v>0</v>
      </c>
      <c r="F691" s="55"/>
      <c r="G691" s="71"/>
      <c r="H691" s="48"/>
      <c r="I691" s="48"/>
      <c r="J691" s="48"/>
      <c r="K691" s="54">
        <f t="shared" si="30"/>
        <v>28</v>
      </c>
      <c r="L691" s="56"/>
      <c r="M691" s="48"/>
      <c r="N691" s="48"/>
      <c r="O691" s="48"/>
      <c r="P691" s="69"/>
      <c r="Q691" s="48"/>
      <c r="R691" s="50"/>
      <c r="S691" s="51"/>
      <c r="T691" s="52"/>
      <c r="U691" s="52"/>
      <c r="V691" s="51"/>
      <c r="W691" s="53"/>
      <c r="X691" s="49"/>
      <c r="Y691" s="49"/>
      <c r="Z691" s="49"/>
      <c r="AA691" s="49"/>
      <c r="AB691" s="49"/>
      <c r="AC691" s="42">
        <f t="shared" si="44"/>
        <v>0</v>
      </c>
      <c r="AD691" s="42">
        <f t="shared" si="45"/>
        <v>0</v>
      </c>
      <c r="AE691" s="61"/>
    </row>
    <row r="692" spans="1:31" x14ac:dyDescent="0.2">
      <c r="A692" s="41">
        <f t="shared" si="43"/>
        <v>689</v>
      </c>
      <c r="B692" s="46"/>
      <c r="C692" s="57" t="str">
        <f>IF(D692&lt;&gt;0,VLOOKUP(D692,'[1]Danh mục'!$A$3:$B$17,2,0),"")</f>
        <v/>
      </c>
      <c r="D692" s="47"/>
      <c r="E692" s="54">
        <f>IFERROR(INDEX(#REF!,MATCH('THÁNG 6.2022'!D692,XE[SỐ XE],0),0),0)</f>
        <v>0</v>
      </c>
      <c r="F692" s="55"/>
      <c r="G692" s="71"/>
      <c r="H692" s="48"/>
      <c r="I692" s="48"/>
      <c r="J692" s="48"/>
      <c r="K692" s="54">
        <f t="shared" si="30"/>
        <v>28</v>
      </c>
      <c r="L692" s="56"/>
      <c r="M692" s="48"/>
      <c r="N692" s="48"/>
      <c r="O692" s="48"/>
      <c r="P692" s="69"/>
      <c r="Q692" s="48"/>
      <c r="R692" s="50"/>
      <c r="S692" s="51"/>
      <c r="T692" s="52"/>
      <c r="U692" s="52"/>
      <c r="V692" s="51"/>
      <c r="W692" s="53"/>
      <c r="X692" s="49"/>
      <c r="Y692" s="49"/>
      <c r="Z692" s="49"/>
      <c r="AA692" s="49"/>
      <c r="AB692" s="49"/>
      <c r="AC692" s="42">
        <f t="shared" si="44"/>
        <v>0</v>
      </c>
      <c r="AD692" s="42">
        <f t="shared" si="45"/>
        <v>0</v>
      </c>
      <c r="AE692" s="61"/>
    </row>
    <row r="693" spans="1:31" x14ac:dyDescent="0.2">
      <c r="A693" s="41">
        <f t="shared" si="43"/>
        <v>690</v>
      </c>
      <c r="B693" s="46"/>
      <c r="C693" s="57" t="str">
        <f>IF(D693&lt;&gt;0,VLOOKUP(D693,'[1]Danh mục'!$A$3:$B$17,2,0),"")</f>
        <v/>
      </c>
      <c r="D693" s="47"/>
      <c r="E693" s="54">
        <f>IFERROR(INDEX(#REF!,MATCH('THÁNG 6.2022'!D693,XE[SỐ XE],0),0),0)</f>
        <v>0</v>
      </c>
      <c r="F693" s="55"/>
      <c r="G693" s="71"/>
      <c r="H693" s="48"/>
      <c r="I693" s="48"/>
      <c r="J693" s="48"/>
      <c r="K693" s="54">
        <f t="shared" si="30"/>
        <v>28</v>
      </c>
      <c r="L693" s="56"/>
      <c r="M693" s="48"/>
      <c r="N693" s="48"/>
      <c r="O693" s="48"/>
      <c r="P693" s="69"/>
      <c r="Q693" s="48"/>
      <c r="R693" s="50"/>
      <c r="S693" s="51"/>
      <c r="T693" s="52"/>
      <c r="U693" s="52"/>
      <c r="V693" s="51"/>
      <c r="W693" s="53"/>
      <c r="X693" s="49"/>
      <c r="Y693" s="49"/>
      <c r="Z693" s="49"/>
      <c r="AA693" s="49"/>
      <c r="AB693" s="49"/>
      <c r="AC693" s="42">
        <f t="shared" si="44"/>
        <v>0</v>
      </c>
      <c r="AD693" s="42">
        <f t="shared" si="45"/>
        <v>0</v>
      </c>
      <c r="AE693" s="61"/>
    </row>
    <row r="694" spans="1:31" x14ac:dyDescent="0.2">
      <c r="A694" s="41">
        <f t="shared" ref="A694:A757" si="46">1+A693</f>
        <v>691</v>
      </c>
      <c r="B694" s="46"/>
      <c r="C694" s="57" t="str">
        <f>IF(D694&lt;&gt;0,VLOOKUP(D694,'[1]Danh mục'!$A$3:$B$17,2,0),"")</f>
        <v/>
      </c>
      <c r="D694" s="47"/>
      <c r="E694" s="54">
        <f>IFERROR(INDEX(#REF!,MATCH('THÁNG 6.2022'!D694,XE[SỐ XE],0),0),0)</f>
        <v>0</v>
      </c>
      <c r="F694" s="55"/>
      <c r="G694" s="71"/>
      <c r="H694" s="48"/>
      <c r="I694" s="48"/>
      <c r="J694" s="48"/>
      <c r="K694" s="54">
        <f t="shared" si="30"/>
        <v>28</v>
      </c>
      <c r="L694" s="56"/>
      <c r="M694" s="48"/>
      <c r="N694" s="48"/>
      <c r="O694" s="48"/>
      <c r="P694" s="69"/>
      <c r="Q694" s="48"/>
      <c r="R694" s="50"/>
      <c r="S694" s="51"/>
      <c r="T694" s="52"/>
      <c r="U694" s="52"/>
      <c r="V694" s="51"/>
      <c r="W694" s="53"/>
      <c r="X694" s="49"/>
      <c r="Y694" s="49"/>
      <c r="Z694" s="49"/>
      <c r="AA694" s="49"/>
      <c r="AB694" s="49"/>
      <c r="AC694" s="42">
        <f t="shared" si="44"/>
        <v>0</v>
      </c>
      <c r="AD694" s="42">
        <f t="shared" si="45"/>
        <v>0</v>
      </c>
      <c r="AE694" s="61"/>
    </row>
    <row r="695" spans="1:31" x14ac:dyDescent="0.2">
      <c r="A695" s="41">
        <f t="shared" si="46"/>
        <v>692</v>
      </c>
      <c r="B695" s="46"/>
      <c r="C695" s="57" t="str">
        <f>IF(D695&lt;&gt;0,VLOOKUP(D695,'[1]Danh mục'!$A$3:$B$17,2,0),"")</f>
        <v/>
      </c>
      <c r="D695" s="47"/>
      <c r="E695" s="54">
        <f>IFERROR(INDEX(#REF!,MATCH('THÁNG 6.2022'!D695,XE[SỐ XE],0),0),0)</f>
        <v>0</v>
      </c>
      <c r="F695" s="55"/>
      <c r="G695" s="71"/>
      <c r="H695" s="48"/>
      <c r="I695" s="48"/>
      <c r="J695" s="48"/>
      <c r="K695" s="54">
        <f t="shared" si="30"/>
        <v>28</v>
      </c>
      <c r="L695" s="56"/>
      <c r="M695" s="48"/>
      <c r="N695" s="48"/>
      <c r="O695" s="48"/>
      <c r="P695" s="69"/>
      <c r="Q695" s="48"/>
      <c r="R695" s="50"/>
      <c r="S695" s="51"/>
      <c r="T695" s="52"/>
      <c r="U695" s="52"/>
      <c r="V695" s="51"/>
      <c r="W695" s="53"/>
      <c r="X695" s="49"/>
      <c r="Y695" s="49"/>
      <c r="Z695" s="49"/>
      <c r="AA695" s="49"/>
      <c r="AB695" s="49"/>
      <c r="AC695" s="42">
        <f t="shared" si="44"/>
        <v>0</v>
      </c>
      <c r="AD695" s="42">
        <f t="shared" si="45"/>
        <v>0</v>
      </c>
      <c r="AE695" s="61"/>
    </row>
    <row r="696" spans="1:31" x14ac:dyDescent="0.2">
      <c r="A696" s="41">
        <f t="shared" si="46"/>
        <v>693</v>
      </c>
      <c r="B696" s="46"/>
      <c r="C696" s="57" t="str">
        <f>IF(D696&lt;&gt;0,VLOOKUP(D696,'[1]Danh mục'!$A$3:$B$17,2,0),"")</f>
        <v/>
      </c>
      <c r="D696" s="47"/>
      <c r="E696" s="54">
        <f>IFERROR(INDEX(#REF!,MATCH('THÁNG 6.2022'!D696,XE[SỐ XE],0),0),0)</f>
        <v>0</v>
      </c>
      <c r="F696" s="55"/>
      <c r="G696" s="71"/>
      <c r="H696" s="48"/>
      <c r="I696" s="48"/>
      <c r="J696" s="48"/>
      <c r="K696" s="54">
        <f t="shared" si="30"/>
        <v>28</v>
      </c>
      <c r="L696" s="56"/>
      <c r="M696" s="48"/>
      <c r="N696" s="48"/>
      <c r="O696" s="48"/>
      <c r="P696" s="69"/>
      <c r="Q696" s="48"/>
      <c r="R696" s="50"/>
      <c r="S696" s="51"/>
      <c r="T696" s="52"/>
      <c r="U696" s="52"/>
      <c r="V696" s="51"/>
      <c r="W696" s="53"/>
      <c r="X696" s="49"/>
      <c r="Y696" s="49"/>
      <c r="Z696" s="49"/>
      <c r="AA696" s="49"/>
      <c r="AB696" s="49"/>
      <c r="AC696" s="42">
        <f t="shared" si="44"/>
        <v>0</v>
      </c>
      <c r="AD696" s="42">
        <f t="shared" si="45"/>
        <v>0</v>
      </c>
      <c r="AE696" s="61"/>
    </row>
    <row r="697" spans="1:31" x14ac:dyDescent="0.2">
      <c r="A697" s="41">
        <f t="shared" si="46"/>
        <v>694</v>
      </c>
      <c r="B697" s="46"/>
      <c r="C697" s="57" t="str">
        <f>IF(D697&lt;&gt;0,VLOOKUP(D697,'[1]Danh mục'!$A$3:$B$17,2,0),"")</f>
        <v/>
      </c>
      <c r="D697" s="47"/>
      <c r="E697" s="54">
        <f>IFERROR(INDEX(#REF!,MATCH('THÁNG 6.2022'!D697,XE[SỐ XE],0),0),0)</f>
        <v>0</v>
      </c>
      <c r="F697" s="55"/>
      <c r="G697" s="71"/>
      <c r="H697" s="48"/>
      <c r="I697" s="48"/>
      <c r="J697" s="48"/>
      <c r="K697" s="54">
        <f t="shared" si="30"/>
        <v>28</v>
      </c>
      <c r="L697" s="56"/>
      <c r="M697" s="48"/>
      <c r="N697" s="48"/>
      <c r="O697" s="48"/>
      <c r="P697" s="69"/>
      <c r="Q697" s="48"/>
      <c r="R697" s="50"/>
      <c r="S697" s="51"/>
      <c r="T697" s="52"/>
      <c r="U697" s="52"/>
      <c r="V697" s="51"/>
      <c r="W697" s="53"/>
      <c r="X697" s="49"/>
      <c r="Y697" s="49"/>
      <c r="Z697" s="49"/>
      <c r="AA697" s="49"/>
      <c r="AB697" s="49"/>
      <c r="AC697" s="42">
        <f t="shared" si="44"/>
        <v>0</v>
      </c>
      <c r="AD697" s="42">
        <f t="shared" si="45"/>
        <v>0</v>
      </c>
      <c r="AE697" s="61"/>
    </row>
    <row r="698" spans="1:31" x14ac:dyDescent="0.2">
      <c r="A698" s="41">
        <f t="shared" si="46"/>
        <v>695</v>
      </c>
      <c r="B698" s="46"/>
      <c r="C698" s="57" t="str">
        <f>IF(D698&lt;&gt;0,VLOOKUP(D698,'[1]Danh mục'!$A$3:$B$17,2,0),"")</f>
        <v/>
      </c>
      <c r="D698" s="47"/>
      <c r="E698" s="54">
        <f>IFERROR(INDEX(#REF!,MATCH('THÁNG 6.2022'!D698,XE[SỐ XE],0),0),0)</f>
        <v>0</v>
      </c>
      <c r="F698" s="55"/>
      <c r="G698" s="71"/>
      <c r="H698" s="48"/>
      <c r="I698" s="48"/>
      <c r="J698" s="48"/>
      <c r="K698" s="54">
        <f t="shared" si="30"/>
        <v>28</v>
      </c>
      <c r="L698" s="56"/>
      <c r="M698" s="48"/>
      <c r="N698" s="48"/>
      <c r="O698" s="48"/>
      <c r="P698" s="69"/>
      <c r="Q698" s="48"/>
      <c r="R698" s="50"/>
      <c r="S698" s="51"/>
      <c r="T698" s="52"/>
      <c r="U698" s="52"/>
      <c r="V698" s="51"/>
      <c r="W698" s="53"/>
      <c r="X698" s="49"/>
      <c r="Y698" s="49"/>
      <c r="Z698" s="49"/>
      <c r="AA698" s="49"/>
      <c r="AB698" s="49"/>
      <c r="AC698" s="42">
        <f t="shared" si="44"/>
        <v>0</v>
      </c>
      <c r="AD698" s="42">
        <f t="shared" si="45"/>
        <v>0</v>
      </c>
      <c r="AE698" s="61"/>
    </row>
    <row r="699" spans="1:31" x14ac:dyDescent="0.2">
      <c r="A699" s="41">
        <f t="shared" si="46"/>
        <v>696</v>
      </c>
      <c r="B699" s="46"/>
      <c r="C699" s="57" t="str">
        <f>IF(D699&lt;&gt;0,VLOOKUP(D699,'[1]Danh mục'!$A$3:$B$17,2,0),"")</f>
        <v/>
      </c>
      <c r="D699" s="47"/>
      <c r="E699" s="54">
        <f>IFERROR(INDEX(#REF!,MATCH('THÁNG 6.2022'!D699,XE[SỐ XE],0),0),0)</f>
        <v>0</v>
      </c>
      <c r="F699" s="55"/>
      <c r="G699" s="71"/>
      <c r="H699" s="48"/>
      <c r="I699" s="48"/>
      <c r="J699" s="48"/>
      <c r="K699" s="54">
        <f t="shared" si="30"/>
        <v>28</v>
      </c>
      <c r="L699" s="56"/>
      <c r="M699" s="48"/>
      <c r="N699" s="48"/>
      <c r="O699" s="48"/>
      <c r="P699" s="69"/>
      <c r="Q699" s="48"/>
      <c r="R699" s="50"/>
      <c r="S699" s="51"/>
      <c r="T699" s="52"/>
      <c r="U699" s="52"/>
      <c r="V699" s="51"/>
      <c r="W699" s="53"/>
      <c r="X699" s="49"/>
      <c r="Y699" s="49"/>
      <c r="Z699" s="49"/>
      <c r="AA699" s="49"/>
      <c r="AB699" s="49"/>
      <c r="AC699" s="42">
        <f t="shared" si="44"/>
        <v>0</v>
      </c>
      <c r="AD699" s="42">
        <f t="shared" si="45"/>
        <v>0</v>
      </c>
      <c r="AE699" s="61"/>
    </row>
    <row r="700" spans="1:31" x14ac:dyDescent="0.2">
      <c r="A700" s="41">
        <f t="shared" si="46"/>
        <v>697</v>
      </c>
      <c r="B700" s="46"/>
      <c r="C700" s="57" t="str">
        <f>IF(D700&lt;&gt;0,VLOOKUP(D700,'[1]Danh mục'!$A$3:$B$17,2,0),"")</f>
        <v/>
      </c>
      <c r="D700" s="47"/>
      <c r="E700" s="54">
        <f>IFERROR(INDEX(#REF!,MATCH('THÁNG 6.2022'!D700,XE[SỐ XE],0),0),0)</f>
        <v>0</v>
      </c>
      <c r="F700" s="55"/>
      <c r="G700" s="71"/>
      <c r="H700" s="48"/>
      <c r="I700" s="48"/>
      <c r="J700" s="48"/>
      <c r="K700" s="54">
        <f t="shared" si="30"/>
        <v>28</v>
      </c>
      <c r="L700" s="56"/>
      <c r="M700" s="48"/>
      <c r="N700" s="48"/>
      <c r="O700" s="48"/>
      <c r="P700" s="69"/>
      <c r="Q700" s="48"/>
      <c r="R700" s="50"/>
      <c r="S700" s="51"/>
      <c r="T700" s="52"/>
      <c r="U700" s="52"/>
      <c r="V700" s="51"/>
      <c r="W700" s="53"/>
      <c r="X700" s="49"/>
      <c r="Y700" s="49"/>
      <c r="Z700" s="49"/>
      <c r="AA700" s="49"/>
      <c r="AB700" s="49"/>
      <c r="AC700" s="42">
        <f t="shared" si="44"/>
        <v>0</v>
      </c>
      <c r="AD700" s="42">
        <f t="shared" si="45"/>
        <v>0</v>
      </c>
      <c r="AE700" s="61"/>
    </row>
    <row r="701" spans="1:31" x14ac:dyDescent="0.2">
      <c r="A701" s="41">
        <f t="shared" si="46"/>
        <v>698</v>
      </c>
      <c r="B701" s="46"/>
      <c r="C701" s="57" t="str">
        <f>IF(D701&lt;&gt;0,VLOOKUP(D701,'[1]Danh mục'!$A$3:$B$17,2,0),"")</f>
        <v/>
      </c>
      <c r="D701" s="47"/>
      <c r="E701" s="54">
        <f>IFERROR(INDEX(#REF!,MATCH('THÁNG 6.2022'!D701,XE[SỐ XE],0),0),0)</f>
        <v>0</v>
      </c>
      <c r="F701" s="55"/>
      <c r="G701" s="71"/>
      <c r="H701" s="48"/>
      <c r="I701" s="48"/>
      <c r="J701" s="48"/>
      <c r="K701" s="54">
        <f t="shared" si="30"/>
        <v>28</v>
      </c>
      <c r="L701" s="56"/>
      <c r="M701" s="48"/>
      <c r="N701" s="48"/>
      <c r="O701" s="48"/>
      <c r="P701" s="69"/>
      <c r="Q701" s="48"/>
      <c r="R701" s="50"/>
      <c r="S701" s="51"/>
      <c r="T701" s="52"/>
      <c r="U701" s="52"/>
      <c r="V701" s="51"/>
      <c r="W701" s="53"/>
      <c r="X701" s="49"/>
      <c r="Y701" s="49"/>
      <c r="Z701" s="49"/>
      <c r="AA701" s="49"/>
      <c r="AB701" s="49"/>
      <c r="AC701" s="42">
        <f t="shared" si="44"/>
        <v>0</v>
      </c>
      <c r="AD701" s="42">
        <f t="shared" si="45"/>
        <v>0</v>
      </c>
      <c r="AE701" s="61"/>
    </row>
    <row r="702" spans="1:31" x14ac:dyDescent="0.2">
      <c r="A702" s="41">
        <f t="shared" si="46"/>
        <v>699</v>
      </c>
      <c r="B702" s="46"/>
      <c r="C702" s="57" t="str">
        <f>IF(D702&lt;&gt;0,VLOOKUP(D702,'[1]Danh mục'!$A$3:$B$17,2,0),"")</f>
        <v/>
      </c>
      <c r="D702" s="47"/>
      <c r="E702" s="54">
        <f>IFERROR(INDEX(#REF!,MATCH('THÁNG 6.2022'!D702,XE[SỐ XE],0),0),0)</f>
        <v>0</v>
      </c>
      <c r="F702" s="55"/>
      <c r="G702" s="71"/>
      <c r="H702" s="48"/>
      <c r="I702" s="48"/>
      <c r="J702" s="48"/>
      <c r="K702" s="54">
        <f t="shared" si="30"/>
        <v>28</v>
      </c>
      <c r="L702" s="56"/>
      <c r="M702" s="48"/>
      <c r="N702" s="48"/>
      <c r="O702" s="48"/>
      <c r="P702" s="69"/>
      <c r="Q702" s="48"/>
      <c r="R702" s="50"/>
      <c r="S702" s="51"/>
      <c r="T702" s="52"/>
      <c r="U702" s="52"/>
      <c r="V702" s="51"/>
      <c r="W702" s="53"/>
      <c r="X702" s="49"/>
      <c r="Y702" s="49"/>
      <c r="Z702" s="49"/>
      <c r="AA702" s="49"/>
      <c r="AB702" s="49"/>
      <c r="AC702" s="42">
        <f t="shared" si="44"/>
        <v>0</v>
      </c>
      <c r="AD702" s="42">
        <f t="shared" si="45"/>
        <v>0</v>
      </c>
      <c r="AE702" s="61"/>
    </row>
    <row r="703" spans="1:31" x14ac:dyDescent="0.2">
      <c r="A703" s="41">
        <f t="shared" si="46"/>
        <v>700</v>
      </c>
      <c r="B703" s="46"/>
      <c r="C703" s="57" t="str">
        <f>IF(D703&lt;&gt;0,VLOOKUP(D703,'[1]Danh mục'!$A$3:$B$17,2,0),"")</f>
        <v/>
      </c>
      <c r="D703" s="47"/>
      <c r="E703" s="54">
        <f>IFERROR(INDEX(#REF!,MATCH('THÁNG 6.2022'!D703,XE[SỐ XE],0),0),0)</f>
        <v>0</v>
      </c>
      <c r="F703" s="55"/>
      <c r="G703" s="71"/>
      <c r="H703" s="48"/>
      <c r="I703" s="48"/>
      <c r="J703" s="48"/>
      <c r="K703" s="54">
        <f t="shared" si="30"/>
        <v>28</v>
      </c>
      <c r="L703" s="56"/>
      <c r="M703" s="48"/>
      <c r="N703" s="48"/>
      <c r="O703" s="48"/>
      <c r="P703" s="69"/>
      <c r="Q703" s="48"/>
      <c r="R703" s="50"/>
      <c r="S703" s="51"/>
      <c r="T703" s="52"/>
      <c r="U703" s="52"/>
      <c r="V703" s="51"/>
      <c r="W703" s="53"/>
      <c r="X703" s="49"/>
      <c r="Y703" s="49"/>
      <c r="Z703" s="49"/>
      <c r="AA703" s="49"/>
      <c r="AB703" s="49"/>
      <c r="AC703" s="42">
        <f t="shared" si="44"/>
        <v>0</v>
      </c>
      <c r="AD703" s="42">
        <f t="shared" si="45"/>
        <v>0</v>
      </c>
      <c r="AE703" s="61"/>
    </row>
    <row r="704" spans="1:31" x14ac:dyDescent="0.2">
      <c r="A704" s="41">
        <f t="shared" si="46"/>
        <v>701</v>
      </c>
      <c r="B704" s="46"/>
      <c r="C704" s="57" t="str">
        <f>IF(D704&lt;&gt;0,VLOOKUP(D704,'[1]Danh mục'!$A$3:$B$17,2,0),"")</f>
        <v/>
      </c>
      <c r="D704" s="47"/>
      <c r="E704" s="54">
        <f>IFERROR(INDEX(#REF!,MATCH('THÁNG 6.2022'!D704,XE[SỐ XE],0),0),0)</f>
        <v>0</v>
      </c>
      <c r="F704" s="55"/>
      <c r="G704" s="71"/>
      <c r="H704" s="48"/>
      <c r="I704" s="48"/>
      <c r="J704" s="48"/>
      <c r="K704" s="54">
        <f t="shared" si="30"/>
        <v>28</v>
      </c>
      <c r="L704" s="56"/>
      <c r="M704" s="48"/>
      <c r="N704" s="48"/>
      <c r="O704" s="48"/>
      <c r="P704" s="69"/>
      <c r="Q704" s="48"/>
      <c r="R704" s="50"/>
      <c r="S704" s="51"/>
      <c r="T704" s="52"/>
      <c r="U704" s="52"/>
      <c r="V704" s="51"/>
      <c r="W704" s="53"/>
      <c r="X704" s="49"/>
      <c r="Y704" s="49"/>
      <c r="Z704" s="49"/>
      <c r="AA704" s="49"/>
      <c r="AB704" s="49"/>
      <c r="AC704" s="42">
        <f t="shared" si="44"/>
        <v>0</v>
      </c>
      <c r="AD704" s="42">
        <f t="shared" si="45"/>
        <v>0</v>
      </c>
      <c r="AE704" s="61"/>
    </row>
    <row r="705" spans="1:31" x14ac:dyDescent="0.2">
      <c r="A705" s="41">
        <f t="shared" si="46"/>
        <v>702</v>
      </c>
      <c r="B705" s="46"/>
      <c r="C705" s="57" t="str">
        <f>IF(D705&lt;&gt;0,VLOOKUP(D705,'[1]Danh mục'!$A$3:$B$17,2,0),"")</f>
        <v/>
      </c>
      <c r="D705" s="47"/>
      <c r="E705" s="54">
        <f>IFERROR(INDEX(#REF!,MATCH('THÁNG 6.2022'!D705,XE[SỐ XE],0),0),0)</f>
        <v>0</v>
      </c>
      <c r="F705" s="55"/>
      <c r="G705" s="71"/>
      <c r="H705" s="48"/>
      <c r="I705" s="48"/>
      <c r="J705" s="48"/>
      <c r="K705" s="54">
        <f t="shared" si="30"/>
        <v>28</v>
      </c>
      <c r="L705" s="56"/>
      <c r="M705" s="48"/>
      <c r="N705" s="48"/>
      <c r="O705" s="48"/>
      <c r="P705" s="69"/>
      <c r="Q705" s="48"/>
      <c r="R705" s="50"/>
      <c r="S705" s="51"/>
      <c r="T705" s="52"/>
      <c r="U705" s="52"/>
      <c r="V705" s="51"/>
      <c r="W705" s="53"/>
      <c r="X705" s="49"/>
      <c r="Y705" s="49"/>
      <c r="Z705" s="49"/>
      <c r="AA705" s="49"/>
      <c r="AB705" s="49"/>
      <c r="AC705" s="42">
        <f t="shared" si="44"/>
        <v>0</v>
      </c>
      <c r="AD705" s="42">
        <f t="shared" si="45"/>
        <v>0</v>
      </c>
      <c r="AE705" s="61"/>
    </row>
    <row r="706" spans="1:31" x14ac:dyDescent="0.2">
      <c r="A706" s="41">
        <f t="shared" si="46"/>
        <v>703</v>
      </c>
      <c r="B706" s="46"/>
      <c r="C706" s="57" t="str">
        <f>IF(D706&lt;&gt;0,VLOOKUP(D706,'[1]Danh mục'!$A$3:$B$17,2,0),"")</f>
        <v/>
      </c>
      <c r="D706" s="47"/>
      <c r="E706" s="54">
        <f>IFERROR(INDEX(#REF!,MATCH('THÁNG 6.2022'!D706,XE[SỐ XE],0),0),0)</f>
        <v>0</v>
      </c>
      <c r="F706" s="55"/>
      <c r="G706" s="71"/>
      <c r="H706" s="48"/>
      <c r="I706" s="48"/>
      <c r="J706" s="48"/>
      <c r="K706" s="54">
        <f t="shared" si="30"/>
        <v>28</v>
      </c>
      <c r="L706" s="56"/>
      <c r="M706" s="48"/>
      <c r="N706" s="48"/>
      <c r="O706" s="48"/>
      <c r="P706" s="69"/>
      <c r="Q706" s="48"/>
      <c r="R706" s="50"/>
      <c r="S706" s="51"/>
      <c r="T706" s="52"/>
      <c r="U706" s="52"/>
      <c r="V706" s="51"/>
      <c r="W706" s="53"/>
      <c r="X706" s="49"/>
      <c r="Y706" s="49"/>
      <c r="Z706" s="49"/>
      <c r="AA706" s="49"/>
      <c r="AB706" s="49"/>
      <c r="AC706" s="42">
        <f t="shared" si="44"/>
        <v>0</v>
      </c>
      <c r="AD706" s="42">
        <f t="shared" si="45"/>
        <v>0</v>
      </c>
      <c r="AE706" s="61"/>
    </row>
    <row r="707" spans="1:31" x14ac:dyDescent="0.2">
      <c r="A707" s="41">
        <f t="shared" si="46"/>
        <v>704</v>
      </c>
      <c r="B707" s="46"/>
      <c r="C707" s="57" t="str">
        <f>IF(D707&lt;&gt;0,VLOOKUP(D707,'[1]Danh mục'!$A$3:$B$17,2,0),"")</f>
        <v/>
      </c>
      <c r="D707" s="47"/>
      <c r="E707" s="54">
        <f>IFERROR(INDEX(#REF!,MATCH('THÁNG 6.2022'!D707,XE[SỐ XE],0),0),0)</f>
        <v>0</v>
      </c>
      <c r="F707" s="55"/>
      <c r="G707" s="71"/>
      <c r="H707" s="48"/>
      <c r="I707" s="48"/>
      <c r="J707" s="48"/>
      <c r="K707" s="54">
        <f t="shared" si="30"/>
        <v>28</v>
      </c>
      <c r="L707" s="56"/>
      <c r="M707" s="48"/>
      <c r="N707" s="48"/>
      <c r="O707" s="48"/>
      <c r="P707" s="69"/>
      <c r="Q707" s="48"/>
      <c r="R707" s="50"/>
      <c r="S707" s="51"/>
      <c r="T707" s="52"/>
      <c r="U707" s="52"/>
      <c r="V707" s="51"/>
      <c r="W707" s="53"/>
      <c r="X707" s="49"/>
      <c r="Y707" s="49"/>
      <c r="Z707" s="49"/>
      <c r="AA707" s="49"/>
      <c r="AB707" s="49"/>
      <c r="AC707" s="42">
        <f t="shared" si="44"/>
        <v>0</v>
      </c>
      <c r="AD707" s="42">
        <f t="shared" si="45"/>
        <v>0</v>
      </c>
      <c r="AE707" s="61"/>
    </row>
    <row r="708" spans="1:31" x14ac:dyDescent="0.2">
      <c r="A708" s="41">
        <f t="shared" si="46"/>
        <v>705</v>
      </c>
      <c r="B708" s="46"/>
      <c r="C708" s="57" t="str">
        <f>IF(D708&lt;&gt;0,VLOOKUP(D708,'[1]Danh mục'!$A$3:$B$17,2,0),"")</f>
        <v/>
      </c>
      <c r="D708" s="47"/>
      <c r="E708" s="54">
        <f>IFERROR(INDEX(#REF!,MATCH('THÁNG 6.2022'!D708,XE[SỐ XE],0),0),0)</f>
        <v>0</v>
      </c>
      <c r="F708" s="55"/>
      <c r="G708" s="71"/>
      <c r="H708" s="48"/>
      <c r="I708" s="48"/>
      <c r="J708" s="48"/>
      <c r="K708" s="54">
        <f t="shared" si="30"/>
        <v>28</v>
      </c>
      <c r="L708" s="56"/>
      <c r="M708" s="48"/>
      <c r="N708" s="48"/>
      <c r="O708" s="48"/>
      <c r="P708" s="69"/>
      <c r="Q708" s="48"/>
      <c r="R708" s="50"/>
      <c r="S708" s="51"/>
      <c r="T708" s="52"/>
      <c r="U708" s="52"/>
      <c r="V708" s="51"/>
      <c r="W708" s="53"/>
      <c r="X708" s="49"/>
      <c r="Y708" s="49"/>
      <c r="Z708" s="49"/>
      <c r="AA708" s="49"/>
      <c r="AB708" s="49"/>
      <c r="AC708" s="42">
        <f t="shared" si="44"/>
        <v>0</v>
      </c>
      <c r="AD708" s="42">
        <f t="shared" si="45"/>
        <v>0</v>
      </c>
      <c r="AE708" s="61"/>
    </row>
    <row r="709" spans="1:31" x14ac:dyDescent="0.2">
      <c r="A709" s="41">
        <f t="shared" si="46"/>
        <v>706</v>
      </c>
      <c r="B709" s="46"/>
      <c r="C709" s="57" t="str">
        <f>IF(D709&lt;&gt;0,VLOOKUP(D709,'[1]Danh mục'!$A$3:$B$17,2,0),"")</f>
        <v/>
      </c>
      <c r="D709" s="47"/>
      <c r="E709" s="54">
        <f>IFERROR(INDEX(#REF!,MATCH('THÁNG 6.2022'!D709,XE[SỐ XE],0),0),0)</f>
        <v>0</v>
      </c>
      <c r="F709" s="55"/>
      <c r="G709" s="71"/>
      <c r="H709" s="48"/>
      <c r="I709" s="48"/>
      <c r="J709" s="48"/>
      <c r="K709" s="54">
        <f t="shared" si="30"/>
        <v>28</v>
      </c>
      <c r="L709" s="56"/>
      <c r="M709" s="48"/>
      <c r="N709" s="48"/>
      <c r="O709" s="48"/>
      <c r="P709" s="69"/>
      <c r="Q709" s="48"/>
      <c r="R709" s="50"/>
      <c r="S709" s="51"/>
      <c r="T709" s="52"/>
      <c r="U709" s="52"/>
      <c r="V709" s="51"/>
      <c r="W709" s="53"/>
      <c r="X709" s="49"/>
      <c r="Y709" s="49"/>
      <c r="Z709" s="49"/>
      <c r="AA709" s="49"/>
      <c r="AB709" s="49"/>
      <c r="AC709" s="42">
        <f t="shared" ref="AC709:AC737" si="47">K709*M709*15000</f>
        <v>0</v>
      </c>
      <c r="AD709" s="42">
        <f t="shared" ref="AD709:AD768" si="48">SUM(W709:AB709)</f>
        <v>0</v>
      </c>
      <c r="AE709" s="61"/>
    </row>
    <row r="710" spans="1:31" x14ac:dyDescent="0.2">
      <c r="A710" s="41">
        <f t="shared" si="46"/>
        <v>707</v>
      </c>
      <c r="B710" s="46"/>
      <c r="C710" s="57" t="str">
        <f>IF(D710&lt;&gt;0,VLOOKUP(D710,'[1]Danh mục'!$A$3:$B$17,2,0),"")</f>
        <v/>
      </c>
      <c r="D710" s="47"/>
      <c r="E710" s="54">
        <f>IFERROR(INDEX(#REF!,MATCH('THÁNG 6.2022'!D710,XE[SỐ XE],0),0),0)</f>
        <v>0</v>
      </c>
      <c r="F710" s="55"/>
      <c r="G710" s="71"/>
      <c r="H710" s="48"/>
      <c r="I710" s="48"/>
      <c r="J710" s="48"/>
      <c r="K710" s="54">
        <f t="shared" si="30"/>
        <v>28</v>
      </c>
      <c r="L710" s="56"/>
      <c r="M710" s="48"/>
      <c r="N710" s="48"/>
      <c r="O710" s="48"/>
      <c r="P710" s="69"/>
      <c r="Q710" s="48"/>
      <c r="R710" s="50"/>
      <c r="S710" s="51"/>
      <c r="T710" s="52"/>
      <c r="U710" s="52"/>
      <c r="V710" s="51"/>
      <c r="W710" s="53"/>
      <c r="X710" s="49"/>
      <c r="Y710" s="49"/>
      <c r="Z710" s="49"/>
      <c r="AA710" s="49"/>
      <c r="AB710" s="49"/>
      <c r="AC710" s="42">
        <f t="shared" si="47"/>
        <v>0</v>
      </c>
      <c r="AD710" s="42">
        <f t="shared" si="48"/>
        <v>0</v>
      </c>
      <c r="AE710" s="61"/>
    </row>
    <row r="711" spans="1:31" x14ac:dyDescent="0.2">
      <c r="A711" s="41">
        <f t="shared" si="46"/>
        <v>708</v>
      </c>
      <c r="B711" s="46"/>
      <c r="C711" s="57" t="str">
        <f>IF(D711&lt;&gt;0,VLOOKUP(D711,'[1]Danh mục'!$A$3:$B$17,2,0),"")</f>
        <v/>
      </c>
      <c r="D711" s="47"/>
      <c r="E711" s="54">
        <f>IFERROR(INDEX(#REF!,MATCH('THÁNG 6.2022'!D711,XE[SỐ XE],0),0),0)</f>
        <v>0</v>
      </c>
      <c r="F711" s="55"/>
      <c r="G711" s="71"/>
      <c r="H711" s="48"/>
      <c r="I711" s="48"/>
      <c r="J711" s="48"/>
      <c r="K711" s="54">
        <f t="shared" si="30"/>
        <v>28</v>
      </c>
      <c r="L711" s="56"/>
      <c r="M711" s="48"/>
      <c r="N711" s="48"/>
      <c r="O711" s="48"/>
      <c r="P711" s="69"/>
      <c r="Q711" s="48"/>
      <c r="R711" s="50"/>
      <c r="S711" s="51"/>
      <c r="T711" s="52"/>
      <c r="U711" s="52"/>
      <c r="V711" s="51"/>
      <c r="W711" s="53"/>
      <c r="X711" s="49"/>
      <c r="Y711" s="49"/>
      <c r="Z711" s="49"/>
      <c r="AA711" s="49"/>
      <c r="AB711" s="49"/>
      <c r="AC711" s="42">
        <f t="shared" si="47"/>
        <v>0</v>
      </c>
      <c r="AD711" s="42">
        <f t="shared" si="48"/>
        <v>0</v>
      </c>
      <c r="AE711" s="61"/>
    </row>
    <row r="712" spans="1:31" x14ac:dyDescent="0.2">
      <c r="A712" s="41">
        <f t="shared" si="46"/>
        <v>709</v>
      </c>
      <c r="B712" s="46"/>
      <c r="C712" s="57" t="str">
        <f>IF(D712&lt;&gt;0,VLOOKUP(D712,'[1]Danh mục'!$A$3:$B$17,2,0),"")</f>
        <v/>
      </c>
      <c r="D712" s="47"/>
      <c r="E712" s="54">
        <f>IFERROR(INDEX(#REF!,MATCH('THÁNG 6.2022'!D712,XE[SỐ XE],0),0),0)</f>
        <v>0</v>
      </c>
      <c r="F712" s="55"/>
      <c r="G712" s="71"/>
      <c r="H712" s="48"/>
      <c r="I712" s="48"/>
      <c r="J712" s="48"/>
      <c r="K712" s="54">
        <f t="shared" si="30"/>
        <v>28</v>
      </c>
      <c r="L712" s="56"/>
      <c r="M712" s="48"/>
      <c r="N712" s="48"/>
      <c r="O712" s="48"/>
      <c r="P712" s="69"/>
      <c r="Q712" s="48"/>
      <c r="R712" s="50"/>
      <c r="S712" s="51"/>
      <c r="T712" s="52"/>
      <c r="U712" s="52"/>
      <c r="V712" s="51"/>
      <c r="W712" s="53"/>
      <c r="X712" s="49"/>
      <c r="Y712" s="49"/>
      <c r="Z712" s="49"/>
      <c r="AA712" s="49"/>
      <c r="AB712" s="49"/>
      <c r="AC712" s="42">
        <f t="shared" si="47"/>
        <v>0</v>
      </c>
      <c r="AD712" s="42">
        <f t="shared" si="48"/>
        <v>0</v>
      </c>
      <c r="AE712" s="61"/>
    </row>
    <row r="713" spans="1:31" x14ac:dyDescent="0.2">
      <c r="A713" s="41">
        <f t="shared" si="46"/>
        <v>710</v>
      </c>
      <c r="B713" s="46"/>
      <c r="C713" s="57" t="str">
        <f>IF(D713&lt;&gt;0,VLOOKUP(D713,'[1]Danh mục'!$A$3:$B$17,2,0),"")</f>
        <v/>
      </c>
      <c r="D713" s="47"/>
      <c r="E713" s="54">
        <f>IFERROR(INDEX(#REF!,MATCH('THÁNG 6.2022'!D713,XE[SỐ XE],0),0),0)</f>
        <v>0</v>
      </c>
      <c r="F713" s="55"/>
      <c r="G713" s="71"/>
      <c r="H713" s="48"/>
      <c r="I713" s="48"/>
      <c r="J713" s="48"/>
      <c r="K713" s="54">
        <f t="shared" si="30"/>
        <v>28</v>
      </c>
      <c r="L713" s="56"/>
      <c r="M713" s="48"/>
      <c r="N713" s="48"/>
      <c r="O713" s="48"/>
      <c r="P713" s="69"/>
      <c r="Q713" s="48"/>
      <c r="R713" s="50"/>
      <c r="S713" s="51"/>
      <c r="T713" s="52"/>
      <c r="U713" s="52"/>
      <c r="V713" s="51"/>
      <c r="W713" s="53"/>
      <c r="X713" s="49"/>
      <c r="Y713" s="49"/>
      <c r="Z713" s="49"/>
      <c r="AA713" s="49"/>
      <c r="AB713" s="49"/>
      <c r="AC713" s="42">
        <f t="shared" si="47"/>
        <v>0</v>
      </c>
      <c r="AD713" s="42">
        <f t="shared" si="48"/>
        <v>0</v>
      </c>
      <c r="AE713" s="61"/>
    </row>
    <row r="714" spans="1:31" x14ac:dyDescent="0.2">
      <c r="A714" s="41">
        <f t="shared" si="46"/>
        <v>711</v>
      </c>
      <c r="B714" s="46"/>
      <c r="C714" s="57" t="str">
        <f>IF(D714&lt;&gt;0,VLOOKUP(D714,'[1]Danh mục'!$A$3:$B$17,2,0),"")</f>
        <v/>
      </c>
      <c r="D714" s="47"/>
      <c r="E714" s="54">
        <f>IFERROR(INDEX(#REF!,MATCH('THÁNG 6.2022'!D714,XE[SỐ XE],0),0),0)</f>
        <v>0</v>
      </c>
      <c r="F714" s="55"/>
      <c r="G714" s="71"/>
      <c r="H714" s="48"/>
      <c r="I714" s="48"/>
      <c r="J714" s="48"/>
      <c r="K714" s="54">
        <f t="shared" si="30"/>
        <v>28</v>
      </c>
      <c r="L714" s="56"/>
      <c r="M714" s="48"/>
      <c r="N714" s="48"/>
      <c r="O714" s="48"/>
      <c r="P714" s="69"/>
      <c r="Q714" s="48"/>
      <c r="R714" s="50"/>
      <c r="S714" s="51"/>
      <c r="T714" s="52"/>
      <c r="U714" s="52"/>
      <c r="V714" s="51"/>
      <c r="W714" s="53"/>
      <c r="X714" s="49"/>
      <c r="Y714" s="49"/>
      <c r="Z714" s="49"/>
      <c r="AA714" s="49"/>
      <c r="AB714" s="49"/>
      <c r="AC714" s="42">
        <f t="shared" si="47"/>
        <v>0</v>
      </c>
      <c r="AD714" s="42">
        <f t="shared" si="48"/>
        <v>0</v>
      </c>
      <c r="AE714" s="61"/>
    </row>
    <row r="715" spans="1:31" x14ac:dyDescent="0.2">
      <c r="A715" s="41">
        <f t="shared" si="46"/>
        <v>712</v>
      </c>
      <c r="B715" s="46"/>
      <c r="C715" s="57" t="str">
        <f>IF(D715&lt;&gt;0,VLOOKUP(D715,'[1]Danh mục'!$A$3:$B$17,2,0),"")</f>
        <v/>
      </c>
      <c r="D715" s="47"/>
      <c r="E715" s="54">
        <f>IFERROR(INDEX(#REF!,MATCH('THÁNG 6.2022'!D715,XE[SỐ XE],0),0),0)</f>
        <v>0</v>
      </c>
      <c r="F715" s="55"/>
      <c r="G715" s="71"/>
      <c r="H715" s="48"/>
      <c r="I715" s="48"/>
      <c r="J715" s="48"/>
      <c r="K715" s="54">
        <f t="shared" si="30"/>
        <v>28</v>
      </c>
      <c r="L715" s="56"/>
      <c r="M715" s="48"/>
      <c r="N715" s="48"/>
      <c r="O715" s="48"/>
      <c r="P715" s="69"/>
      <c r="Q715" s="48"/>
      <c r="R715" s="50"/>
      <c r="S715" s="51"/>
      <c r="T715" s="52"/>
      <c r="U715" s="52"/>
      <c r="V715" s="51"/>
      <c r="W715" s="53"/>
      <c r="X715" s="49"/>
      <c r="Y715" s="49"/>
      <c r="Z715" s="49"/>
      <c r="AA715" s="49"/>
      <c r="AB715" s="49"/>
      <c r="AC715" s="42">
        <f t="shared" si="47"/>
        <v>0</v>
      </c>
      <c r="AD715" s="42">
        <f t="shared" si="48"/>
        <v>0</v>
      </c>
      <c r="AE715" s="61"/>
    </row>
    <row r="716" spans="1:31" x14ac:dyDescent="0.2">
      <c r="A716" s="41">
        <f t="shared" si="46"/>
        <v>713</v>
      </c>
      <c r="B716" s="46"/>
      <c r="C716" s="57" t="str">
        <f>IF(D716&lt;&gt;0,VLOOKUP(D716,'[1]Danh mục'!$A$3:$B$17,2,0),"")</f>
        <v/>
      </c>
      <c r="D716" s="47"/>
      <c r="E716" s="54">
        <f>IFERROR(INDEX(#REF!,MATCH('THÁNG 6.2022'!D716,XE[SỐ XE],0),0),0)</f>
        <v>0</v>
      </c>
      <c r="F716" s="55"/>
      <c r="G716" s="71"/>
      <c r="H716" s="48"/>
      <c r="I716" s="48"/>
      <c r="J716" s="48"/>
      <c r="K716" s="54">
        <f t="shared" si="30"/>
        <v>28</v>
      </c>
      <c r="L716" s="56"/>
      <c r="M716" s="48"/>
      <c r="N716" s="48"/>
      <c r="O716" s="48"/>
      <c r="P716" s="69"/>
      <c r="Q716" s="48"/>
      <c r="R716" s="50"/>
      <c r="S716" s="51"/>
      <c r="T716" s="52"/>
      <c r="U716" s="52"/>
      <c r="V716" s="51"/>
      <c r="W716" s="53"/>
      <c r="X716" s="49"/>
      <c r="Y716" s="49"/>
      <c r="Z716" s="49"/>
      <c r="AA716" s="49"/>
      <c r="AB716" s="49"/>
      <c r="AC716" s="42">
        <f t="shared" si="47"/>
        <v>0</v>
      </c>
      <c r="AD716" s="42">
        <f t="shared" si="48"/>
        <v>0</v>
      </c>
      <c r="AE716" s="61"/>
    </row>
    <row r="717" spans="1:31" x14ac:dyDescent="0.2">
      <c r="A717" s="41">
        <f t="shared" si="46"/>
        <v>714</v>
      </c>
      <c r="B717" s="46"/>
      <c r="C717" s="57" t="str">
        <f>IF(D717&lt;&gt;0,VLOOKUP(D717,'[1]Danh mục'!$A$3:$B$17,2,0),"")</f>
        <v/>
      </c>
      <c r="D717" s="47"/>
      <c r="E717" s="54">
        <f>IFERROR(INDEX(#REF!,MATCH('THÁNG 6.2022'!D717,XE[SỐ XE],0),0),0)</f>
        <v>0</v>
      </c>
      <c r="F717" s="55"/>
      <c r="G717" s="71"/>
      <c r="H717" s="48"/>
      <c r="I717" s="48"/>
      <c r="J717" s="48"/>
      <c r="K717" s="54">
        <f t="shared" si="30"/>
        <v>28</v>
      </c>
      <c r="L717" s="56"/>
      <c r="M717" s="48"/>
      <c r="N717" s="48"/>
      <c r="O717" s="48"/>
      <c r="P717" s="69"/>
      <c r="Q717" s="48"/>
      <c r="R717" s="50"/>
      <c r="S717" s="51"/>
      <c r="T717" s="52"/>
      <c r="U717" s="52"/>
      <c r="V717" s="51"/>
      <c r="W717" s="53"/>
      <c r="X717" s="49"/>
      <c r="Y717" s="49"/>
      <c r="Z717" s="49"/>
      <c r="AA717" s="49"/>
      <c r="AB717" s="49"/>
      <c r="AC717" s="42">
        <f t="shared" si="47"/>
        <v>0</v>
      </c>
      <c r="AD717" s="42">
        <f t="shared" si="48"/>
        <v>0</v>
      </c>
      <c r="AE717" s="61"/>
    </row>
    <row r="718" spans="1:31" x14ac:dyDescent="0.2">
      <c r="A718" s="41">
        <f t="shared" si="46"/>
        <v>715</v>
      </c>
      <c r="B718" s="46"/>
      <c r="C718" s="57" t="str">
        <f>IF(D718&lt;&gt;0,VLOOKUP(D718,'[1]Danh mục'!$A$3:$B$17,2,0),"")</f>
        <v/>
      </c>
      <c r="D718" s="47"/>
      <c r="E718" s="54">
        <f>IFERROR(INDEX(#REF!,MATCH('THÁNG 6.2022'!D718,XE[SỐ XE],0),0),0)</f>
        <v>0</v>
      </c>
      <c r="F718" s="55"/>
      <c r="G718" s="71"/>
      <c r="H718" s="48"/>
      <c r="I718" s="48"/>
      <c r="J718" s="48"/>
      <c r="K718" s="54">
        <f t="shared" si="30"/>
        <v>28</v>
      </c>
      <c r="L718" s="56"/>
      <c r="M718" s="48"/>
      <c r="N718" s="48"/>
      <c r="O718" s="48"/>
      <c r="P718" s="69"/>
      <c r="Q718" s="48"/>
      <c r="R718" s="50"/>
      <c r="S718" s="51"/>
      <c r="T718" s="52"/>
      <c r="U718" s="52"/>
      <c r="V718" s="51"/>
      <c r="W718" s="53"/>
      <c r="X718" s="49"/>
      <c r="Y718" s="49"/>
      <c r="Z718" s="49"/>
      <c r="AA718" s="49"/>
      <c r="AB718" s="49"/>
      <c r="AC718" s="42">
        <f t="shared" si="47"/>
        <v>0</v>
      </c>
      <c r="AD718" s="42">
        <f t="shared" si="48"/>
        <v>0</v>
      </c>
      <c r="AE718" s="61"/>
    </row>
    <row r="719" spans="1:31" x14ac:dyDescent="0.2">
      <c r="A719" s="41">
        <f t="shared" si="46"/>
        <v>716</v>
      </c>
      <c r="B719" s="46"/>
      <c r="C719" s="57" t="str">
        <f>IF(D719&lt;&gt;0,VLOOKUP(D719,'[1]Danh mục'!$A$3:$B$17,2,0),"")</f>
        <v/>
      </c>
      <c r="D719" s="47"/>
      <c r="E719" s="54">
        <f>IFERROR(INDEX(#REF!,MATCH('THÁNG 6.2022'!D719,XE[SỐ XE],0),0),0)</f>
        <v>0</v>
      </c>
      <c r="F719" s="55"/>
      <c r="G719" s="71"/>
      <c r="H719" s="48"/>
      <c r="I719" s="48"/>
      <c r="J719" s="48"/>
      <c r="K719" s="54">
        <f t="shared" si="30"/>
        <v>28</v>
      </c>
      <c r="L719" s="56"/>
      <c r="M719" s="48"/>
      <c r="N719" s="48"/>
      <c r="O719" s="48"/>
      <c r="P719" s="69"/>
      <c r="Q719" s="48"/>
      <c r="R719" s="50"/>
      <c r="S719" s="51"/>
      <c r="T719" s="52"/>
      <c r="U719" s="52"/>
      <c r="V719" s="51"/>
      <c r="W719" s="53"/>
      <c r="X719" s="49"/>
      <c r="Y719" s="49"/>
      <c r="Z719" s="49"/>
      <c r="AA719" s="49"/>
      <c r="AB719" s="49"/>
      <c r="AC719" s="42">
        <f t="shared" si="47"/>
        <v>0</v>
      </c>
      <c r="AD719" s="42">
        <f t="shared" si="48"/>
        <v>0</v>
      </c>
      <c r="AE719" s="61"/>
    </row>
    <row r="720" spans="1:31" x14ac:dyDescent="0.2">
      <c r="A720" s="41">
        <f t="shared" si="46"/>
        <v>717</v>
      </c>
      <c r="B720" s="46"/>
      <c r="C720" s="57" t="str">
        <f>IF(D720&lt;&gt;0,VLOOKUP(D720,'[1]Danh mục'!$A$3:$B$17,2,0),"")</f>
        <v/>
      </c>
      <c r="D720" s="47"/>
      <c r="E720" s="54">
        <f>IFERROR(INDEX(#REF!,MATCH('THÁNG 6.2022'!D720,XE[SỐ XE],0),0),0)</f>
        <v>0</v>
      </c>
      <c r="F720" s="55"/>
      <c r="G720" s="71"/>
      <c r="H720" s="48"/>
      <c r="I720" s="48"/>
      <c r="J720" s="48"/>
      <c r="K720" s="54">
        <f t="shared" si="30"/>
        <v>28</v>
      </c>
      <c r="L720" s="56"/>
      <c r="M720" s="48"/>
      <c r="N720" s="48"/>
      <c r="O720" s="48"/>
      <c r="P720" s="69"/>
      <c r="Q720" s="48"/>
      <c r="R720" s="50"/>
      <c r="S720" s="51"/>
      <c r="T720" s="52"/>
      <c r="U720" s="52"/>
      <c r="V720" s="51"/>
      <c r="W720" s="53"/>
      <c r="X720" s="49"/>
      <c r="Y720" s="49"/>
      <c r="Z720" s="49"/>
      <c r="AA720" s="49"/>
      <c r="AB720" s="49"/>
      <c r="AC720" s="42">
        <f t="shared" si="47"/>
        <v>0</v>
      </c>
      <c r="AD720" s="42">
        <f t="shared" si="48"/>
        <v>0</v>
      </c>
      <c r="AE720" s="61"/>
    </row>
    <row r="721" spans="1:31" x14ac:dyDescent="0.2">
      <c r="A721" s="41">
        <f t="shared" si="46"/>
        <v>718</v>
      </c>
      <c r="B721" s="46"/>
      <c r="C721" s="57" t="str">
        <f>IF(D721&lt;&gt;0,VLOOKUP(D721,'[1]Danh mục'!$A$3:$B$17,2,0),"")</f>
        <v/>
      </c>
      <c r="D721" s="47"/>
      <c r="E721" s="54">
        <f>IFERROR(INDEX(#REF!,MATCH('THÁNG 6.2022'!D721,XE[SỐ XE],0),0),0)</f>
        <v>0</v>
      </c>
      <c r="F721" s="55"/>
      <c r="G721" s="71"/>
      <c r="H721" s="48"/>
      <c r="I721" s="48"/>
      <c r="J721" s="48"/>
      <c r="K721" s="54">
        <f t="shared" ref="K721:K768" si="49">IF(P721&gt;30,40,IF(AND(P721&gt;27,P721&lt;30),36,IF(AND(P721&lt;=27,P721&gt;0),35,28)))</f>
        <v>28</v>
      </c>
      <c r="L721" s="56"/>
      <c r="M721" s="48"/>
      <c r="N721" s="48"/>
      <c r="O721" s="48"/>
      <c r="P721" s="69"/>
      <c r="Q721" s="48"/>
      <c r="R721" s="50"/>
      <c r="S721" s="51"/>
      <c r="T721" s="52"/>
      <c r="U721" s="52"/>
      <c r="V721" s="51"/>
      <c r="W721" s="53"/>
      <c r="X721" s="49"/>
      <c r="Y721" s="49"/>
      <c r="Z721" s="49"/>
      <c r="AA721" s="49"/>
      <c r="AB721" s="49"/>
      <c r="AC721" s="42">
        <f t="shared" si="47"/>
        <v>0</v>
      </c>
      <c r="AD721" s="42">
        <f t="shared" si="48"/>
        <v>0</v>
      </c>
      <c r="AE721" s="61"/>
    </row>
    <row r="722" spans="1:31" x14ac:dyDescent="0.2">
      <c r="A722" s="41">
        <f t="shared" si="46"/>
        <v>719</v>
      </c>
      <c r="B722" s="46"/>
      <c r="C722" s="57" t="str">
        <f>IF(D722&lt;&gt;0,VLOOKUP(D722,'[1]Danh mục'!$A$3:$B$17,2,0),"")</f>
        <v/>
      </c>
      <c r="D722" s="47"/>
      <c r="E722" s="54">
        <f>IFERROR(INDEX(#REF!,MATCH('THÁNG 6.2022'!D722,XE[SỐ XE],0),0),0)</f>
        <v>0</v>
      </c>
      <c r="F722" s="55"/>
      <c r="G722" s="71"/>
      <c r="H722" s="48"/>
      <c r="I722" s="48"/>
      <c r="J722" s="48"/>
      <c r="K722" s="54">
        <f t="shared" si="49"/>
        <v>28</v>
      </c>
      <c r="L722" s="56"/>
      <c r="M722" s="48"/>
      <c r="N722" s="48"/>
      <c r="O722" s="48"/>
      <c r="P722" s="69"/>
      <c r="Q722" s="48"/>
      <c r="R722" s="50"/>
      <c r="S722" s="51"/>
      <c r="T722" s="52"/>
      <c r="U722" s="52"/>
      <c r="V722" s="51"/>
      <c r="W722" s="53"/>
      <c r="X722" s="49"/>
      <c r="Y722" s="49"/>
      <c r="Z722" s="49"/>
      <c r="AA722" s="49"/>
      <c r="AB722" s="49"/>
      <c r="AC722" s="42">
        <f t="shared" si="47"/>
        <v>0</v>
      </c>
      <c r="AD722" s="42">
        <f t="shared" si="48"/>
        <v>0</v>
      </c>
      <c r="AE722" s="61"/>
    </row>
    <row r="723" spans="1:31" x14ac:dyDescent="0.2">
      <c r="A723" s="41">
        <f t="shared" si="46"/>
        <v>720</v>
      </c>
      <c r="B723" s="46"/>
      <c r="C723" s="57" t="str">
        <f>IF(D723&lt;&gt;0,VLOOKUP(D723,'[1]Danh mục'!$A$3:$B$17,2,0),"")</f>
        <v/>
      </c>
      <c r="D723" s="47"/>
      <c r="E723" s="54">
        <f>IFERROR(INDEX(#REF!,MATCH('THÁNG 6.2022'!D723,XE[SỐ XE],0),0),0)</f>
        <v>0</v>
      </c>
      <c r="F723" s="55"/>
      <c r="G723" s="71"/>
      <c r="H723" s="48"/>
      <c r="I723" s="48"/>
      <c r="J723" s="48"/>
      <c r="K723" s="54">
        <f t="shared" si="49"/>
        <v>28</v>
      </c>
      <c r="L723" s="56"/>
      <c r="M723" s="48"/>
      <c r="N723" s="48"/>
      <c r="O723" s="48"/>
      <c r="P723" s="69"/>
      <c r="Q723" s="48"/>
      <c r="R723" s="50"/>
      <c r="S723" s="51"/>
      <c r="T723" s="52"/>
      <c r="U723" s="52"/>
      <c r="V723" s="51"/>
      <c r="W723" s="53"/>
      <c r="X723" s="49"/>
      <c r="Y723" s="49"/>
      <c r="Z723" s="49"/>
      <c r="AA723" s="49"/>
      <c r="AB723" s="49"/>
      <c r="AC723" s="42">
        <f t="shared" si="47"/>
        <v>0</v>
      </c>
      <c r="AD723" s="42">
        <f t="shared" si="48"/>
        <v>0</v>
      </c>
      <c r="AE723" s="61"/>
    </row>
    <row r="724" spans="1:31" x14ac:dyDescent="0.2">
      <c r="A724" s="41">
        <f t="shared" si="46"/>
        <v>721</v>
      </c>
      <c r="B724" s="46"/>
      <c r="C724" s="57" t="str">
        <f>IF(D724&lt;&gt;0,VLOOKUP(D724,'[1]Danh mục'!$A$3:$B$17,2,0),"")</f>
        <v/>
      </c>
      <c r="D724" s="47"/>
      <c r="E724" s="54">
        <f>IFERROR(INDEX(#REF!,MATCH('THÁNG 6.2022'!D724,XE[SỐ XE],0),0),0)</f>
        <v>0</v>
      </c>
      <c r="F724" s="55"/>
      <c r="G724" s="71"/>
      <c r="H724" s="48"/>
      <c r="I724" s="48"/>
      <c r="J724" s="48"/>
      <c r="K724" s="54">
        <f t="shared" si="49"/>
        <v>28</v>
      </c>
      <c r="L724" s="56"/>
      <c r="M724" s="48"/>
      <c r="N724" s="48"/>
      <c r="O724" s="48"/>
      <c r="P724" s="69"/>
      <c r="Q724" s="48"/>
      <c r="R724" s="50"/>
      <c r="S724" s="51"/>
      <c r="T724" s="52"/>
      <c r="U724" s="52"/>
      <c r="V724" s="51"/>
      <c r="W724" s="53"/>
      <c r="X724" s="49"/>
      <c r="Y724" s="49"/>
      <c r="Z724" s="49"/>
      <c r="AA724" s="49"/>
      <c r="AB724" s="49"/>
      <c r="AC724" s="42">
        <f t="shared" si="47"/>
        <v>0</v>
      </c>
      <c r="AD724" s="42">
        <f t="shared" si="48"/>
        <v>0</v>
      </c>
      <c r="AE724" s="61"/>
    </row>
    <row r="725" spans="1:31" x14ac:dyDescent="0.2">
      <c r="A725" s="41">
        <f t="shared" si="46"/>
        <v>722</v>
      </c>
      <c r="B725" s="46"/>
      <c r="C725" s="57" t="str">
        <f>IF(D725&lt;&gt;0,VLOOKUP(D725,'[1]Danh mục'!$A$3:$B$17,2,0),"")</f>
        <v/>
      </c>
      <c r="D725" s="47"/>
      <c r="E725" s="54">
        <f>IFERROR(INDEX(#REF!,MATCH('THÁNG 6.2022'!D725,XE[SỐ XE],0),0),0)</f>
        <v>0</v>
      </c>
      <c r="F725" s="55"/>
      <c r="G725" s="71"/>
      <c r="H725" s="48"/>
      <c r="I725" s="48"/>
      <c r="J725" s="48"/>
      <c r="K725" s="54">
        <f t="shared" si="49"/>
        <v>28</v>
      </c>
      <c r="L725" s="56"/>
      <c r="M725" s="48"/>
      <c r="N725" s="48"/>
      <c r="O725" s="48"/>
      <c r="P725" s="69"/>
      <c r="Q725" s="48"/>
      <c r="R725" s="50"/>
      <c r="S725" s="51"/>
      <c r="T725" s="52"/>
      <c r="U725" s="52"/>
      <c r="V725" s="51"/>
      <c r="W725" s="53"/>
      <c r="X725" s="49"/>
      <c r="Y725" s="49"/>
      <c r="Z725" s="49"/>
      <c r="AA725" s="49"/>
      <c r="AB725" s="49"/>
      <c r="AC725" s="42">
        <f t="shared" si="47"/>
        <v>0</v>
      </c>
      <c r="AD725" s="42">
        <f t="shared" si="48"/>
        <v>0</v>
      </c>
      <c r="AE725" s="61"/>
    </row>
    <row r="726" spans="1:31" x14ac:dyDescent="0.2">
      <c r="A726" s="41">
        <f t="shared" si="46"/>
        <v>723</v>
      </c>
      <c r="B726" s="46"/>
      <c r="C726" s="57" t="str">
        <f>IF(D726&lt;&gt;0,VLOOKUP(D726,'[1]Danh mục'!$A$3:$B$17,2,0),"")</f>
        <v/>
      </c>
      <c r="D726" s="47"/>
      <c r="E726" s="54">
        <f>IFERROR(INDEX(#REF!,MATCH('THÁNG 6.2022'!D726,XE[SỐ XE],0),0),0)</f>
        <v>0</v>
      </c>
      <c r="F726" s="55"/>
      <c r="G726" s="71"/>
      <c r="H726" s="48"/>
      <c r="I726" s="48"/>
      <c r="J726" s="48"/>
      <c r="K726" s="54">
        <f t="shared" si="49"/>
        <v>28</v>
      </c>
      <c r="L726" s="56"/>
      <c r="M726" s="48"/>
      <c r="N726" s="48"/>
      <c r="O726" s="48"/>
      <c r="P726" s="69"/>
      <c r="Q726" s="48"/>
      <c r="R726" s="50"/>
      <c r="S726" s="51"/>
      <c r="T726" s="52"/>
      <c r="U726" s="52"/>
      <c r="V726" s="51"/>
      <c r="W726" s="53"/>
      <c r="X726" s="49"/>
      <c r="Y726" s="49"/>
      <c r="Z726" s="49"/>
      <c r="AA726" s="49"/>
      <c r="AB726" s="49"/>
      <c r="AC726" s="42">
        <f t="shared" si="47"/>
        <v>0</v>
      </c>
      <c r="AD726" s="42">
        <f t="shared" si="48"/>
        <v>0</v>
      </c>
      <c r="AE726" s="61"/>
    </row>
    <row r="727" spans="1:31" x14ac:dyDescent="0.2">
      <c r="A727" s="41">
        <f t="shared" si="46"/>
        <v>724</v>
      </c>
      <c r="B727" s="46"/>
      <c r="C727" s="57" t="str">
        <f>IF(D727&lt;&gt;0,VLOOKUP(D727,'[1]Danh mục'!$A$3:$B$17,2,0),"")</f>
        <v/>
      </c>
      <c r="D727" s="47"/>
      <c r="E727" s="54">
        <f>IFERROR(INDEX(#REF!,MATCH('THÁNG 6.2022'!D727,XE[SỐ XE],0),0),0)</f>
        <v>0</v>
      </c>
      <c r="F727" s="55"/>
      <c r="G727" s="71"/>
      <c r="H727" s="48"/>
      <c r="I727" s="48"/>
      <c r="J727" s="48"/>
      <c r="K727" s="54">
        <f t="shared" si="49"/>
        <v>28</v>
      </c>
      <c r="L727" s="56"/>
      <c r="M727" s="48"/>
      <c r="N727" s="48"/>
      <c r="O727" s="48"/>
      <c r="P727" s="69"/>
      <c r="Q727" s="48"/>
      <c r="R727" s="50"/>
      <c r="S727" s="51"/>
      <c r="T727" s="52"/>
      <c r="U727" s="52"/>
      <c r="V727" s="51"/>
      <c r="W727" s="53"/>
      <c r="X727" s="49"/>
      <c r="Y727" s="49"/>
      <c r="Z727" s="49"/>
      <c r="AA727" s="49"/>
      <c r="AB727" s="49"/>
      <c r="AC727" s="42">
        <f t="shared" si="47"/>
        <v>0</v>
      </c>
      <c r="AD727" s="42">
        <f t="shared" si="48"/>
        <v>0</v>
      </c>
      <c r="AE727" s="61"/>
    </row>
    <row r="728" spans="1:31" x14ac:dyDescent="0.2">
      <c r="A728" s="41">
        <f t="shared" si="46"/>
        <v>725</v>
      </c>
      <c r="B728" s="46"/>
      <c r="C728" s="57" t="str">
        <f>IF(D728&lt;&gt;0,VLOOKUP(D728,'[1]Danh mục'!$A$3:$B$17,2,0),"")</f>
        <v/>
      </c>
      <c r="D728" s="47"/>
      <c r="E728" s="54">
        <f>IFERROR(INDEX(#REF!,MATCH('THÁNG 6.2022'!D728,XE[SỐ XE],0),0),0)</f>
        <v>0</v>
      </c>
      <c r="F728" s="55"/>
      <c r="G728" s="71"/>
      <c r="H728" s="48"/>
      <c r="I728" s="48"/>
      <c r="J728" s="48"/>
      <c r="K728" s="54">
        <f t="shared" si="49"/>
        <v>28</v>
      </c>
      <c r="L728" s="56"/>
      <c r="M728" s="48"/>
      <c r="N728" s="48"/>
      <c r="O728" s="48"/>
      <c r="P728" s="69"/>
      <c r="Q728" s="48"/>
      <c r="R728" s="50"/>
      <c r="S728" s="51"/>
      <c r="T728" s="52"/>
      <c r="U728" s="52"/>
      <c r="V728" s="51"/>
      <c r="W728" s="53"/>
      <c r="X728" s="49"/>
      <c r="Y728" s="49"/>
      <c r="Z728" s="49"/>
      <c r="AA728" s="49"/>
      <c r="AB728" s="49"/>
      <c r="AC728" s="42">
        <f t="shared" si="47"/>
        <v>0</v>
      </c>
      <c r="AD728" s="42">
        <f t="shared" si="48"/>
        <v>0</v>
      </c>
      <c r="AE728" s="61"/>
    </row>
    <row r="729" spans="1:31" x14ac:dyDescent="0.2">
      <c r="A729" s="41">
        <f t="shared" si="46"/>
        <v>726</v>
      </c>
      <c r="B729" s="46"/>
      <c r="C729" s="57" t="str">
        <f>IF(D729&lt;&gt;0,VLOOKUP(D729,'[1]Danh mục'!$A$3:$B$17,2,0),"")</f>
        <v/>
      </c>
      <c r="D729" s="47"/>
      <c r="E729" s="54">
        <f>IFERROR(INDEX(#REF!,MATCH('THÁNG 6.2022'!D729,XE[SỐ XE],0),0),0)</f>
        <v>0</v>
      </c>
      <c r="F729" s="55"/>
      <c r="G729" s="71"/>
      <c r="H729" s="48"/>
      <c r="I729" s="48"/>
      <c r="J729" s="48"/>
      <c r="K729" s="54">
        <f t="shared" si="49"/>
        <v>28</v>
      </c>
      <c r="L729" s="56"/>
      <c r="M729" s="48"/>
      <c r="N729" s="48"/>
      <c r="O729" s="48"/>
      <c r="P729" s="69"/>
      <c r="Q729" s="48"/>
      <c r="R729" s="50"/>
      <c r="S729" s="51"/>
      <c r="T729" s="52"/>
      <c r="U729" s="52"/>
      <c r="V729" s="51"/>
      <c r="W729" s="53"/>
      <c r="X729" s="49"/>
      <c r="Y729" s="49"/>
      <c r="Z729" s="49"/>
      <c r="AA729" s="49"/>
      <c r="AB729" s="49"/>
      <c r="AC729" s="42">
        <f t="shared" si="47"/>
        <v>0</v>
      </c>
      <c r="AD729" s="42">
        <f t="shared" si="48"/>
        <v>0</v>
      </c>
      <c r="AE729" s="61"/>
    </row>
    <row r="730" spans="1:31" x14ac:dyDescent="0.2">
      <c r="A730" s="41">
        <f t="shared" si="46"/>
        <v>727</v>
      </c>
      <c r="B730" s="46"/>
      <c r="C730" s="57" t="str">
        <f>IF(D730&lt;&gt;0,VLOOKUP(D730,'[1]Danh mục'!$A$3:$B$17,2,0),"")</f>
        <v/>
      </c>
      <c r="D730" s="47"/>
      <c r="E730" s="54">
        <f>IFERROR(INDEX(#REF!,MATCH('THÁNG 6.2022'!D730,XE[SỐ XE],0),0),0)</f>
        <v>0</v>
      </c>
      <c r="F730" s="55"/>
      <c r="G730" s="71"/>
      <c r="H730" s="48"/>
      <c r="I730" s="48"/>
      <c r="J730" s="48"/>
      <c r="K730" s="54">
        <f t="shared" si="49"/>
        <v>28</v>
      </c>
      <c r="L730" s="56"/>
      <c r="M730" s="48"/>
      <c r="N730" s="48"/>
      <c r="O730" s="48"/>
      <c r="P730" s="69"/>
      <c r="Q730" s="48"/>
      <c r="R730" s="50"/>
      <c r="S730" s="51"/>
      <c r="T730" s="52"/>
      <c r="U730" s="52"/>
      <c r="V730" s="51"/>
      <c r="W730" s="53"/>
      <c r="X730" s="49"/>
      <c r="Y730" s="49"/>
      <c r="Z730" s="49"/>
      <c r="AA730" s="49"/>
      <c r="AB730" s="49"/>
      <c r="AC730" s="42">
        <f t="shared" si="47"/>
        <v>0</v>
      </c>
      <c r="AD730" s="42">
        <f t="shared" si="48"/>
        <v>0</v>
      </c>
      <c r="AE730" s="61"/>
    </row>
    <row r="731" spans="1:31" x14ac:dyDescent="0.2">
      <c r="A731" s="41">
        <f t="shared" si="46"/>
        <v>728</v>
      </c>
      <c r="B731" s="46"/>
      <c r="C731" s="57" t="str">
        <f>IF(D731&lt;&gt;0,VLOOKUP(D731,'[1]Danh mục'!$A$3:$B$17,2,0),"")</f>
        <v/>
      </c>
      <c r="D731" s="47"/>
      <c r="E731" s="54">
        <f>IFERROR(INDEX(#REF!,MATCH('THÁNG 6.2022'!D731,XE[SỐ XE],0),0),0)</f>
        <v>0</v>
      </c>
      <c r="F731" s="55"/>
      <c r="G731" s="71"/>
      <c r="H731" s="48"/>
      <c r="I731" s="48"/>
      <c r="J731" s="48"/>
      <c r="K731" s="54">
        <f t="shared" si="49"/>
        <v>28</v>
      </c>
      <c r="L731" s="56"/>
      <c r="M731" s="48"/>
      <c r="N731" s="48"/>
      <c r="O731" s="48"/>
      <c r="P731" s="69"/>
      <c r="Q731" s="48"/>
      <c r="R731" s="50"/>
      <c r="S731" s="51"/>
      <c r="T731" s="52"/>
      <c r="U731" s="52"/>
      <c r="V731" s="51"/>
      <c r="W731" s="53"/>
      <c r="X731" s="49"/>
      <c r="Y731" s="49"/>
      <c r="Z731" s="49"/>
      <c r="AA731" s="49"/>
      <c r="AB731" s="49"/>
      <c r="AC731" s="42">
        <f t="shared" si="47"/>
        <v>0</v>
      </c>
      <c r="AD731" s="42">
        <f t="shared" si="48"/>
        <v>0</v>
      </c>
      <c r="AE731" s="61"/>
    </row>
    <row r="732" spans="1:31" x14ac:dyDescent="0.2">
      <c r="A732" s="41">
        <f t="shared" si="46"/>
        <v>729</v>
      </c>
      <c r="B732" s="46"/>
      <c r="C732" s="57" t="str">
        <f>IF(D732&lt;&gt;0,VLOOKUP(D732,'[1]Danh mục'!$A$3:$B$17,2,0),"")</f>
        <v/>
      </c>
      <c r="D732" s="47"/>
      <c r="E732" s="54">
        <f>IFERROR(INDEX(#REF!,MATCH('THÁNG 6.2022'!D732,XE[SỐ XE],0),0),0)</f>
        <v>0</v>
      </c>
      <c r="F732" s="55"/>
      <c r="G732" s="71"/>
      <c r="H732" s="48"/>
      <c r="I732" s="48"/>
      <c r="J732" s="48"/>
      <c r="K732" s="54">
        <f t="shared" si="49"/>
        <v>28</v>
      </c>
      <c r="L732" s="56"/>
      <c r="M732" s="48"/>
      <c r="N732" s="48"/>
      <c r="O732" s="48"/>
      <c r="P732" s="69"/>
      <c r="Q732" s="48"/>
      <c r="R732" s="50"/>
      <c r="S732" s="51"/>
      <c r="T732" s="52"/>
      <c r="U732" s="52"/>
      <c r="V732" s="51"/>
      <c r="W732" s="53"/>
      <c r="X732" s="49"/>
      <c r="Y732" s="49"/>
      <c r="Z732" s="49"/>
      <c r="AA732" s="49"/>
      <c r="AB732" s="49"/>
      <c r="AC732" s="42">
        <f t="shared" si="47"/>
        <v>0</v>
      </c>
      <c r="AD732" s="42">
        <f t="shared" si="48"/>
        <v>0</v>
      </c>
      <c r="AE732" s="61"/>
    </row>
    <row r="733" spans="1:31" x14ac:dyDescent="0.2">
      <c r="A733" s="41">
        <f t="shared" si="46"/>
        <v>730</v>
      </c>
      <c r="B733" s="46"/>
      <c r="C733" s="57" t="str">
        <f>IF(D733&lt;&gt;0,VLOOKUP(D733,'[1]Danh mục'!$A$3:$B$17,2,0),"")</f>
        <v/>
      </c>
      <c r="D733" s="47"/>
      <c r="E733" s="54">
        <f>IFERROR(INDEX(#REF!,MATCH('THÁNG 6.2022'!D733,XE[SỐ XE],0),0),0)</f>
        <v>0</v>
      </c>
      <c r="F733" s="55"/>
      <c r="G733" s="71"/>
      <c r="H733" s="48"/>
      <c r="I733" s="48"/>
      <c r="J733" s="48"/>
      <c r="K733" s="54">
        <f t="shared" si="49"/>
        <v>28</v>
      </c>
      <c r="L733" s="56"/>
      <c r="M733" s="48"/>
      <c r="N733" s="48"/>
      <c r="O733" s="48"/>
      <c r="P733" s="69"/>
      <c r="Q733" s="48"/>
      <c r="R733" s="50"/>
      <c r="S733" s="51"/>
      <c r="T733" s="52"/>
      <c r="U733" s="52"/>
      <c r="V733" s="51"/>
      <c r="W733" s="53"/>
      <c r="X733" s="49"/>
      <c r="Y733" s="49"/>
      <c r="Z733" s="49"/>
      <c r="AA733" s="49"/>
      <c r="AB733" s="49"/>
      <c r="AC733" s="42">
        <f t="shared" si="47"/>
        <v>0</v>
      </c>
      <c r="AD733" s="42">
        <f t="shared" si="48"/>
        <v>0</v>
      </c>
      <c r="AE733" s="61"/>
    </row>
    <row r="734" spans="1:31" x14ac:dyDescent="0.2">
      <c r="A734" s="41">
        <f t="shared" si="46"/>
        <v>731</v>
      </c>
      <c r="B734" s="46"/>
      <c r="C734" s="57" t="str">
        <f>IF(D734&lt;&gt;0,VLOOKUP(D734,'[1]Danh mục'!$A$3:$B$17,2,0),"")</f>
        <v/>
      </c>
      <c r="D734" s="47"/>
      <c r="E734" s="54">
        <f>IFERROR(INDEX(#REF!,MATCH('THÁNG 6.2022'!D734,XE[SỐ XE],0),0),0)</f>
        <v>0</v>
      </c>
      <c r="F734" s="55"/>
      <c r="G734" s="71"/>
      <c r="H734" s="48"/>
      <c r="I734" s="48"/>
      <c r="J734" s="48"/>
      <c r="K734" s="54">
        <f t="shared" si="49"/>
        <v>28</v>
      </c>
      <c r="L734" s="56"/>
      <c r="M734" s="48"/>
      <c r="N734" s="48"/>
      <c r="O734" s="48"/>
      <c r="P734" s="69"/>
      <c r="Q734" s="48"/>
      <c r="R734" s="50"/>
      <c r="S734" s="51"/>
      <c r="T734" s="52"/>
      <c r="U734" s="52"/>
      <c r="V734" s="51"/>
      <c r="W734" s="53"/>
      <c r="X734" s="49"/>
      <c r="Y734" s="49"/>
      <c r="Z734" s="49"/>
      <c r="AA734" s="49"/>
      <c r="AB734" s="49"/>
      <c r="AC734" s="42">
        <f t="shared" si="47"/>
        <v>0</v>
      </c>
      <c r="AD734" s="42">
        <f t="shared" si="48"/>
        <v>0</v>
      </c>
      <c r="AE734" s="61"/>
    </row>
    <row r="735" spans="1:31" x14ac:dyDescent="0.2">
      <c r="A735" s="41">
        <f t="shared" si="46"/>
        <v>732</v>
      </c>
      <c r="B735" s="46"/>
      <c r="C735" s="57" t="str">
        <f>IF(D735&lt;&gt;0,VLOOKUP(D735,'[1]Danh mục'!$A$3:$B$17,2,0),"")</f>
        <v/>
      </c>
      <c r="D735" s="47"/>
      <c r="E735" s="54">
        <f>IFERROR(INDEX(#REF!,MATCH('THÁNG 6.2022'!D735,XE[SỐ XE],0),0),0)</f>
        <v>0</v>
      </c>
      <c r="F735" s="55"/>
      <c r="G735" s="71"/>
      <c r="H735" s="48"/>
      <c r="I735" s="48"/>
      <c r="J735" s="48"/>
      <c r="K735" s="54">
        <f t="shared" si="49"/>
        <v>28</v>
      </c>
      <c r="L735" s="56"/>
      <c r="M735" s="48"/>
      <c r="N735" s="48"/>
      <c r="O735" s="48"/>
      <c r="P735" s="69"/>
      <c r="Q735" s="48"/>
      <c r="R735" s="50"/>
      <c r="S735" s="51"/>
      <c r="T735" s="52"/>
      <c r="U735" s="52"/>
      <c r="V735" s="51"/>
      <c r="W735" s="53"/>
      <c r="X735" s="49"/>
      <c r="Y735" s="49"/>
      <c r="Z735" s="49"/>
      <c r="AA735" s="49"/>
      <c r="AB735" s="49"/>
      <c r="AC735" s="42">
        <f t="shared" si="47"/>
        <v>0</v>
      </c>
      <c r="AD735" s="42">
        <f t="shared" si="48"/>
        <v>0</v>
      </c>
      <c r="AE735" s="61"/>
    </row>
    <row r="736" spans="1:31" x14ac:dyDescent="0.2">
      <c r="A736" s="41">
        <f t="shared" si="46"/>
        <v>733</v>
      </c>
      <c r="B736" s="46"/>
      <c r="C736" s="57" t="str">
        <f>IF(D736&lt;&gt;0,VLOOKUP(D736,'[1]Danh mục'!$A$3:$B$17,2,0),"")</f>
        <v/>
      </c>
      <c r="D736" s="47"/>
      <c r="E736" s="54">
        <f>IFERROR(INDEX(#REF!,MATCH('THÁNG 6.2022'!D736,XE[SỐ XE],0),0),0)</f>
        <v>0</v>
      </c>
      <c r="F736" s="55"/>
      <c r="G736" s="71"/>
      <c r="H736" s="48"/>
      <c r="I736" s="48"/>
      <c r="J736" s="48"/>
      <c r="K736" s="54">
        <f t="shared" si="49"/>
        <v>28</v>
      </c>
      <c r="L736" s="56"/>
      <c r="M736" s="48"/>
      <c r="N736" s="48"/>
      <c r="O736" s="48"/>
      <c r="P736" s="69"/>
      <c r="Q736" s="48"/>
      <c r="R736" s="50"/>
      <c r="S736" s="51"/>
      <c r="T736" s="52"/>
      <c r="U736" s="52"/>
      <c r="V736" s="51"/>
      <c r="W736" s="53"/>
      <c r="X736" s="49"/>
      <c r="Y736" s="49"/>
      <c r="Z736" s="49"/>
      <c r="AA736" s="49"/>
      <c r="AB736" s="49"/>
      <c r="AC736" s="42">
        <f t="shared" si="47"/>
        <v>0</v>
      </c>
      <c r="AD736" s="42">
        <f t="shared" si="48"/>
        <v>0</v>
      </c>
      <c r="AE736" s="61"/>
    </row>
    <row r="737" spans="1:31" x14ac:dyDescent="0.2">
      <c r="A737" s="41">
        <f t="shared" si="46"/>
        <v>734</v>
      </c>
      <c r="B737" s="46"/>
      <c r="C737" s="57" t="str">
        <f>IF(D737&lt;&gt;0,VLOOKUP(D737,'[1]Danh mục'!$A$3:$B$17,2,0),"")</f>
        <v/>
      </c>
      <c r="D737" s="47"/>
      <c r="E737" s="54">
        <f>IFERROR(INDEX(#REF!,MATCH('THÁNG 6.2022'!D737,XE[SỐ XE],0),0),0)</f>
        <v>0</v>
      </c>
      <c r="F737" s="55"/>
      <c r="G737" s="71"/>
      <c r="H737" s="48"/>
      <c r="I737" s="48"/>
      <c r="J737" s="48"/>
      <c r="K737" s="54">
        <f t="shared" si="49"/>
        <v>28</v>
      </c>
      <c r="L737" s="56"/>
      <c r="M737" s="48"/>
      <c r="N737" s="48"/>
      <c r="O737" s="48"/>
      <c r="P737" s="69"/>
      <c r="Q737" s="48"/>
      <c r="R737" s="50"/>
      <c r="S737" s="51"/>
      <c r="T737" s="52"/>
      <c r="U737" s="52"/>
      <c r="V737" s="51"/>
      <c r="W737" s="53"/>
      <c r="X737" s="49"/>
      <c r="Y737" s="49"/>
      <c r="Z737" s="49"/>
      <c r="AA737" s="49"/>
      <c r="AB737" s="49"/>
      <c r="AC737" s="42">
        <f t="shared" si="47"/>
        <v>0</v>
      </c>
      <c r="AD737" s="42">
        <f t="shared" si="48"/>
        <v>0</v>
      </c>
      <c r="AE737" s="61"/>
    </row>
    <row r="738" spans="1:31" x14ac:dyDescent="0.2">
      <c r="A738" s="41">
        <f t="shared" si="46"/>
        <v>735</v>
      </c>
      <c r="B738" s="46"/>
      <c r="C738" s="57" t="str">
        <f>IF(D738&lt;&gt;0,VLOOKUP(D738,'[1]Danh mục'!$A$3:$B$17,2,0),"")</f>
        <v/>
      </c>
      <c r="D738" s="47"/>
      <c r="E738" s="54">
        <f>IFERROR(INDEX(#REF!,MATCH('THÁNG 6.2022'!D738,XE[SỐ XE],0),0),0)</f>
        <v>0</v>
      </c>
      <c r="F738" s="55"/>
      <c r="G738" s="71"/>
      <c r="H738" s="48"/>
      <c r="I738" s="48"/>
      <c r="J738" s="48"/>
      <c r="K738" s="54">
        <f t="shared" si="49"/>
        <v>28</v>
      </c>
      <c r="L738" s="56"/>
      <c r="M738" s="48"/>
      <c r="N738" s="48"/>
      <c r="O738" s="48"/>
      <c r="P738" s="69"/>
      <c r="Q738" s="48"/>
      <c r="R738" s="50"/>
      <c r="S738" s="51"/>
      <c r="T738" s="52"/>
      <c r="U738" s="52"/>
      <c r="V738" s="51"/>
      <c r="W738" s="53"/>
      <c r="X738" s="49"/>
      <c r="Y738" s="49"/>
      <c r="Z738" s="49"/>
      <c r="AA738" s="49"/>
      <c r="AB738" s="49"/>
      <c r="AC738" s="49"/>
      <c r="AD738" s="42">
        <f t="shared" si="48"/>
        <v>0</v>
      </c>
      <c r="AE738" s="61"/>
    </row>
    <row r="739" spans="1:31" x14ac:dyDescent="0.2">
      <c r="A739" s="41">
        <f t="shared" si="46"/>
        <v>736</v>
      </c>
      <c r="B739" s="46"/>
      <c r="C739" s="57" t="str">
        <f>IF(D739&lt;&gt;0,VLOOKUP(D739,'[1]Danh mục'!$A$3:$B$17,2,0),"")</f>
        <v/>
      </c>
      <c r="D739" s="47"/>
      <c r="E739" s="54">
        <f>IFERROR(INDEX(#REF!,MATCH('THÁNG 6.2022'!D739,XE[SỐ XE],0),0),0)</f>
        <v>0</v>
      </c>
      <c r="F739" s="55"/>
      <c r="G739" s="71"/>
      <c r="H739" s="48"/>
      <c r="I739" s="48"/>
      <c r="J739" s="48"/>
      <c r="K739" s="54">
        <f t="shared" si="49"/>
        <v>28</v>
      </c>
      <c r="L739" s="56"/>
      <c r="M739" s="48"/>
      <c r="N739" s="48"/>
      <c r="O739" s="48"/>
      <c r="P739" s="69"/>
      <c r="Q739" s="48"/>
      <c r="R739" s="50"/>
      <c r="S739" s="51"/>
      <c r="T739" s="52"/>
      <c r="U739" s="52"/>
      <c r="V739" s="51"/>
      <c r="W739" s="53"/>
      <c r="X739" s="49"/>
      <c r="Y739" s="49"/>
      <c r="Z739" s="49"/>
      <c r="AA739" s="49"/>
      <c r="AB739" s="49"/>
      <c r="AC739" s="49"/>
      <c r="AD739" s="42">
        <f t="shared" si="48"/>
        <v>0</v>
      </c>
      <c r="AE739" s="61"/>
    </row>
    <row r="740" spans="1:31" x14ac:dyDescent="0.2">
      <c r="A740" s="41">
        <f t="shared" si="46"/>
        <v>737</v>
      </c>
      <c r="B740" s="46"/>
      <c r="C740" s="57" t="str">
        <f>IF(D740&lt;&gt;0,VLOOKUP(D740,'[1]Danh mục'!$A$3:$B$17,2,0),"")</f>
        <v/>
      </c>
      <c r="D740" s="47"/>
      <c r="E740" s="54">
        <f>IFERROR(INDEX(#REF!,MATCH('THÁNG 6.2022'!D740,XE[SỐ XE],0),0),0)</f>
        <v>0</v>
      </c>
      <c r="F740" s="55"/>
      <c r="G740" s="71"/>
      <c r="H740" s="48"/>
      <c r="I740" s="48"/>
      <c r="J740" s="48"/>
      <c r="K740" s="54">
        <f t="shared" si="49"/>
        <v>28</v>
      </c>
      <c r="L740" s="56"/>
      <c r="M740" s="48"/>
      <c r="N740" s="48"/>
      <c r="O740" s="48"/>
      <c r="P740" s="69"/>
      <c r="Q740" s="48"/>
      <c r="R740" s="50"/>
      <c r="S740" s="51"/>
      <c r="T740" s="52"/>
      <c r="U740" s="52"/>
      <c r="V740" s="51"/>
      <c r="W740" s="53"/>
      <c r="X740" s="49"/>
      <c r="Y740" s="49"/>
      <c r="Z740" s="49"/>
      <c r="AA740" s="49"/>
      <c r="AB740" s="49"/>
      <c r="AC740" s="49"/>
      <c r="AD740" s="42">
        <f t="shared" si="48"/>
        <v>0</v>
      </c>
      <c r="AE740" s="61"/>
    </row>
    <row r="741" spans="1:31" x14ac:dyDescent="0.2">
      <c r="A741" s="41">
        <f t="shared" si="46"/>
        <v>738</v>
      </c>
      <c r="B741" s="46"/>
      <c r="C741" s="57" t="str">
        <f>IF(D741&lt;&gt;0,VLOOKUP(D741,'[1]Danh mục'!$A$3:$B$17,2,0),"")</f>
        <v/>
      </c>
      <c r="D741" s="47"/>
      <c r="E741" s="54">
        <f>IFERROR(INDEX(#REF!,MATCH('THÁNG 6.2022'!D741,XE[SỐ XE],0),0),0)</f>
        <v>0</v>
      </c>
      <c r="F741" s="55"/>
      <c r="G741" s="71"/>
      <c r="H741" s="48"/>
      <c r="I741" s="48"/>
      <c r="J741" s="48"/>
      <c r="K741" s="54">
        <f t="shared" si="49"/>
        <v>28</v>
      </c>
      <c r="L741" s="56"/>
      <c r="M741" s="48"/>
      <c r="N741" s="48"/>
      <c r="O741" s="48"/>
      <c r="P741" s="69"/>
      <c r="Q741" s="48"/>
      <c r="R741" s="50"/>
      <c r="S741" s="51"/>
      <c r="T741" s="52"/>
      <c r="U741" s="52"/>
      <c r="V741" s="51"/>
      <c r="W741" s="53"/>
      <c r="X741" s="49"/>
      <c r="Y741" s="49"/>
      <c r="Z741" s="49"/>
      <c r="AA741" s="49"/>
      <c r="AB741" s="49"/>
      <c r="AC741" s="49"/>
      <c r="AD741" s="42">
        <f t="shared" si="48"/>
        <v>0</v>
      </c>
      <c r="AE741" s="61"/>
    </row>
    <row r="742" spans="1:31" x14ac:dyDescent="0.2">
      <c r="A742" s="41">
        <f t="shared" si="46"/>
        <v>739</v>
      </c>
      <c r="B742" s="46"/>
      <c r="C742" s="57" t="str">
        <f>IF(D742&lt;&gt;0,VLOOKUP(D742,'[1]Danh mục'!$A$3:$B$17,2,0),"")</f>
        <v/>
      </c>
      <c r="D742" s="47"/>
      <c r="E742" s="54">
        <f>IFERROR(INDEX(#REF!,MATCH('THÁNG 6.2022'!D742,XE[SỐ XE],0),0),0)</f>
        <v>0</v>
      </c>
      <c r="F742" s="55"/>
      <c r="G742" s="71"/>
      <c r="H742" s="48"/>
      <c r="I742" s="48"/>
      <c r="J742" s="48"/>
      <c r="K742" s="54">
        <f t="shared" si="49"/>
        <v>28</v>
      </c>
      <c r="L742" s="56"/>
      <c r="M742" s="48"/>
      <c r="N742" s="48"/>
      <c r="O742" s="48"/>
      <c r="P742" s="69"/>
      <c r="Q742" s="48"/>
      <c r="R742" s="50"/>
      <c r="S742" s="51"/>
      <c r="T742" s="52"/>
      <c r="U742" s="52"/>
      <c r="V742" s="51"/>
      <c r="W742" s="53"/>
      <c r="X742" s="49"/>
      <c r="Y742" s="49"/>
      <c r="Z742" s="49"/>
      <c r="AA742" s="49"/>
      <c r="AB742" s="49"/>
      <c r="AC742" s="49"/>
      <c r="AD742" s="42">
        <f t="shared" si="48"/>
        <v>0</v>
      </c>
      <c r="AE742" s="61"/>
    </row>
    <row r="743" spans="1:31" x14ac:dyDescent="0.2">
      <c r="A743" s="41">
        <f t="shared" si="46"/>
        <v>740</v>
      </c>
      <c r="B743" s="46"/>
      <c r="C743" s="57" t="str">
        <f>IF(D743&lt;&gt;0,VLOOKUP(D743,'[1]Danh mục'!$A$3:$B$17,2,0),"")</f>
        <v/>
      </c>
      <c r="D743" s="47"/>
      <c r="E743" s="54">
        <f>IFERROR(INDEX(#REF!,MATCH('THÁNG 6.2022'!D743,XE[SỐ XE],0),0),0)</f>
        <v>0</v>
      </c>
      <c r="F743" s="55"/>
      <c r="G743" s="71"/>
      <c r="H743" s="48"/>
      <c r="I743" s="48"/>
      <c r="J743" s="48"/>
      <c r="K743" s="54">
        <f t="shared" si="49"/>
        <v>28</v>
      </c>
      <c r="L743" s="56"/>
      <c r="M743" s="48"/>
      <c r="N743" s="48"/>
      <c r="O743" s="48"/>
      <c r="P743" s="69"/>
      <c r="Q743" s="48"/>
      <c r="R743" s="50"/>
      <c r="S743" s="51"/>
      <c r="T743" s="52"/>
      <c r="U743" s="52"/>
      <c r="V743" s="51"/>
      <c r="W743" s="53"/>
      <c r="X743" s="49"/>
      <c r="Y743" s="49"/>
      <c r="Z743" s="49"/>
      <c r="AA743" s="49"/>
      <c r="AB743" s="49"/>
      <c r="AC743" s="49"/>
      <c r="AD743" s="42">
        <f t="shared" si="48"/>
        <v>0</v>
      </c>
      <c r="AE743" s="61"/>
    </row>
    <row r="744" spans="1:31" x14ac:dyDescent="0.2">
      <c r="A744" s="41">
        <f t="shared" si="46"/>
        <v>741</v>
      </c>
      <c r="B744" s="46"/>
      <c r="C744" s="57" t="str">
        <f>IF(D744&lt;&gt;0,VLOOKUP(D744,'[1]Danh mục'!$A$3:$B$17,2,0),"")</f>
        <v/>
      </c>
      <c r="D744" s="47"/>
      <c r="E744" s="54">
        <f>IFERROR(INDEX(#REF!,MATCH('THÁNG 6.2022'!D744,XE[SỐ XE],0),0),0)</f>
        <v>0</v>
      </c>
      <c r="F744" s="55"/>
      <c r="G744" s="71"/>
      <c r="H744" s="48"/>
      <c r="I744" s="48"/>
      <c r="J744" s="48"/>
      <c r="K744" s="54">
        <f t="shared" si="49"/>
        <v>28</v>
      </c>
      <c r="L744" s="56"/>
      <c r="M744" s="48"/>
      <c r="N744" s="48"/>
      <c r="O744" s="48"/>
      <c r="P744" s="69"/>
      <c r="Q744" s="48"/>
      <c r="R744" s="50"/>
      <c r="S744" s="51"/>
      <c r="T744" s="52"/>
      <c r="U744" s="52"/>
      <c r="V744" s="51"/>
      <c r="W744" s="53"/>
      <c r="X744" s="49"/>
      <c r="Y744" s="49"/>
      <c r="Z744" s="49"/>
      <c r="AA744" s="49"/>
      <c r="AB744" s="49"/>
      <c r="AC744" s="49"/>
      <c r="AD744" s="42">
        <f t="shared" si="48"/>
        <v>0</v>
      </c>
      <c r="AE744" s="61"/>
    </row>
    <row r="745" spans="1:31" x14ac:dyDescent="0.2">
      <c r="A745" s="41">
        <f t="shared" si="46"/>
        <v>742</v>
      </c>
      <c r="B745" s="46"/>
      <c r="C745" s="57" t="str">
        <f>IF(D745&lt;&gt;0,VLOOKUP(D745,'[1]Danh mục'!$A$3:$B$17,2,0),"")</f>
        <v/>
      </c>
      <c r="D745" s="47"/>
      <c r="E745" s="54">
        <f>IFERROR(INDEX(#REF!,MATCH('THÁNG 6.2022'!D745,XE[SỐ XE],0),0),0)</f>
        <v>0</v>
      </c>
      <c r="F745" s="55"/>
      <c r="G745" s="71"/>
      <c r="H745" s="48"/>
      <c r="I745" s="48"/>
      <c r="J745" s="48"/>
      <c r="K745" s="54">
        <f t="shared" si="49"/>
        <v>28</v>
      </c>
      <c r="L745" s="56"/>
      <c r="M745" s="48"/>
      <c r="N745" s="48"/>
      <c r="O745" s="48"/>
      <c r="P745" s="69"/>
      <c r="Q745" s="48"/>
      <c r="R745" s="50"/>
      <c r="S745" s="51"/>
      <c r="T745" s="52"/>
      <c r="U745" s="52"/>
      <c r="V745" s="51"/>
      <c r="W745" s="53"/>
      <c r="X745" s="49"/>
      <c r="Y745" s="49"/>
      <c r="Z745" s="49"/>
      <c r="AA745" s="49"/>
      <c r="AB745" s="49"/>
      <c r="AC745" s="49"/>
      <c r="AD745" s="42">
        <f t="shared" si="48"/>
        <v>0</v>
      </c>
      <c r="AE745" s="61"/>
    </row>
    <row r="746" spans="1:31" x14ac:dyDescent="0.2">
      <c r="A746" s="41">
        <f t="shared" si="46"/>
        <v>743</v>
      </c>
      <c r="B746" s="46"/>
      <c r="C746" s="57" t="str">
        <f>IF(D746&lt;&gt;0,VLOOKUP(D746,'[1]Danh mục'!$A$3:$B$17,2,0),"")</f>
        <v/>
      </c>
      <c r="D746" s="47"/>
      <c r="E746" s="54">
        <f>IFERROR(INDEX(#REF!,MATCH('THÁNG 6.2022'!D746,XE[SỐ XE],0),0),0)</f>
        <v>0</v>
      </c>
      <c r="F746" s="55"/>
      <c r="G746" s="71"/>
      <c r="H746" s="48"/>
      <c r="I746" s="48"/>
      <c r="J746" s="48"/>
      <c r="K746" s="54">
        <f t="shared" si="49"/>
        <v>28</v>
      </c>
      <c r="L746" s="56"/>
      <c r="M746" s="48"/>
      <c r="N746" s="48"/>
      <c r="O746" s="48"/>
      <c r="P746" s="69"/>
      <c r="Q746" s="48"/>
      <c r="R746" s="50"/>
      <c r="S746" s="51"/>
      <c r="T746" s="52"/>
      <c r="U746" s="52"/>
      <c r="V746" s="51"/>
      <c r="W746" s="53"/>
      <c r="X746" s="49"/>
      <c r="Y746" s="49"/>
      <c r="Z746" s="49"/>
      <c r="AA746" s="49"/>
      <c r="AB746" s="49"/>
      <c r="AC746" s="49"/>
      <c r="AD746" s="42">
        <f t="shared" si="48"/>
        <v>0</v>
      </c>
      <c r="AE746" s="61"/>
    </row>
    <row r="747" spans="1:31" x14ac:dyDescent="0.2">
      <c r="A747" s="41">
        <f t="shared" si="46"/>
        <v>744</v>
      </c>
      <c r="B747" s="46"/>
      <c r="C747" s="57" t="str">
        <f>IF(D747&lt;&gt;0,VLOOKUP(D747,'[1]Danh mục'!$A$3:$B$17,2,0),"")</f>
        <v/>
      </c>
      <c r="D747" s="47"/>
      <c r="E747" s="54">
        <f>IFERROR(INDEX(#REF!,MATCH('THÁNG 6.2022'!D747,XE[SỐ XE],0),0),0)</f>
        <v>0</v>
      </c>
      <c r="F747" s="55"/>
      <c r="G747" s="71"/>
      <c r="H747" s="48"/>
      <c r="I747" s="48"/>
      <c r="J747" s="48"/>
      <c r="K747" s="54">
        <f t="shared" si="49"/>
        <v>28</v>
      </c>
      <c r="L747" s="56"/>
      <c r="M747" s="48"/>
      <c r="N747" s="48"/>
      <c r="O747" s="48"/>
      <c r="P747" s="69"/>
      <c r="Q747" s="48"/>
      <c r="R747" s="50"/>
      <c r="S747" s="51"/>
      <c r="T747" s="52"/>
      <c r="U747" s="52"/>
      <c r="V747" s="51"/>
      <c r="W747" s="53"/>
      <c r="X747" s="49"/>
      <c r="Y747" s="49"/>
      <c r="Z747" s="49"/>
      <c r="AA747" s="49"/>
      <c r="AB747" s="49"/>
      <c r="AC747" s="49"/>
      <c r="AD747" s="42">
        <f t="shared" si="48"/>
        <v>0</v>
      </c>
      <c r="AE747" s="61"/>
    </row>
    <row r="748" spans="1:31" x14ac:dyDescent="0.2">
      <c r="A748" s="41">
        <f t="shared" si="46"/>
        <v>745</v>
      </c>
      <c r="B748" s="46"/>
      <c r="C748" s="57" t="str">
        <f>IF(D748&lt;&gt;0,VLOOKUP(D748,'[1]Danh mục'!$A$3:$B$17,2,0),"")</f>
        <v/>
      </c>
      <c r="D748" s="47"/>
      <c r="E748" s="54">
        <f>IFERROR(INDEX(#REF!,MATCH('THÁNG 6.2022'!D748,XE[SỐ XE],0),0),0)</f>
        <v>0</v>
      </c>
      <c r="F748" s="55"/>
      <c r="G748" s="71"/>
      <c r="H748" s="48"/>
      <c r="I748" s="48"/>
      <c r="J748" s="48"/>
      <c r="K748" s="54">
        <f t="shared" si="49"/>
        <v>28</v>
      </c>
      <c r="L748" s="56"/>
      <c r="M748" s="48"/>
      <c r="N748" s="48"/>
      <c r="O748" s="48"/>
      <c r="P748" s="69"/>
      <c r="Q748" s="48"/>
      <c r="R748" s="50"/>
      <c r="S748" s="51"/>
      <c r="T748" s="52"/>
      <c r="U748" s="52"/>
      <c r="V748" s="51"/>
      <c r="W748" s="53"/>
      <c r="X748" s="49"/>
      <c r="Y748" s="49"/>
      <c r="Z748" s="49"/>
      <c r="AA748" s="49"/>
      <c r="AB748" s="49"/>
      <c r="AC748" s="49"/>
      <c r="AD748" s="42">
        <f t="shared" si="48"/>
        <v>0</v>
      </c>
      <c r="AE748" s="61"/>
    </row>
    <row r="749" spans="1:31" x14ac:dyDescent="0.2">
      <c r="A749" s="41">
        <f t="shared" si="46"/>
        <v>746</v>
      </c>
      <c r="B749" s="46"/>
      <c r="C749" s="57" t="str">
        <f>IF(D749&lt;&gt;0,VLOOKUP(D749,'[1]Danh mục'!$A$3:$B$17,2,0),"")</f>
        <v/>
      </c>
      <c r="D749" s="47"/>
      <c r="E749" s="54">
        <f>IFERROR(INDEX(#REF!,MATCH('THÁNG 6.2022'!D749,XE[SỐ XE],0),0),0)</f>
        <v>0</v>
      </c>
      <c r="F749" s="55"/>
      <c r="G749" s="71"/>
      <c r="H749" s="48"/>
      <c r="I749" s="48"/>
      <c r="J749" s="48"/>
      <c r="K749" s="54">
        <f t="shared" si="49"/>
        <v>28</v>
      </c>
      <c r="L749" s="56"/>
      <c r="M749" s="48"/>
      <c r="N749" s="48"/>
      <c r="O749" s="48"/>
      <c r="P749" s="69"/>
      <c r="Q749" s="48"/>
      <c r="R749" s="50"/>
      <c r="S749" s="51"/>
      <c r="T749" s="52"/>
      <c r="U749" s="52"/>
      <c r="V749" s="51"/>
      <c r="W749" s="53"/>
      <c r="X749" s="49"/>
      <c r="Y749" s="49"/>
      <c r="Z749" s="49"/>
      <c r="AA749" s="49"/>
      <c r="AB749" s="49"/>
      <c r="AC749" s="49"/>
      <c r="AD749" s="42">
        <f t="shared" si="48"/>
        <v>0</v>
      </c>
      <c r="AE749" s="61"/>
    </row>
    <row r="750" spans="1:31" x14ac:dyDescent="0.2">
      <c r="A750" s="41">
        <f t="shared" si="46"/>
        <v>747</v>
      </c>
      <c r="B750" s="46"/>
      <c r="C750" s="57" t="str">
        <f>IF(D750&lt;&gt;0,VLOOKUP(D750,'[1]Danh mục'!$A$3:$B$17,2,0),"")</f>
        <v/>
      </c>
      <c r="D750" s="47"/>
      <c r="E750" s="54">
        <f>IFERROR(INDEX(#REF!,MATCH('THÁNG 6.2022'!D750,XE[SỐ XE],0),0),0)</f>
        <v>0</v>
      </c>
      <c r="F750" s="55"/>
      <c r="G750" s="71"/>
      <c r="H750" s="48"/>
      <c r="I750" s="48"/>
      <c r="J750" s="48"/>
      <c r="K750" s="54">
        <f t="shared" si="49"/>
        <v>28</v>
      </c>
      <c r="L750" s="56"/>
      <c r="M750" s="48"/>
      <c r="N750" s="48"/>
      <c r="O750" s="48"/>
      <c r="P750" s="69"/>
      <c r="Q750" s="48"/>
      <c r="R750" s="50"/>
      <c r="S750" s="51"/>
      <c r="T750" s="52"/>
      <c r="U750" s="52"/>
      <c r="V750" s="51"/>
      <c r="W750" s="53"/>
      <c r="X750" s="49"/>
      <c r="Y750" s="49"/>
      <c r="Z750" s="49"/>
      <c r="AA750" s="49"/>
      <c r="AB750" s="49"/>
      <c r="AC750" s="49"/>
      <c r="AD750" s="42">
        <f t="shared" si="48"/>
        <v>0</v>
      </c>
      <c r="AE750" s="61"/>
    </row>
    <row r="751" spans="1:31" x14ac:dyDescent="0.2">
      <c r="A751" s="41">
        <f t="shared" si="46"/>
        <v>748</v>
      </c>
      <c r="B751" s="46"/>
      <c r="C751" s="57" t="str">
        <f>IF(D751&lt;&gt;0,VLOOKUP(D751,'[1]Danh mục'!$A$3:$B$17,2,0),"")</f>
        <v/>
      </c>
      <c r="D751" s="47"/>
      <c r="E751" s="54">
        <f>IFERROR(INDEX(#REF!,MATCH('THÁNG 6.2022'!D751,XE[SỐ XE],0),0),0)</f>
        <v>0</v>
      </c>
      <c r="F751" s="55"/>
      <c r="G751" s="71"/>
      <c r="H751" s="48"/>
      <c r="I751" s="48"/>
      <c r="J751" s="48"/>
      <c r="K751" s="54">
        <f t="shared" si="49"/>
        <v>28</v>
      </c>
      <c r="L751" s="56"/>
      <c r="M751" s="48"/>
      <c r="N751" s="48"/>
      <c r="O751" s="48"/>
      <c r="P751" s="69"/>
      <c r="Q751" s="48"/>
      <c r="R751" s="50"/>
      <c r="S751" s="51"/>
      <c r="T751" s="52"/>
      <c r="U751" s="52"/>
      <c r="V751" s="51"/>
      <c r="W751" s="53"/>
      <c r="X751" s="49"/>
      <c r="Y751" s="49"/>
      <c r="Z751" s="49"/>
      <c r="AA751" s="49"/>
      <c r="AB751" s="49"/>
      <c r="AC751" s="49"/>
      <c r="AD751" s="42">
        <f t="shared" si="48"/>
        <v>0</v>
      </c>
      <c r="AE751" s="61"/>
    </row>
    <row r="752" spans="1:31" x14ac:dyDescent="0.2">
      <c r="A752" s="41">
        <f t="shared" si="46"/>
        <v>749</v>
      </c>
      <c r="B752" s="46"/>
      <c r="C752" s="57" t="str">
        <f>IF(D752&lt;&gt;0,VLOOKUP(D752,'[1]Danh mục'!$A$3:$B$17,2,0),"")</f>
        <v/>
      </c>
      <c r="D752" s="47"/>
      <c r="E752" s="54">
        <f>IFERROR(INDEX(#REF!,MATCH('THÁNG 6.2022'!D752,XE[SỐ XE],0),0),0)</f>
        <v>0</v>
      </c>
      <c r="F752" s="55"/>
      <c r="G752" s="71"/>
      <c r="H752" s="48"/>
      <c r="I752" s="48"/>
      <c r="J752" s="48"/>
      <c r="K752" s="54">
        <f t="shared" si="49"/>
        <v>28</v>
      </c>
      <c r="L752" s="56"/>
      <c r="M752" s="48"/>
      <c r="N752" s="48"/>
      <c r="O752" s="48"/>
      <c r="P752" s="69"/>
      <c r="Q752" s="48"/>
      <c r="R752" s="50"/>
      <c r="S752" s="51"/>
      <c r="T752" s="52"/>
      <c r="U752" s="52"/>
      <c r="V752" s="51"/>
      <c r="W752" s="53"/>
      <c r="X752" s="49"/>
      <c r="Y752" s="49"/>
      <c r="Z752" s="49"/>
      <c r="AA752" s="49"/>
      <c r="AB752" s="49"/>
      <c r="AC752" s="49"/>
      <c r="AD752" s="42">
        <f t="shared" si="48"/>
        <v>0</v>
      </c>
      <c r="AE752" s="61"/>
    </row>
    <row r="753" spans="1:31" x14ac:dyDescent="0.2">
      <c r="A753" s="41">
        <f t="shared" si="46"/>
        <v>750</v>
      </c>
      <c r="B753" s="46"/>
      <c r="C753" s="57" t="str">
        <f>IF(D753&lt;&gt;0,VLOOKUP(D753,'[1]Danh mục'!$A$3:$B$17,2,0),"")</f>
        <v/>
      </c>
      <c r="D753" s="47"/>
      <c r="E753" s="54">
        <f>IFERROR(INDEX(#REF!,MATCH('THÁNG 6.2022'!D753,XE[SỐ XE],0),0),0)</f>
        <v>0</v>
      </c>
      <c r="F753" s="55"/>
      <c r="G753" s="71"/>
      <c r="H753" s="48"/>
      <c r="I753" s="48"/>
      <c r="J753" s="48"/>
      <c r="K753" s="54">
        <f t="shared" si="49"/>
        <v>28</v>
      </c>
      <c r="L753" s="56"/>
      <c r="M753" s="48"/>
      <c r="N753" s="48"/>
      <c r="O753" s="48"/>
      <c r="P753" s="69"/>
      <c r="Q753" s="48"/>
      <c r="R753" s="50"/>
      <c r="S753" s="51"/>
      <c r="T753" s="52"/>
      <c r="U753" s="52"/>
      <c r="V753" s="51"/>
      <c r="W753" s="53"/>
      <c r="X753" s="49"/>
      <c r="Y753" s="49"/>
      <c r="Z753" s="49"/>
      <c r="AA753" s="49"/>
      <c r="AB753" s="49"/>
      <c r="AC753" s="49"/>
      <c r="AD753" s="42">
        <f t="shared" si="48"/>
        <v>0</v>
      </c>
      <c r="AE753" s="61"/>
    </row>
    <row r="754" spans="1:31" x14ac:dyDescent="0.2">
      <c r="A754" s="41">
        <f t="shared" si="46"/>
        <v>751</v>
      </c>
      <c r="B754" s="46"/>
      <c r="C754" s="57" t="str">
        <f>IF(D754&lt;&gt;0,VLOOKUP(D754,'[1]Danh mục'!$A$3:$B$17,2,0),"")</f>
        <v/>
      </c>
      <c r="D754" s="47"/>
      <c r="E754" s="54">
        <f>IFERROR(INDEX(#REF!,MATCH('THÁNG 6.2022'!D754,XE[SỐ XE],0),0),0)</f>
        <v>0</v>
      </c>
      <c r="F754" s="55"/>
      <c r="G754" s="71"/>
      <c r="H754" s="48"/>
      <c r="I754" s="48"/>
      <c r="J754" s="48"/>
      <c r="K754" s="54">
        <f t="shared" si="49"/>
        <v>28</v>
      </c>
      <c r="L754" s="56"/>
      <c r="M754" s="48"/>
      <c r="N754" s="48"/>
      <c r="O754" s="48"/>
      <c r="P754" s="69"/>
      <c r="Q754" s="48"/>
      <c r="R754" s="50"/>
      <c r="S754" s="51"/>
      <c r="T754" s="52"/>
      <c r="U754" s="52"/>
      <c r="V754" s="51"/>
      <c r="W754" s="53"/>
      <c r="X754" s="49"/>
      <c r="Y754" s="49"/>
      <c r="Z754" s="49"/>
      <c r="AA754" s="49"/>
      <c r="AB754" s="49"/>
      <c r="AC754" s="49"/>
      <c r="AD754" s="42">
        <f t="shared" si="48"/>
        <v>0</v>
      </c>
      <c r="AE754" s="61"/>
    </row>
    <row r="755" spans="1:31" x14ac:dyDescent="0.2">
      <c r="A755" s="41">
        <f t="shared" si="46"/>
        <v>752</v>
      </c>
      <c r="B755" s="46"/>
      <c r="C755" s="57" t="str">
        <f>IF(D755&lt;&gt;0,VLOOKUP(D755,'[1]Danh mục'!$A$3:$B$17,2,0),"")</f>
        <v/>
      </c>
      <c r="D755" s="47"/>
      <c r="E755" s="54">
        <f>IFERROR(INDEX(#REF!,MATCH('THÁNG 6.2022'!D755,XE[SỐ XE],0),0),0)</f>
        <v>0</v>
      </c>
      <c r="F755" s="55"/>
      <c r="G755" s="71"/>
      <c r="H755" s="48"/>
      <c r="I755" s="48"/>
      <c r="J755" s="48"/>
      <c r="K755" s="54">
        <f t="shared" si="49"/>
        <v>28</v>
      </c>
      <c r="L755" s="56"/>
      <c r="M755" s="48"/>
      <c r="N755" s="48"/>
      <c r="O755" s="48"/>
      <c r="P755" s="69"/>
      <c r="Q755" s="48"/>
      <c r="R755" s="50"/>
      <c r="S755" s="51"/>
      <c r="T755" s="52"/>
      <c r="U755" s="52"/>
      <c r="V755" s="51"/>
      <c r="W755" s="53"/>
      <c r="X755" s="49"/>
      <c r="Y755" s="49"/>
      <c r="Z755" s="49"/>
      <c r="AA755" s="49"/>
      <c r="AB755" s="49"/>
      <c r="AC755" s="49"/>
      <c r="AD755" s="42">
        <f t="shared" si="48"/>
        <v>0</v>
      </c>
      <c r="AE755" s="61"/>
    </row>
    <row r="756" spans="1:31" x14ac:dyDescent="0.2">
      <c r="A756" s="41">
        <f t="shared" si="46"/>
        <v>753</v>
      </c>
      <c r="B756" s="46"/>
      <c r="C756" s="57" t="str">
        <f>IF(D756&lt;&gt;0,VLOOKUP(D756,'[1]Danh mục'!$A$3:$B$17,2,0),"")</f>
        <v/>
      </c>
      <c r="D756" s="47"/>
      <c r="E756" s="54">
        <f>IFERROR(INDEX(#REF!,MATCH('THÁNG 6.2022'!D756,XE[SỐ XE],0),0),0)</f>
        <v>0</v>
      </c>
      <c r="F756" s="55"/>
      <c r="G756" s="71"/>
      <c r="H756" s="48"/>
      <c r="I756" s="48"/>
      <c r="J756" s="48"/>
      <c r="K756" s="54">
        <f t="shared" si="49"/>
        <v>28</v>
      </c>
      <c r="L756" s="56"/>
      <c r="M756" s="48"/>
      <c r="N756" s="48"/>
      <c r="O756" s="48"/>
      <c r="P756" s="69"/>
      <c r="Q756" s="48"/>
      <c r="R756" s="50"/>
      <c r="S756" s="51"/>
      <c r="T756" s="52"/>
      <c r="U756" s="52"/>
      <c r="V756" s="51"/>
      <c r="W756" s="53"/>
      <c r="X756" s="49"/>
      <c r="Y756" s="49"/>
      <c r="Z756" s="49"/>
      <c r="AA756" s="49"/>
      <c r="AB756" s="49"/>
      <c r="AC756" s="49"/>
      <c r="AD756" s="42">
        <f t="shared" si="48"/>
        <v>0</v>
      </c>
      <c r="AE756" s="61"/>
    </row>
    <row r="757" spans="1:31" x14ac:dyDescent="0.2">
      <c r="A757" s="41">
        <f t="shared" si="46"/>
        <v>754</v>
      </c>
      <c r="B757" s="46"/>
      <c r="C757" s="57" t="str">
        <f>IF(D757&lt;&gt;0,VLOOKUP(D757,'[1]Danh mục'!$A$3:$B$17,2,0),"")</f>
        <v/>
      </c>
      <c r="D757" s="47"/>
      <c r="E757" s="54">
        <f>IFERROR(INDEX(#REF!,MATCH('THÁNG 6.2022'!D757,XE[SỐ XE],0),0),0)</f>
        <v>0</v>
      </c>
      <c r="F757" s="55"/>
      <c r="G757" s="71"/>
      <c r="H757" s="48"/>
      <c r="I757" s="48"/>
      <c r="J757" s="48"/>
      <c r="K757" s="54">
        <f t="shared" si="49"/>
        <v>28</v>
      </c>
      <c r="L757" s="56"/>
      <c r="M757" s="48"/>
      <c r="N757" s="48"/>
      <c r="O757" s="48"/>
      <c r="P757" s="69"/>
      <c r="Q757" s="48"/>
      <c r="R757" s="50"/>
      <c r="S757" s="51"/>
      <c r="T757" s="52"/>
      <c r="U757" s="52"/>
      <c r="V757" s="51"/>
      <c r="W757" s="53"/>
      <c r="X757" s="49"/>
      <c r="Y757" s="49"/>
      <c r="Z757" s="49"/>
      <c r="AA757" s="49"/>
      <c r="AB757" s="49"/>
      <c r="AC757" s="49"/>
      <c r="AD757" s="42">
        <f t="shared" si="48"/>
        <v>0</v>
      </c>
      <c r="AE757" s="61"/>
    </row>
    <row r="758" spans="1:31" x14ac:dyDescent="0.2">
      <c r="A758" s="41">
        <f t="shared" ref="A758:A768" si="50">1+A757</f>
        <v>755</v>
      </c>
      <c r="B758" s="46"/>
      <c r="C758" s="57" t="str">
        <f>IF(D758&lt;&gt;0,VLOOKUP(D758,'[1]Danh mục'!$A$3:$B$17,2,0),"")</f>
        <v/>
      </c>
      <c r="D758" s="47"/>
      <c r="E758" s="54">
        <f>IFERROR(INDEX(#REF!,MATCH('THÁNG 6.2022'!D758,XE[SỐ XE],0),0),0)</f>
        <v>0</v>
      </c>
      <c r="F758" s="55"/>
      <c r="G758" s="71"/>
      <c r="H758" s="48"/>
      <c r="I758" s="48"/>
      <c r="J758" s="48"/>
      <c r="K758" s="54">
        <f t="shared" si="49"/>
        <v>28</v>
      </c>
      <c r="L758" s="56"/>
      <c r="M758" s="48"/>
      <c r="N758" s="48"/>
      <c r="O758" s="48"/>
      <c r="P758" s="69"/>
      <c r="Q758" s="48"/>
      <c r="R758" s="50"/>
      <c r="S758" s="51"/>
      <c r="T758" s="52"/>
      <c r="U758" s="52"/>
      <c r="V758" s="51"/>
      <c r="W758" s="53"/>
      <c r="X758" s="49"/>
      <c r="Y758" s="49"/>
      <c r="Z758" s="49"/>
      <c r="AA758" s="49"/>
      <c r="AB758" s="49"/>
      <c r="AC758" s="49"/>
      <c r="AD758" s="42">
        <f t="shared" si="48"/>
        <v>0</v>
      </c>
      <c r="AE758" s="61"/>
    </row>
    <row r="759" spans="1:31" x14ac:dyDescent="0.2">
      <c r="A759" s="41">
        <f t="shared" si="50"/>
        <v>756</v>
      </c>
      <c r="B759" s="46"/>
      <c r="C759" s="57" t="str">
        <f>IF(D759&lt;&gt;0,VLOOKUP(D759,'[1]Danh mục'!$A$3:$B$17,2,0),"")</f>
        <v/>
      </c>
      <c r="D759" s="47"/>
      <c r="E759" s="54">
        <f>IFERROR(INDEX(#REF!,MATCH('THÁNG 6.2022'!D759,XE[SỐ XE],0),0),0)</f>
        <v>0</v>
      </c>
      <c r="F759" s="55"/>
      <c r="G759" s="71"/>
      <c r="H759" s="48"/>
      <c r="I759" s="48"/>
      <c r="J759" s="48"/>
      <c r="K759" s="54">
        <f t="shared" si="49"/>
        <v>28</v>
      </c>
      <c r="L759" s="56"/>
      <c r="M759" s="48"/>
      <c r="N759" s="48"/>
      <c r="O759" s="48"/>
      <c r="P759" s="69"/>
      <c r="Q759" s="48"/>
      <c r="R759" s="50"/>
      <c r="S759" s="51"/>
      <c r="T759" s="52"/>
      <c r="U759" s="52"/>
      <c r="V759" s="51"/>
      <c r="W759" s="53"/>
      <c r="X759" s="49"/>
      <c r="Y759" s="49"/>
      <c r="Z759" s="49"/>
      <c r="AA759" s="49"/>
      <c r="AB759" s="49"/>
      <c r="AC759" s="49"/>
      <c r="AD759" s="42">
        <f t="shared" si="48"/>
        <v>0</v>
      </c>
      <c r="AE759" s="61"/>
    </row>
    <row r="760" spans="1:31" x14ac:dyDescent="0.2">
      <c r="A760" s="41">
        <f t="shared" si="50"/>
        <v>757</v>
      </c>
      <c r="B760" s="46"/>
      <c r="C760" s="57" t="str">
        <f>IF(D760&lt;&gt;0,VLOOKUP(D760,'[1]Danh mục'!$A$3:$B$17,2,0),"")</f>
        <v/>
      </c>
      <c r="D760" s="47"/>
      <c r="E760" s="54">
        <f>IFERROR(INDEX(#REF!,MATCH('THÁNG 6.2022'!D760,XE[SỐ XE],0),0),0)</f>
        <v>0</v>
      </c>
      <c r="F760" s="55"/>
      <c r="G760" s="71"/>
      <c r="H760" s="48"/>
      <c r="I760" s="48"/>
      <c r="J760" s="48"/>
      <c r="K760" s="54">
        <f t="shared" si="49"/>
        <v>28</v>
      </c>
      <c r="L760" s="56"/>
      <c r="M760" s="48"/>
      <c r="N760" s="48"/>
      <c r="O760" s="48"/>
      <c r="P760" s="69"/>
      <c r="Q760" s="48"/>
      <c r="R760" s="50"/>
      <c r="S760" s="51"/>
      <c r="T760" s="52"/>
      <c r="U760" s="52"/>
      <c r="V760" s="51"/>
      <c r="W760" s="53"/>
      <c r="X760" s="49"/>
      <c r="Y760" s="49"/>
      <c r="Z760" s="49"/>
      <c r="AA760" s="49"/>
      <c r="AB760" s="49"/>
      <c r="AC760" s="49"/>
      <c r="AD760" s="42">
        <f t="shared" si="48"/>
        <v>0</v>
      </c>
      <c r="AE760" s="61"/>
    </row>
    <row r="761" spans="1:31" x14ac:dyDescent="0.2">
      <c r="A761" s="41">
        <f t="shared" si="50"/>
        <v>758</v>
      </c>
      <c r="B761" s="46"/>
      <c r="C761" s="57"/>
      <c r="D761" s="47"/>
      <c r="E761" s="54">
        <f>IFERROR(INDEX(#REF!,MATCH('THÁNG 6.2022'!D761,XE[SỐ XE],0),0),0)</f>
        <v>0</v>
      </c>
      <c r="F761" s="55"/>
      <c r="G761" s="71"/>
      <c r="H761" s="48"/>
      <c r="I761" s="48"/>
      <c r="J761" s="48"/>
      <c r="K761" s="54">
        <f t="shared" si="49"/>
        <v>28</v>
      </c>
      <c r="L761" s="56"/>
      <c r="M761" s="48"/>
      <c r="N761" s="48"/>
      <c r="O761" s="48"/>
      <c r="P761" s="69"/>
      <c r="Q761" s="48"/>
      <c r="R761" s="50"/>
      <c r="S761" s="51"/>
      <c r="T761" s="52"/>
      <c r="U761" s="52"/>
      <c r="V761" s="51"/>
      <c r="W761" s="53"/>
      <c r="X761" s="49"/>
      <c r="Y761" s="49"/>
      <c r="Z761" s="49"/>
      <c r="AA761" s="49"/>
      <c r="AB761" s="49"/>
      <c r="AC761" s="49"/>
      <c r="AD761" s="42">
        <f t="shared" si="48"/>
        <v>0</v>
      </c>
      <c r="AE761" s="61"/>
    </row>
    <row r="762" spans="1:31" x14ac:dyDescent="0.2">
      <c r="A762" s="41">
        <f t="shared" si="50"/>
        <v>759</v>
      </c>
      <c r="B762" s="46"/>
      <c r="C762" s="57"/>
      <c r="D762" s="47"/>
      <c r="E762" s="54">
        <f>IFERROR(INDEX(#REF!,MATCH('THÁNG 6.2022'!D762,XE[SỐ XE],0),0),0)</f>
        <v>0</v>
      </c>
      <c r="F762" s="55"/>
      <c r="G762" s="71"/>
      <c r="H762" s="48"/>
      <c r="I762" s="48"/>
      <c r="J762" s="48"/>
      <c r="K762" s="54">
        <f t="shared" si="49"/>
        <v>28</v>
      </c>
      <c r="L762" s="56"/>
      <c r="M762" s="48"/>
      <c r="N762" s="48"/>
      <c r="O762" s="48"/>
      <c r="P762" s="69"/>
      <c r="Q762" s="48"/>
      <c r="R762" s="50"/>
      <c r="S762" s="51"/>
      <c r="T762" s="52"/>
      <c r="U762" s="52"/>
      <c r="V762" s="51"/>
      <c r="W762" s="53"/>
      <c r="X762" s="49"/>
      <c r="Y762" s="49"/>
      <c r="Z762" s="49"/>
      <c r="AA762" s="49"/>
      <c r="AB762" s="49"/>
      <c r="AC762" s="49"/>
      <c r="AD762" s="42">
        <f t="shared" si="48"/>
        <v>0</v>
      </c>
      <c r="AE762" s="61"/>
    </row>
    <row r="763" spans="1:31" x14ac:dyDescent="0.2">
      <c r="A763" s="41">
        <f t="shared" si="50"/>
        <v>760</v>
      </c>
      <c r="B763" s="46"/>
      <c r="C763" s="57"/>
      <c r="D763" s="47"/>
      <c r="E763" s="54">
        <f>IFERROR(INDEX(#REF!,MATCH('THÁNG 6.2022'!D763,XE[SỐ XE],0),0),0)</f>
        <v>0</v>
      </c>
      <c r="F763" s="55"/>
      <c r="G763" s="71"/>
      <c r="H763" s="48"/>
      <c r="I763" s="48"/>
      <c r="J763" s="48"/>
      <c r="K763" s="54">
        <f t="shared" si="49"/>
        <v>28</v>
      </c>
      <c r="L763" s="56"/>
      <c r="M763" s="48"/>
      <c r="N763" s="48"/>
      <c r="O763" s="48"/>
      <c r="P763" s="69"/>
      <c r="Q763" s="48"/>
      <c r="R763" s="50"/>
      <c r="S763" s="51"/>
      <c r="T763" s="52"/>
      <c r="U763" s="52"/>
      <c r="V763" s="51"/>
      <c r="W763" s="53"/>
      <c r="X763" s="49"/>
      <c r="Y763" s="49"/>
      <c r="Z763" s="49"/>
      <c r="AA763" s="49"/>
      <c r="AB763" s="49"/>
      <c r="AC763" s="49"/>
      <c r="AD763" s="42">
        <f t="shared" si="48"/>
        <v>0</v>
      </c>
      <c r="AE763" s="61"/>
    </row>
    <row r="764" spans="1:31" x14ac:dyDescent="0.2">
      <c r="A764" s="41">
        <f t="shared" si="50"/>
        <v>761</v>
      </c>
      <c r="B764" s="46"/>
      <c r="C764" s="57"/>
      <c r="D764" s="47"/>
      <c r="E764" s="54">
        <f>IFERROR(INDEX(#REF!,MATCH('THÁNG 6.2022'!D764,XE[SỐ XE],0),0),0)</f>
        <v>0</v>
      </c>
      <c r="F764" s="55"/>
      <c r="G764" s="71"/>
      <c r="H764" s="48"/>
      <c r="I764" s="48"/>
      <c r="J764" s="48"/>
      <c r="K764" s="54">
        <f t="shared" si="49"/>
        <v>28</v>
      </c>
      <c r="L764" s="56"/>
      <c r="M764" s="48"/>
      <c r="N764" s="48"/>
      <c r="O764" s="48"/>
      <c r="P764" s="69"/>
      <c r="Q764" s="48"/>
      <c r="R764" s="50"/>
      <c r="S764" s="51"/>
      <c r="T764" s="52"/>
      <c r="U764" s="52"/>
      <c r="V764" s="51"/>
      <c r="W764" s="53"/>
      <c r="X764" s="49"/>
      <c r="Y764" s="49"/>
      <c r="Z764" s="49"/>
      <c r="AA764" s="49"/>
      <c r="AB764" s="49"/>
      <c r="AC764" s="49"/>
      <c r="AD764" s="42">
        <f t="shared" si="48"/>
        <v>0</v>
      </c>
      <c r="AE764" s="61"/>
    </row>
    <row r="765" spans="1:31" x14ac:dyDescent="0.2">
      <c r="A765" s="41">
        <f t="shared" si="50"/>
        <v>762</v>
      </c>
      <c r="B765" s="46"/>
      <c r="C765" s="57"/>
      <c r="D765" s="47"/>
      <c r="E765" s="54">
        <f>IFERROR(INDEX(#REF!,MATCH('THÁNG 6.2022'!D765,XE[SỐ XE],0),0),0)</f>
        <v>0</v>
      </c>
      <c r="F765" s="55"/>
      <c r="G765" s="71"/>
      <c r="H765" s="48"/>
      <c r="I765" s="48"/>
      <c r="J765" s="48"/>
      <c r="K765" s="54">
        <f t="shared" si="49"/>
        <v>28</v>
      </c>
      <c r="L765" s="56"/>
      <c r="M765" s="48"/>
      <c r="N765" s="48"/>
      <c r="O765" s="48"/>
      <c r="P765" s="69"/>
      <c r="Q765" s="48"/>
      <c r="R765" s="50"/>
      <c r="S765" s="51"/>
      <c r="T765" s="52"/>
      <c r="U765" s="52"/>
      <c r="V765" s="51"/>
      <c r="W765" s="53"/>
      <c r="X765" s="49"/>
      <c r="Y765" s="49"/>
      <c r="Z765" s="49"/>
      <c r="AA765" s="49"/>
      <c r="AB765" s="49"/>
      <c r="AC765" s="49"/>
      <c r="AD765" s="42">
        <f t="shared" si="48"/>
        <v>0</v>
      </c>
      <c r="AE765" s="61"/>
    </row>
    <row r="766" spans="1:31" x14ac:dyDescent="0.2">
      <c r="A766" s="41">
        <f t="shared" si="50"/>
        <v>763</v>
      </c>
      <c r="B766" s="46"/>
      <c r="C766" s="57"/>
      <c r="D766" s="47"/>
      <c r="E766" s="54">
        <f>IFERROR(INDEX(#REF!,MATCH('THÁNG 6.2022'!D766,XE[SỐ XE],0),0),0)</f>
        <v>0</v>
      </c>
      <c r="F766" s="55"/>
      <c r="G766" s="71"/>
      <c r="H766" s="48"/>
      <c r="I766" s="48"/>
      <c r="J766" s="48"/>
      <c r="K766" s="54">
        <f t="shared" si="49"/>
        <v>28</v>
      </c>
      <c r="L766" s="56"/>
      <c r="M766" s="48"/>
      <c r="N766" s="48"/>
      <c r="O766" s="48"/>
      <c r="P766" s="69"/>
      <c r="Q766" s="48"/>
      <c r="R766" s="50"/>
      <c r="S766" s="51"/>
      <c r="T766" s="52"/>
      <c r="U766" s="52"/>
      <c r="V766" s="51"/>
      <c r="W766" s="53"/>
      <c r="X766" s="49"/>
      <c r="Y766" s="49"/>
      <c r="Z766" s="49"/>
      <c r="AA766" s="49"/>
      <c r="AB766" s="49"/>
      <c r="AC766" s="49"/>
      <c r="AD766" s="42">
        <f t="shared" si="48"/>
        <v>0</v>
      </c>
      <c r="AE766" s="61"/>
    </row>
    <row r="767" spans="1:31" x14ac:dyDescent="0.2">
      <c r="A767" s="41">
        <f t="shared" si="50"/>
        <v>764</v>
      </c>
      <c r="B767" s="46"/>
      <c r="C767" s="57"/>
      <c r="D767" s="47"/>
      <c r="E767" s="54">
        <f>IFERROR(INDEX(#REF!,MATCH('THÁNG 6.2022'!D767,XE[SỐ XE],0),0),0)</f>
        <v>0</v>
      </c>
      <c r="F767" s="55"/>
      <c r="G767" s="71"/>
      <c r="H767" s="48"/>
      <c r="I767" s="48"/>
      <c r="J767" s="48"/>
      <c r="K767" s="54">
        <f t="shared" si="49"/>
        <v>28</v>
      </c>
      <c r="L767" s="56"/>
      <c r="M767" s="48"/>
      <c r="N767" s="48"/>
      <c r="O767" s="48"/>
      <c r="P767" s="69"/>
      <c r="Q767" s="48"/>
      <c r="R767" s="50"/>
      <c r="S767" s="51"/>
      <c r="T767" s="52"/>
      <c r="U767" s="52"/>
      <c r="V767" s="51"/>
      <c r="W767" s="53"/>
      <c r="X767" s="49"/>
      <c r="Y767" s="49"/>
      <c r="Z767" s="49"/>
      <c r="AA767" s="49"/>
      <c r="AB767" s="49"/>
      <c r="AC767" s="49"/>
      <c r="AD767" s="42">
        <f t="shared" si="48"/>
        <v>0</v>
      </c>
      <c r="AE767" s="61"/>
    </row>
    <row r="768" spans="1:31" x14ac:dyDescent="0.2">
      <c r="A768" s="41">
        <f t="shared" si="50"/>
        <v>765</v>
      </c>
      <c r="B768" s="46"/>
      <c r="C768" s="57"/>
      <c r="D768" s="47"/>
      <c r="E768" s="54">
        <f>IFERROR(INDEX(#REF!,MATCH('THÁNG 6.2022'!D768,XE[SỐ XE],0),0),0)</f>
        <v>0</v>
      </c>
      <c r="F768" s="55"/>
      <c r="G768" s="71"/>
      <c r="H768" s="48"/>
      <c r="I768" s="48"/>
      <c r="J768" s="48"/>
      <c r="K768" s="54">
        <f t="shared" si="49"/>
        <v>28</v>
      </c>
      <c r="L768" s="56"/>
      <c r="M768" s="48"/>
      <c r="N768" s="48"/>
      <c r="O768" s="48"/>
      <c r="P768" s="69"/>
      <c r="Q768" s="48"/>
      <c r="R768" s="50"/>
      <c r="S768" s="51"/>
      <c r="T768" s="52"/>
      <c r="U768" s="52"/>
      <c r="V768" s="51"/>
      <c r="W768" s="53"/>
      <c r="X768" s="49"/>
      <c r="Y768" s="49"/>
      <c r="Z768" s="49"/>
      <c r="AA768" s="49"/>
      <c r="AB768" s="49"/>
      <c r="AC768" s="49"/>
      <c r="AD768" s="42">
        <f t="shared" si="48"/>
        <v>0</v>
      </c>
      <c r="AE768" s="61"/>
    </row>
  </sheetData>
  <autoFilter ref="A3:AF768"/>
  <dataConsolidate/>
  <mergeCells count="2">
    <mergeCell ref="E1:I1"/>
    <mergeCell ref="S1:V1"/>
  </mergeCells>
  <conditionalFormatting sqref="F119:G417 F690:G768 G66:G118">
    <cfRule type="duplicateValues" dxfId="674" priority="27"/>
  </conditionalFormatting>
  <conditionalFormatting sqref="F418:G439 F554:G610">
    <cfRule type="duplicateValues" dxfId="673" priority="9"/>
  </conditionalFormatting>
  <conditionalFormatting sqref="F611:G689">
    <cfRule type="duplicateValues" dxfId="672" priority="8"/>
  </conditionalFormatting>
  <conditionalFormatting sqref="F497:G553">
    <cfRule type="duplicateValues" dxfId="671" priority="7"/>
  </conditionalFormatting>
  <conditionalFormatting sqref="F440:G496">
    <cfRule type="duplicateValues" dxfId="670" priority="6"/>
  </conditionalFormatting>
  <conditionalFormatting sqref="F4:G7 G8:G57">
    <cfRule type="duplicateValues" dxfId="669" priority="3"/>
  </conditionalFormatting>
  <conditionalFormatting sqref="G58:G65">
    <cfRule type="duplicateValues" dxfId="668" priority="2"/>
  </conditionalFormatting>
  <conditionalFormatting sqref="F8:F118">
    <cfRule type="duplicateValues" dxfId="667" priority="32"/>
  </conditionalFormatting>
  <pageMargins left="0.7" right="0.7" top="0.75" bottom="0.75" header="0.3" footer="0.3"/>
  <pageSetup paperSize="9" orientation="portrait" verticalDpi="0"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14:formula1>
            <xm:f>'Danh mục'!$B$3:$B$40</xm:f>
          </x14:formula1>
          <xm:sqref>C761:C768</xm:sqref>
        </x14:dataValidation>
        <x14:dataValidation type="list" allowBlank="1" showInputMessage="1" showErrorMessage="1">
          <x14:formula1>
            <xm:f>'D:\thanh\GỬI ANH HIỀN\T5.2022\[BÁO CÁO XE CONT T5.2022.xlsx]Danh mục'!#REF!</xm:f>
          </x14:formula1>
          <xm:sqref>G4:G65 C4:C760 D4:D65 I4:I65 H4:H66 I83</xm:sqref>
        </x14:dataValidation>
        <x14:dataValidation type="list" allowBlank="1" showInputMessage="1" showErrorMessage="1">
          <x14:formula1>
            <xm:f>'Danh mục'!$K$4:$K$52</xm:f>
          </x14:formula1>
          <xm:sqref>H67:H80 H87:H768</xm:sqref>
        </x14:dataValidation>
        <x14:dataValidation type="list" allowBlank="1" showInputMessage="1" showErrorMessage="1">
          <x14:formula1>
            <xm:f>'Danh mục'!$C$4:$C$40</xm:f>
          </x14:formula1>
          <xm:sqref>D66:D768</xm:sqref>
        </x14:dataValidation>
        <x14:dataValidation type="list" allowBlank="1" showInputMessage="1" showErrorMessage="1">
          <x14:formula1>
            <xm:f>'Danh mục'!$G$4:$G$40</xm:f>
          </x14:formula1>
          <xm:sqref>G66:G768</xm:sqref>
        </x14:dataValidation>
        <x14:dataValidation type="list" allowBlank="1" showInputMessage="1" showErrorMessage="1">
          <x14:formula1>
            <xm:f>'Danh mục'!$L$4:$L$512</xm:f>
          </x14:formula1>
          <xm:sqref>I66:I82 I84:I768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8"/>
  <sheetViews>
    <sheetView topLeftCell="A40" workbookViewId="0">
      <selection activeCell="J18" sqref="J18"/>
    </sheetView>
  </sheetViews>
  <sheetFormatPr defaultColWidth="8.7109375" defaultRowHeight="12.75" x14ac:dyDescent="0.2"/>
  <cols>
    <col min="1" max="1" width="10.42578125" style="63" bestFit="1" customWidth="1"/>
    <col min="2" max="2" width="12.42578125" style="63" bestFit="1" customWidth="1"/>
    <col min="3" max="4" width="10.28515625" style="63" customWidth="1"/>
    <col min="5" max="5" width="14.7109375" style="76" customWidth="1"/>
    <col min="6" max="6" width="6.7109375" style="63" customWidth="1"/>
    <col min="7" max="7" width="11.42578125" style="76" bestFit="1" customWidth="1"/>
    <col min="8" max="8" width="6.28515625" style="63" customWidth="1"/>
    <col min="9" max="9" width="12.140625" style="63" bestFit="1" customWidth="1"/>
    <col min="10" max="10" width="17" style="63" customWidth="1"/>
    <col min="11" max="11" width="12.5703125" style="63" customWidth="1"/>
    <col min="12" max="12" width="24.7109375" style="63" customWidth="1"/>
    <col min="13" max="13" width="8.42578125" style="63" bestFit="1" customWidth="1"/>
    <col min="14" max="15" width="8.7109375" style="63"/>
    <col min="16" max="16" width="7" style="63" customWidth="1"/>
    <col min="17" max="17" width="12.28515625" style="63" customWidth="1"/>
    <col min="18" max="16384" width="8.7109375" style="63"/>
  </cols>
  <sheetData>
    <row r="1" spans="1:16" x14ac:dyDescent="0.2">
      <c r="B1" s="166" t="s">
        <v>183</v>
      </c>
      <c r="C1" s="166"/>
      <c r="D1" s="166"/>
      <c r="E1" s="166"/>
      <c r="F1" s="166"/>
      <c r="G1" s="74"/>
      <c r="H1" s="75"/>
    </row>
    <row r="2" spans="1:16" x14ac:dyDescent="0.2">
      <c r="E2" s="63"/>
    </row>
    <row r="3" spans="1:16" s="91" customFormat="1" ht="25.5" x14ac:dyDescent="0.25">
      <c r="B3" s="88" t="s">
        <v>0</v>
      </c>
      <c r="C3" s="89" t="s">
        <v>3</v>
      </c>
      <c r="D3" s="90" t="s">
        <v>195</v>
      </c>
      <c r="E3" s="90" t="s">
        <v>267</v>
      </c>
      <c r="G3" s="92" t="s">
        <v>260</v>
      </c>
      <c r="I3" s="93" t="s">
        <v>13</v>
      </c>
      <c r="K3" s="93" t="s">
        <v>188</v>
      </c>
      <c r="L3" s="93" t="s">
        <v>189</v>
      </c>
      <c r="M3" s="93" t="s">
        <v>184</v>
      </c>
      <c r="O3" s="94"/>
      <c r="P3" s="94"/>
    </row>
    <row r="4" spans="1:16" x14ac:dyDescent="0.2">
      <c r="A4" s="117">
        <v>15861</v>
      </c>
      <c r="B4" s="77" t="s">
        <v>268</v>
      </c>
      <c r="C4" s="101">
        <v>15861</v>
      </c>
      <c r="D4" s="79"/>
      <c r="E4" s="79" t="s">
        <v>23</v>
      </c>
      <c r="G4" s="80">
        <v>20</v>
      </c>
      <c r="I4" s="81" t="s">
        <v>281</v>
      </c>
      <c r="K4" s="81" t="s">
        <v>305</v>
      </c>
      <c r="L4" s="81" t="s">
        <v>314</v>
      </c>
      <c r="M4" s="82"/>
      <c r="O4" s="83"/>
      <c r="P4" s="83"/>
    </row>
    <row r="5" spans="1:16" x14ac:dyDescent="0.2">
      <c r="A5" s="83">
        <v>15897</v>
      </c>
      <c r="B5" s="77" t="s">
        <v>269</v>
      </c>
      <c r="C5" s="101">
        <v>15897</v>
      </c>
      <c r="D5" s="79"/>
      <c r="E5" s="79" t="s">
        <v>23</v>
      </c>
      <c r="G5" s="80">
        <v>25</v>
      </c>
      <c r="I5" s="81" t="s">
        <v>282</v>
      </c>
      <c r="K5" s="81" t="s">
        <v>125</v>
      </c>
      <c r="L5" s="81" t="s">
        <v>125</v>
      </c>
      <c r="M5" s="81"/>
      <c r="O5" s="83"/>
      <c r="P5" s="83"/>
    </row>
    <row r="6" spans="1:16" x14ac:dyDescent="0.2">
      <c r="A6" s="83">
        <v>15692</v>
      </c>
      <c r="B6" s="77" t="s">
        <v>270</v>
      </c>
      <c r="C6" s="101">
        <v>15692</v>
      </c>
      <c r="D6" s="79"/>
      <c r="E6" s="79" t="s">
        <v>23</v>
      </c>
      <c r="G6" s="80">
        <v>40</v>
      </c>
      <c r="I6" s="81" t="s">
        <v>283</v>
      </c>
      <c r="K6" s="81" t="s">
        <v>306</v>
      </c>
      <c r="L6" s="81" t="s">
        <v>306</v>
      </c>
      <c r="M6" s="81"/>
      <c r="O6" s="83"/>
      <c r="P6" s="83"/>
    </row>
    <row r="7" spans="1:16" x14ac:dyDescent="0.2">
      <c r="A7" s="83">
        <v>15668</v>
      </c>
      <c r="B7" s="77" t="s">
        <v>271</v>
      </c>
      <c r="C7" s="101">
        <v>15668</v>
      </c>
      <c r="D7" s="79"/>
      <c r="E7" s="79" t="s">
        <v>23</v>
      </c>
      <c r="G7" s="80">
        <v>45</v>
      </c>
      <c r="I7" s="81" t="s">
        <v>284</v>
      </c>
      <c r="K7" s="81" t="s">
        <v>307</v>
      </c>
      <c r="L7" s="81" t="s">
        <v>315</v>
      </c>
      <c r="M7" s="81"/>
      <c r="O7" s="83"/>
      <c r="P7" s="83"/>
    </row>
    <row r="8" spans="1:16" x14ac:dyDescent="0.2">
      <c r="A8" s="83">
        <v>80539</v>
      </c>
      <c r="B8" s="77" t="s">
        <v>272</v>
      </c>
      <c r="C8" s="101">
        <v>80539</v>
      </c>
      <c r="D8" s="79"/>
      <c r="E8" s="79" t="s">
        <v>23</v>
      </c>
      <c r="G8" s="80" t="s">
        <v>360</v>
      </c>
      <c r="I8" s="81" t="s">
        <v>22</v>
      </c>
      <c r="K8" s="81" t="s">
        <v>36</v>
      </c>
      <c r="L8" s="81" t="s">
        <v>316</v>
      </c>
      <c r="M8" s="81"/>
      <c r="O8" s="83"/>
      <c r="P8" s="83"/>
    </row>
    <row r="9" spans="1:16" x14ac:dyDescent="0.2">
      <c r="A9" s="83">
        <v>15646</v>
      </c>
      <c r="B9" s="77" t="s">
        <v>273</v>
      </c>
      <c r="C9" s="101">
        <v>15646</v>
      </c>
      <c r="D9" s="79"/>
      <c r="E9" s="79" t="s">
        <v>23</v>
      </c>
      <c r="G9" s="80"/>
      <c r="I9" s="81" t="s">
        <v>115</v>
      </c>
      <c r="K9" s="99"/>
      <c r="L9" s="99" t="s">
        <v>345</v>
      </c>
      <c r="M9" s="99"/>
      <c r="O9" s="83"/>
      <c r="P9" s="83"/>
    </row>
    <row r="10" spans="1:16" x14ac:dyDescent="0.2">
      <c r="A10" s="83">
        <v>67329</v>
      </c>
      <c r="B10" s="77" t="s">
        <v>274</v>
      </c>
      <c r="C10" s="101">
        <v>67329</v>
      </c>
      <c r="D10" s="79"/>
      <c r="E10" s="79" t="s">
        <v>23</v>
      </c>
      <c r="G10" s="80"/>
      <c r="I10" s="81" t="s">
        <v>125</v>
      </c>
      <c r="K10" s="81" t="s">
        <v>308</v>
      </c>
      <c r="L10" s="81" t="s">
        <v>308</v>
      </c>
      <c r="M10" s="81"/>
      <c r="O10" s="83"/>
      <c r="P10" s="83"/>
    </row>
    <row r="11" spans="1:16" x14ac:dyDescent="0.2">
      <c r="A11" s="83">
        <v>80737</v>
      </c>
      <c r="B11" s="77" t="s">
        <v>275</v>
      </c>
      <c r="C11" s="101">
        <v>80737</v>
      </c>
      <c r="D11" s="79"/>
      <c r="E11" s="79" t="s">
        <v>23</v>
      </c>
      <c r="G11" s="80"/>
      <c r="I11" s="81" t="s">
        <v>90</v>
      </c>
      <c r="K11" s="81" t="s">
        <v>309</v>
      </c>
      <c r="L11" s="81" t="s">
        <v>317</v>
      </c>
      <c r="M11" s="81"/>
      <c r="O11" s="83"/>
      <c r="P11" s="83"/>
    </row>
    <row r="12" spans="1:16" x14ac:dyDescent="0.2">
      <c r="A12" s="83">
        <v>15547</v>
      </c>
      <c r="B12" s="77" t="s">
        <v>276</v>
      </c>
      <c r="C12" s="101">
        <v>15547</v>
      </c>
      <c r="D12" s="79"/>
      <c r="E12" s="79" t="s">
        <v>23</v>
      </c>
      <c r="G12" s="80"/>
      <c r="I12" s="81" t="s">
        <v>285</v>
      </c>
      <c r="K12" s="81" t="s">
        <v>30</v>
      </c>
      <c r="L12" s="81" t="s">
        <v>318</v>
      </c>
      <c r="M12" s="81"/>
      <c r="O12" s="83"/>
    </row>
    <row r="13" spans="1:16" x14ac:dyDescent="0.2">
      <c r="A13" s="83">
        <v>80763</v>
      </c>
      <c r="B13" s="77" t="s">
        <v>277</v>
      </c>
      <c r="C13" s="101">
        <v>80763</v>
      </c>
      <c r="D13" s="79"/>
      <c r="E13" s="79" t="s">
        <v>23</v>
      </c>
      <c r="G13" s="80"/>
      <c r="I13" s="81" t="s">
        <v>286</v>
      </c>
      <c r="K13" s="81" t="s">
        <v>51</v>
      </c>
      <c r="L13" s="81" t="s">
        <v>319</v>
      </c>
      <c r="M13" s="81"/>
      <c r="O13" s="83"/>
    </row>
    <row r="14" spans="1:16" x14ac:dyDescent="0.2">
      <c r="A14" s="83">
        <v>80530</v>
      </c>
      <c r="B14" s="77" t="s">
        <v>278</v>
      </c>
      <c r="C14" s="101">
        <v>80530</v>
      </c>
      <c r="D14" s="79"/>
      <c r="E14" s="79" t="s">
        <v>23</v>
      </c>
      <c r="I14" s="84" t="s">
        <v>287</v>
      </c>
      <c r="K14" s="81" t="s">
        <v>310</v>
      </c>
      <c r="L14" s="81" t="s">
        <v>320</v>
      </c>
      <c r="M14" s="81"/>
      <c r="O14" s="83"/>
    </row>
    <row r="15" spans="1:16" x14ac:dyDescent="0.2">
      <c r="A15" s="83">
        <v>67308</v>
      </c>
      <c r="B15" s="77" t="s">
        <v>279</v>
      </c>
      <c r="C15" s="101">
        <v>67308</v>
      </c>
      <c r="D15" s="79"/>
      <c r="E15" s="79" t="s">
        <v>23</v>
      </c>
      <c r="I15" s="81" t="s">
        <v>288</v>
      </c>
      <c r="K15" s="84" t="s">
        <v>311</v>
      </c>
      <c r="L15" s="84" t="s">
        <v>321</v>
      </c>
      <c r="M15" s="81"/>
      <c r="O15" s="83"/>
    </row>
    <row r="16" spans="1:16" x14ac:dyDescent="0.2">
      <c r="A16" s="83">
        <v>67432</v>
      </c>
      <c r="B16" s="77" t="s">
        <v>280</v>
      </c>
      <c r="C16" s="101">
        <v>67432</v>
      </c>
      <c r="D16" s="79"/>
      <c r="E16" s="79" t="s">
        <v>23</v>
      </c>
      <c r="I16" s="81" t="s">
        <v>35</v>
      </c>
      <c r="K16" s="81" t="s">
        <v>22</v>
      </c>
      <c r="L16" s="81" t="s">
        <v>309</v>
      </c>
      <c r="M16" s="81"/>
      <c r="O16" s="83"/>
    </row>
    <row r="17" spans="1:13" x14ac:dyDescent="0.2">
      <c r="A17" s="83">
        <v>67399</v>
      </c>
      <c r="B17" s="77" t="s">
        <v>278</v>
      </c>
      <c r="C17" s="101">
        <v>67399</v>
      </c>
      <c r="D17" s="79"/>
      <c r="E17" s="79" t="s">
        <v>233</v>
      </c>
      <c r="I17" s="81" t="s">
        <v>239</v>
      </c>
      <c r="K17" s="81" t="s">
        <v>368</v>
      </c>
      <c r="L17" s="81" t="s">
        <v>363</v>
      </c>
      <c r="M17" s="81"/>
    </row>
    <row r="18" spans="1:13" x14ac:dyDescent="0.2">
      <c r="B18" s="77"/>
      <c r="C18" s="78"/>
      <c r="D18" s="79"/>
      <c r="E18" s="79" t="s">
        <v>234</v>
      </c>
      <c r="I18" s="81" t="s">
        <v>289</v>
      </c>
      <c r="K18" s="81" t="s">
        <v>367</v>
      </c>
      <c r="L18" s="116" t="s">
        <v>364</v>
      </c>
      <c r="M18" s="81"/>
    </row>
    <row r="19" spans="1:13" x14ac:dyDescent="0.2">
      <c r="B19" s="77"/>
      <c r="C19" s="78"/>
      <c r="D19" s="79"/>
      <c r="E19" s="79" t="s">
        <v>235</v>
      </c>
      <c r="I19" s="81" t="s">
        <v>290</v>
      </c>
      <c r="K19" s="81" t="s">
        <v>369</v>
      </c>
      <c r="L19" s="81" t="s">
        <v>307</v>
      </c>
      <c r="M19" s="81"/>
    </row>
    <row r="20" spans="1:13" x14ac:dyDescent="0.2">
      <c r="B20" s="77"/>
      <c r="C20" s="78"/>
      <c r="D20" s="79"/>
      <c r="E20" s="79" t="s">
        <v>236</v>
      </c>
      <c r="I20" s="81" t="s">
        <v>291</v>
      </c>
      <c r="K20" s="81" t="s">
        <v>366</v>
      </c>
      <c r="L20" s="81" t="s">
        <v>370</v>
      </c>
      <c r="M20" s="81"/>
    </row>
    <row r="21" spans="1:13" x14ac:dyDescent="0.2">
      <c r="B21" s="77"/>
      <c r="C21" s="78"/>
      <c r="D21" s="79"/>
      <c r="E21" s="79" t="s">
        <v>237</v>
      </c>
      <c r="I21" s="81" t="s">
        <v>232</v>
      </c>
      <c r="K21" s="81" t="s">
        <v>363</v>
      </c>
      <c r="L21" s="81" t="s">
        <v>371</v>
      </c>
      <c r="M21" s="81"/>
    </row>
    <row r="22" spans="1:13" x14ac:dyDescent="0.2">
      <c r="B22" s="77"/>
      <c r="C22" s="78"/>
      <c r="D22" s="79"/>
      <c r="E22" s="79" t="s">
        <v>232</v>
      </c>
      <c r="I22" s="81" t="s">
        <v>83</v>
      </c>
      <c r="K22" s="81" t="s">
        <v>372</v>
      </c>
      <c r="L22" s="81" t="s">
        <v>375</v>
      </c>
      <c r="M22" s="81"/>
    </row>
    <row r="23" spans="1:13" x14ac:dyDescent="0.2">
      <c r="B23" s="77"/>
      <c r="C23" s="78"/>
      <c r="D23" s="79"/>
      <c r="E23" s="79" t="s">
        <v>238</v>
      </c>
      <c r="I23" s="81" t="s">
        <v>292</v>
      </c>
      <c r="K23" s="81" t="s">
        <v>376</v>
      </c>
      <c r="L23" s="81" t="s">
        <v>377</v>
      </c>
      <c r="M23" s="81"/>
    </row>
    <row r="24" spans="1:13" x14ac:dyDescent="0.2">
      <c r="B24" s="77"/>
      <c r="C24" s="78"/>
      <c r="D24" s="79"/>
      <c r="E24" s="79" t="s">
        <v>239</v>
      </c>
      <c r="I24" s="84" t="s">
        <v>67</v>
      </c>
      <c r="K24" s="81"/>
      <c r="L24" s="81"/>
      <c r="M24" s="81"/>
    </row>
    <row r="25" spans="1:13" x14ac:dyDescent="0.2">
      <c r="B25" s="77"/>
      <c r="C25" s="78"/>
      <c r="D25" s="79"/>
      <c r="E25" s="79" t="s">
        <v>240</v>
      </c>
      <c r="I25" s="84" t="s">
        <v>293</v>
      </c>
      <c r="K25" s="81" t="s">
        <v>312</v>
      </c>
      <c r="L25" s="81" t="s">
        <v>322</v>
      </c>
      <c r="M25" s="81"/>
    </row>
    <row r="26" spans="1:13" x14ac:dyDescent="0.2">
      <c r="B26" s="77"/>
      <c r="C26" s="78"/>
      <c r="D26" s="79"/>
      <c r="E26" s="79" t="s">
        <v>241</v>
      </c>
      <c r="I26" s="84" t="s">
        <v>294</v>
      </c>
      <c r="K26" s="81" t="s">
        <v>313</v>
      </c>
      <c r="L26" s="81" t="s">
        <v>323</v>
      </c>
      <c r="M26" s="81"/>
    </row>
    <row r="27" spans="1:13" x14ac:dyDescent="0.2">
      <c r="B27" s="77"/>
      <c r="C27" s="78"/>
      <c r="D27" s="79"/>
      <c r="E27" s="79" t="s">
        <v>242</v>
      </c>
      <c r="I27" s="84" t="s">
        <v>233</v>
      </c>
      <c r="K27" s="81" t="s">
        <v>329</v>
      </c>
      <c r="L27" s="81" t="s">
        <v>324</v>
      </c>
      <c r="M27" s="81"/>
    </row>
    <row r="28" spans="1:13" x14ac:dyDescent="0.2">
      <c r="B28" s="77"/>
      <c r="C28" s="78"/>
      <c r="D28" s="79"/>
      <c r="E28" s="79" t="s">
        <v>243</v>
      </c>
      <c r="I28" s="84" t="s">
        <v>247</v>
      </c>
      <c r="K28" s="81" t="s">
        <v>337</v>
      </c>
      <c r="L28" s="81" t="s">
        <v>325</v>
      </c>
      <c r="M28" s="81"/>
    </row>
    <row r="29" spans="1:13" x14ac:dyDescent="0.2">
      <c r="B29" s="77"/>
      <c r="C29" s="78"/>
      <c r="D29" s="79"/>
      <c r="E29" s="79" t="s">
        <v>244</v>
      </c>
      <c r="I29" s="84" t="s">
        <v>248</v>
      </c>
      <c r="K29" s="81" t="s">
        <v>501</v>
      </c>
      <c r="L29" s="81" t="s">
        <v>326</v>
      </c>
      <c r="M29" s="81"/>
    </row>
    <row r="30" spans="1:13" x14ac:dyDescent="0.2">
      <c r="B30" s="77"/>
      <c r="C30" s="78"/>
      <c r="D30" s="79"/>
      <c r="E30" s="79" t="s">
        <v>245</v>
      </c>
      <c r="I30" s="84" t="s">
        <v>295</v>
      </c>
      <c r="K30" s="81"/>
      <c r="L30" s="81" t="s">
        <v>327</v>
      </c>
      <c r="M30" s="81"/>
    </row>
    <row r="31" spans="1:13" x14ac:dyDescent="0.2">
      <c r="B31" s="85"/>
      <c r="C31" s="86"/>
      <c r="D31" s="87"/>
      <c r="E31" s="87" t="s">
        <v>246</v>
      </c>
      <c r="I31" s="84" t="s">
        <v>250</v>
      </c>
      <c r="K31" s="81"/>
      <c r="L31" s="81" t="s">
        <v>92</v>
      </c>
      <c r="M31" s="81"/>
    </row>
    <row r="32" spans="1:13" x14ac:dyDescent="0.2">
      <c r="B32" s="77"/>
      <c r="C32" s="78"/>
      <c r="D32" s="79"/>
      <c r="E32" s="79" t="s">
        <v>247</v>
      </c>
      <c r="I32" s="84" t="s">
        <v>296</v>
      </c>
      <c r="K32" s="81"/>
      <c r="L32" s="81" t="s">
        <v>328</v>
      </c>
      <c r="M32" s="81"/>
    </row>
    <row r="33" spans="2:13" x14ac:dyDescent="0.2">
      <c r="B33" s="77"/>
      <c r="C33" s="78"/>
      <c r="D33" s="79"/>
      <c r="E33" s="79" t="s">
        <v>248</v>
      </c>
      <c r="I33" s="84" t="s">
        <v>252</v>
      </c>
      <c r="K33" s="81"/>
      <c r="L33" s="81" t="s">
        <v>115</v>
      </c>
      <c r="M33" s="81"/>
    </row>
    <row r="34" spans="2:13" x14ac:dyDescent="0.2">
      <c r="B34" s="77"/>
      <c r="C34" s="78"/>
      <c r="D34" s="79"/>
      <c r="E34" s="79" t="s">
        <v>249</v>
      </c>
      <c r="I34" s="84" t="s">
        <v>297</v>
      </c>
      <c r="K34" s="81"/>
      <c r="L34" s="81" t="s">
        <v>330</v>
      </c>
      <c r="M34" s="81"/>
    </row>
    <row r="35" spans="2:13" x14ac:dyDescent="0.2">
      <c r="B35" s="77"/>
      <c r="C35" s="78"/>
      <c r="D35" s="79"/>
      <c r="E35" s="79" t="s">
        <v>250</v>
      </c>
      <c r="I35" s="84" t="s">
        <v>298</v>
      </c>
      <c r="K35" s="81"/>
      <c r="L35" s="81" t="s">
        <v>331</v>
      </c>
      <c r="M35" s="81"/>
    </row>
    <row r="36" spans="2:13" x14ac:dyDescent="0.2">
      <c r="B36" s="77"/>
      <c r="C36" s="78"/>
      <c r="D36" s="79"/>
      <c r="E36" s="79" t="s">
        <v>251</v>
      </c>
      <c r="I36" s="84" t="s">
        <v>299</v>
      </c>
      <c r="K36" s="81"/>
      <c r="L36" s="81" t="s">
        <v>332</v>
      </c>
      <c r="M36" s="81"/>
    </row>
    <row r="37" spans="2:13" x14ac:dyDescent="0.2">
      <c r="B37" s="77"/>
      <c r="C37" s="78"/>
      <c r="D37" s="79"/>
      <c r="E37" s="79" t="s">
        <v>252</v>
      </c>
      <c r="I37" s="84" t="s">
        <v>300</v>
      </c>
      <c r="K37" s="81"/>
      <c r="L37" s="81" t="s">
        <v>333</v>
      </c>
      <c r="M37" s="81"/>
    </row>
    <row r="38" spans="2:13" x14ac:dyDescent="0.2">
      <c r="B38" s="77"/>
      <c r="C38" s="78"/>
      <c r="D38" s="79"/>
      <c r="E38" s="79" t="s">
        <v>253</v>
      </c>
      <c r="I38" s="84" t="s">
        <v>301</v>
      </c>
      <c r="K38" s="81"/>
      <c r="L38" s="81" t="s">
        <v>334</v>
      </c>
      <c r="M38" s="81"/>
    </row>
    <row r="39" spans="2:13" x14ac:dyDescent="0.2">
      <c r="B39" s="77"/>
      <c r="C39" s="78"/>
      <c r="D39" s="79"/>
      <c r="E39" s="79" t="s">
        <v>254</v>
      </c>
      <c r="I39" s="84" t="s">
        <v>244</v>
      </c>
      <c r="K39" s="81"/>
      <c r="L39" s="81" t="s">
        <v>362</v>
      </c>
      <c r="M39" s="81"/>
    </row>
    <row r="40" spans="2:13" x14ac:dyDescent="0.2">
      <c r="B40" s="85"/>
      <c r="C40" s="86"/>
      <c r="D40" s="87"/>
      <c r="E40" s="87"/>
      <c r="I40" s="84" t="s">
        <v>302</v>
      </c>
      <c r="K40" s="81"/>
      <c r="L40" s="81" t="s">
        <v>335</v>
      </c>
      <c r="M40" s="81"/>
    </row>
    <row r="41" spans="2:13" x14ac:dyDescent="0.2">
      <c r="B41" s="106"/>
      <c r="C41" s="107"/>
      <c r="D41" s="108"/>
      <c r="E41" s="109"/>
      <c r="I41" s="84" t="s">
        <v>303</v>
      </c>
      <c r="K41" s="81"/>
      <c r="L41" s="81" t="s">
        <v>336</v>
      </c>
      <c r="M41" s="81"/>
    </row>
    <row r="42" spans="2:13" x14ac:dyDescent="0.2">
      <c r="B42" s="106"/>
      <c r="C42" s="107"/>
      <c r="D42" s="108"/>
      <c r="E42" s="109"/>
      <c r="I42" s="84" t="s">
        <v>98</v>
      </c>
      <c r="K42" s="81"/>
      <c r="L42" s="81" t="s">
        <v>338</v>
      </c>
      <c r="M42" s="81"/>
    </row>
    <row r="43" spans="2:13" x14ac:dyDescent="0.2">
      <c r="B43" s="106"/>
      <c r="C43" s="107"/>
      <c r="D43" s="108"/>
      <c r="E43" s="109"/>
      <c r="I43" s="84" t="s">
        <v>304</v>
      </c>
      <c r="K43" s="81"/>
      <c r="L43" s="81" t="s">
        <v>339</v>
      </c>
      <c r="M43" s="81"/>
    </row>
    <row r="44" spans="2:13" x14ac:dyDescent="0.2">
      <c r="B44" s="106"/>
      <c r="C44" s="107"/>
      <c r="D44" s="108"/>
      <c r="E44" s="109"/>
      <c r="I44" s="84"/>
      <c r="K44" s="81"/>
      <c r="L44" s="81" t="s">
        <v>340</v>
      </c>
      <c r="M44" s="81"/>
    </row>
    <row r="45" spans="2:13" x14ac:dyDescent="0.2">
      <c r="B45" s="106"/>
      <c r="C45" s="107"/>
      <c r="D45" s="108"/>
      <c r="E45" s="109"/>
      <c r="I45" s="84"/>
      <c r="K45" s="81"/>
      <c r="L45" s="81" t="s">
        <v>341</v>
      </c>
      <c r="M45" s="81"/>
    </row>
    <row r="46" spans="2:13" x14ac:dyDescent="0.2">
      <c r="B46" s="106"/>
      <c r="C46" s="107"/>
      <c r="D46" s="108"/>
      <c r="E46" s="109"/>
      <c r="I46" s="84"/>
      <c r="K46" s="81"/>
      <c r="L46" s="81" t="s">
        <v>342</v>
      </c>
      <c r="M46" s="81"/>
    </row>
    <row r="47" spans="2:13" x14ac:dyDescent="0.2">
      <c r="B47" s="106"/>
      <c r="C47" s="107"/>
      <c r="D47" s="108"/>
      <c r="E47" s="109"/>
      <c r="I47" s="84"/>
      <c r="K47" s="81"/>
      <c r="L47" s="81" t="s">
        <v>30</v>
      </c>
      <c r="M47" s="81"/>
    </row>
    <row r="48" spans="2:13" x14ac:dyDescent="0.2">
      <c r="B48" s="106"/>
      <c r="C48" s="107"/>
      <c r="D48" s="108"/>
      <c r="E48" s="109"/>
      <c r="I48" s="84"/>
      <c r="K48" s="81"/>
      <c r="L48" s="81" t="s">
        <v>365</v>
      </c>
      <c r="M48" s="81"/>
    </row>
    <row r="49" spans="2:13" x14ac:dyDescent="0.2">
      <c r="B49" s="106"/>
      <c r="C49" s="107"/>
      <c r="D49" s="108"/>
      <c r="E49" s="109"/>
      <c r="I49" s="84"/>
      <c r="K49" s="81"/>
      <c r="L49" s="81" t="s">
        <v>343</v>
      </c>
      <c r="M49" s="81"/>
    </row>
    <row r="50" spans="2:13" x14ac:dyDescent="0.2">
      <c r="B50" s="106"/>
      <c r="C50" s="107"/>
      <c r="D50" s="108"/>
      <c r="E50" s="109"/>
      <c r="I50" s="84"/>
      <c r="K50" s="99"/>
      <c r="L50" s="99" t="s">
        <v>348</v>
      </c>
      <c r="M50" s="99"/>
    </row>
    <row r="51" spans="2:13" x14ac:dyDescent="0.2">
      <c r="B51" s="106"/>
      <c r="C51" s="107"/>
      <c r="D51" s="108"/>
      <c r="E51" s="109"/>
      <c r="I51" s="84"/>
      <c r="K51" s="81"/>
      <c r="L51" s="81" t="s">
        <v>51</v>
      </c>
      <c r="M51" s="81"/>
    </row>
    <row r="52" spans="2:13" x14ac:dyDescent="0.2">
      <c r="B52" s="106"/>
      <c r="C52" s="107"/>
      <c r="D52" s="108"/>
      <c r="E52" s="109"/>
      <c r="I52" s="84"/>
      <c r="K52" s="84"/>
      <c r="L52" s="84" t="s">
        <v>344</v>
      </c>
      <c r="M52" s="84"/>
    </row>
    <row r="53" spans="2:13" x14ac:dyDescent="0.2">
      <c r="B53" s="106"/>
      <c r="C53" s="107"/>
      <c r="D53" s="108"/>
      <c r="E53" s="109"/>
      <c r="I53" s="84"/>
      <c r="K53" s="99"/>
      <c r="L53" s="99" t="s">
        <v>346</v>
      </c>
      <c r="M53" s="99"/>
    </row>
    <row r="54" spans="2:13" x14ac:dyDescent="0.2">
      <c r="B54" s="106"/>
      <c r="C54" s="107"/>
      <c r="D54" s="108"/>
      <c r="E54" s="109"/>
      <c r="I54" s="84"/>
      <c r="K54" s="99"/>
      <c r="L54" s="99" t="s">
        <v>347</v>
      </c>
      <c r="M54" s="99"/>
    </row>
    <row r="55" spans="2:13" x14ac:dyDescent="0.2">
      <c r="B55" s="106"/>
      <c r="C55" s="107"/>
      <c r="D55" s="108"/>
      <c r="E55" s="109"/>
      <c r="I55" s="84"/>
      <c r="K55" s="81"/>
      <c r="L55" s="81" t="s">
        <v>500</v>
      </c>
      <c r="M55" s="81"/>
    </row>
    <row r="56" spans="2:13" x14ac:dyDescent="0.2">
      <c r="B56" s="106"/>
      <c r="C56" s="107"/>
      <c r="D56" s="108"/>
      <c r="E56" s="109"/>
      <c r="I56" s="84"/>
      <c r="K56" s="99"/>
      <c r="L56" s="99" t="s">
        <v>349</v>
      </c>
      <c r="M56" s="99"/>
    </row>
    <row r="57" spans="2:13" x14ac:dyDescent="0.2">
      <c r="B57" s="106"/>
      <c r="C57" s="107"/>
      <c r="D57" s="108"/>
      <c r="E57" s="109"/>
      <c r="I57" s="84"/>
      <c r="K57" s="99"/>
      <c r="L57" s="99" t="s">
        <v>350</v>
      </c>
      <c r="M57" s="99"/>
    </row>
    <row r="58" spans="2:13" x14ac:dyDescent="0.2">
      <c r="B58" s="106"/>
      <c r="C58" s="107"/>
      <c r="D58" s="108"/>
      <c r="E58" s="109"/>
      <c r="I58" s="84"/>
      <c r="K58" s="99"/>
      <c r="L58" s="99" t="s">
        <v>351</v>
      </c>
      <c r="M58" s="99"/>
    </row>
    <row r="59" spans="2:13" x14ac:dyDescent="0.2">
      <c r="B59" s="106"/>
      <c r="C59" s="107"/>
      <c r="D59" s="108"/>
      <c r="E59" s="109"/>
      <c r="I59" s="84"/>
      <c r="K59" s="99"/>
      <c r="L59" s="81" t="s">
        <v>311</v>
      </c>
      <c r="M59" s="99"/>
    </row>
    <row r="60" spans="2:13" x14ac:dyDescent="0.2">
      <c r="B60" s="106"/>
      <c r="C60" s="107"/>
      <c r="D60" s="108"/>
      <c r="E60" s="109"/>
      <c r="I60" s="84"/>
      <c r="K60" s="99"/>
      <c r="L60" s="99"/>
      <c r="M60" s="99"/>
    </row>
    <row r="61" spans="2:13" x14ac:dyDescent="0.2">
      <c r="B61" s="106"/>
      <c r="C61" s="107"/>
      <c r="D61" s="108"/>
      <c r="E61" s="109"/>
      <c r="I61" s="84"/>
      <c r="K61" s="99"/>
      <c r="L61" s="99"/>
      <c r="M61" s="99"/>
    </row>
    <row r="62" spans="2:13" x14ac:dyDescent="0.2">
      <c r="B62" s="106"/>
      <c r="C62" s="107"/>
      <c r="D62" s="108"/>
      <c r="E62" s="109"/>
      <c r="I62" s="84"/>
      <c r="K62" s="99"/>
      <c r="L62" s="99"/>
      <c r="M62" s="99"/>
    </row>
    <row r="63" spans="2:13" x14ac:dyDescent="0.2">
      <c r="B63" s="106"/>
      <c r="C63" s="107"/>
      <c r="D63" s="108"/>
      <c r="E63" s="109"/>
      <c r="I63" s="84"/>
      <c r="K63" s="99"/>
      <c r="L63" s="99"/>
      <c r="M63" s="99"/>
    </row>
    <row r="64" spans="2:13" x14ac:dyDescent="0.2">
      <c r="B64" s="106"/>
      <c r="C64" s="107"/>
      <c r="D64" s="108"/>
      <c r="E64" s="109"/>
      <c r="I64" s="84"/>
      <c r="K64" s="99"/>
      <c r="L64" s="99"/>
      <c r="M64" s="99"/>
    </row>
    <row r="65" spans="2:13" x14ac:dyDescent="0.2">
      <c r="B65" s="106"/>
      <c r="C65" s="107"/>
      <c r="D65" s="108"/>
      <c r="E65" s="109"/>
      <c r="I65" s="84"/>
      <c r="K65" s="99"/>
      <c r="L65" s="99"/>
      <c r="M65" s="99"/>
    </row>
    <row r="66" spans="2:13" x14ac:dyDescent="0.2">
      <c r="B66" s="106"/>
      <c r="C66" s="107"/>
      <c r="D66" s="108"/>
      <c r="E66" s="109"/>
      <c r="I66" s="84"/>
      <c r="K66" s="99"/>
      <c r="L66" s="99"/>
      <c r="M66" s="99"/>
    </row>
    <row r="67" spans="2:13" x14ac:dyDescent="0.2">
      <c r="B67" s="106"/>
      <c r="C67" s="107"/>
      <c r="D67" s="108"/>
      <c r="E67" s="109"/>
      <c r="I67" s="84"/>
      <c r="K67" s="99"/>
      <c r="L67" s="99"/>
      <c r="M67" s="99"/>
    </row>
    <row r="68" spans="2:13" x14ac:dyDescent="0.2">
      <c r="B68" s="106"/>
      <c r="C68" s="107"/>
      <c r="D68" s="108"/>
      <c r="E68" s="109"/>
      <c r="I68" s="84"/>
      <c r="K68" s="99"/>
      <c r="L68" s="99"/>
      <c r="M68" s="99"/>
    </row>
    <row r="69" spans="2:13" x14ac:dyDescent="0.2">
      <c r="B69" s="106"/>
      <c r="C69" s="107"/>
      <c r="D69" s="108"/>
      <c r="E69" s="109"/>
      <c r="I69" s="84"/>
      <c r="K69" s="99"/>
      <c r="L69" s="99"/>
      <c r="M69" s="99"/>
    </row>
    <row r="70" spans="2:13" x14ac:dyDescent="0.2">
      <c r="B70" s="106"/>
      <c r="C70" s="107"/>
      <c r="D70" s="108"/>
      <c r="E70" s="109"/>
      <c r="I70" s="84"/>
      <c r="K70" s="99"/>
      <c r="L70" s="99"/>
      <c r="M70" s="99"/>
    </row>
    <row r="71" spans="2:13" x14ac:dyDescent="0.2">
      <c r="B71" s="106"/>
      <c r="C71" s="107"/>
      <c r="D71" s="108"/>
      <c r="E71" s="109"/>
      <c r="I71" s="84"/>
      <c r="K71" s="99"/>
      <c r="L71" s="99"/>
      <c r="M71" s="99"/>
    </row>
    <row r="72" spans="2:13" x14ac:dyDescent="0.2">
      <c r="B72" s="106"/>
      <c r="C72" s="107"/>
      <c r="D72" s="108"/>
      <c r="E72" s="109"/>
      <c r="I72" s="84"/>
      <c r="K72" s="99"/>
      <c r="L72" s="99"/>
      <c r="M72" s="99"/>
    </row>
    <row r="73" spans="2:13" x14ac:dyDescent="0.2">
      <c r="B73" s="106"/>
      <c r="C73" s="107"/>
      <c r="D73" s="108"/>
      <c r="E73" s="109"/>
      <c r="I73" s="84"/>
      <c r="K73" s="99"/>
      <c r="L73" s="99"/>
      <c r="M73" s="99"/>
    </row>
    <row r="74" spans="2:13" x14ac:dyDescent="0.2">
      <c r="B74" s="106"/>
      <c r="C74" s="107"/>
      <c r="D74" s="108"/>
      <c r="E74" s="109"/>
      <c r="I74" s="84"/>
      <c r="K74" s="99"/>
      <c r="L74" s="99"/>
      <c r="M74" s="99"/>
    </row>
    <row r="75" spans="2:13" x14ac:dyDescent="0.2">
      <c r="B75" s="106"/>
      <c r="C75" s="107"/>
      <c r="D75" s="108"/>
      <c r="E75" s="109"/>
      <c r="I75" s="84"/>
      <c r="K75" s="99"/>
      <c r="L75" s="99"/>
      <c r="M75" s="99"/>
    </row>
    <row r="76" spans="2:13" x14ac:dyDescent="0.2">
      <c r="B76" s="106"/>
      <c r="C76" s="107"/>
      <c r="D76" s="108"/>
      <c r="E76" s="109"/>
      <c r="I76" s="84"/>
      <c r="K76" s="99"/>
      <c r="L76" s="99"/>
      <c r="M76" s="99"/>
    </row>
    <row r="77" spans="2:13" x14ac:dyDescent="0.2">
      <c r="B77" s="106"/>
      <c r="C77" s="107"/>
      <c r="D77" s="108"/>
      <c r="E77" s="109"/>
      <c r="I77" s="84"/>
      <c r="K77" s="99"/>
      <c r="L77" s="99"/>
      <c r="M77" s="99"/>
    </row>
    <row r="78" spans="2:13" x14ac:dyDescent="0.2">
      <c r="B78" s="106"/>
      <c r="C78" s="107"/>
      <c r="D78" s="108"/>
      <c r="E78" s="109"/>
      <c r="I78" s="84"/>
      <c r="K78" s="99"/>
      <c r="L78" s="99"/>
      <c r="M78" s="99"/>
    </row>
    <row r="79" spans="2:13" x14ac:dyDescent="0.2">
      <c r="B79" s="106"/>
      <c r="C79" s="107"/>
      <c r="D79" s="108"/>
      <c r="E79" s="109"/>
      <c r="I79" s="84"/>
      <c r="K79" s="99"/>
      <c r="L79" s="99"/>
      <c r="M79" s="99"/>
    </row>
    <row r="80" spans="2:13" x14ac:dyDescent="0.2">
      <c r="B80" s="106"/>
      <c r="C80" s="107"/>
      <c r="D80" s="108"/>
      <c r="E80" s="109"/>
      <c r="I80" s="84"/>
      <c r="K80" s="99"/>
      <c r="L80" s="99"/>
      <c r="M80" s="99"/>
    </row>
    <row r="81" spans="2:13" x14ac:dyDescent="0.2">
      <c r="B81" s="106"/>
      <c r="C81" s="107"/>
      <c r="D81" s="108"/>
      <c r="E81" s="109"/>
      <c r="I81" s="84"/>
      <c r="K81" s="99"/>
      <c r="L81" s="99"/>
      <c r="M81" s="99"/>
    </row>
    <row r="82" spans="2:13" x14ac:dyDescent="0.2">
      <c r="B82" s="106"/>
      <c r="C82" s="107"/>
      <c r="D82" s="108"/>
      <c r="E82" s="109"/>
      <c r="I82" s="84"/>
      <c r="K82" s="99"/>
      <c r="L82" s="99"/>
      <c r="M82" s="99"/>
    </row>
    <row r="83" spans="2:13" x14ac:dyDescent="0.2">
      <c r="B83" s="106"/>
      <c r="C83" s="107"/>
      <c r="D83" s="108"/>
      <c r="E83" s="109"/>
      <c r="I83" s="84"/>
      <c r="K83" s="99"/>
      <c r="L83" s="99"/>
      <c r="M83" s="99"/>
    </row>
    <row r="84" spans="2:13" x14ac:dyDescent="0.2">
      <c r="B84" s="106"/>
      <c r="C84" s="107"/>
      <c r="D84" s="108"/>
      <c r="E84" s="109"/>
      <c r="I84" s="84"/>
      <c r="K84" s="99"/>
      <c r="L84" s="99"/>
      <c r="M84" s="99"/>
    </row>
    <row r="85" spans="2:13" x14ac:dyDescent="0.2">
      <c r="B85" s="106"/>
      <c r="C85" s="107"/>
      <c r="D85" s="108"/>
      <c r="E85" s="109"/>
      <c r="I85" s="84"/>
      <c r="K85" s="99"/>
      <c r="L85" s="99"/>
      <c r="M85" s="99"/>
    </row>
    <row r="86" spans="2:13" x14ac:dyDescent="0.2">
      <c r="B86" s="106"/>
      <c r="C86" s="107"/>
      <c r="D86" s="108"/>
      <c r="E86" s="109"/>
      <c r="I86" s="84"/>
      <c r="K86" s="99"/>
      <c r="L86" s="99"/>
      <c r="M86" s="99"/>
    </row>
    <row r="87" spans="2:13" x14ac:dyDescent="0.2">
      <c r="B87" s="106"/>
      <c r="C87" s="107"/>
      <c r="D87" s="108"/>
      <c r="E87" s="109"/>
      <c r="I87" s="84"/>
      <c r="K87" s="99"/>
      <c r="L87" s="99"/>
      <c r="M87" s="99"/>
    </row>
    <row r="88" spans="2:13" x14ac:dyDescent="0.2">
      <c r="B88" s="106"/>
      <c r="C88" s="107"/>
      <c r="D88" s="108"/>
      <c r="E88" s="109"/>
      <c r="I88" s="84"/>
      <c r="K88" s="99"/>
      <c r="L88" s="99"/>
      <c r="M88" s="99"/>
    </row>
    <row r="89" spans="2:13" x14ac:dyDescent="0.2">
      <c r="B89" s="106"/>
      <c r="C89" s="107"/>
      <c r="D89" s="108"/>
      <c r="E89" s="109"/>
      <c r="I89" s="84"/>
      <c r="K89" s="99"/>
      <c r="L89" s="99"/>
      <c r="M89" s="99"/>
    </row>
    <row r="90" spans="2:13" x14ac:dyDescent="0.2">
      <c r="B90" s="106"/>
      <c r="C90" s="107"/>
      <c r="D90" s="108"/>
      <c r="E90" s="109"/>
      <c r="I90" s="84"/>
      <c r="K90" s="99"/>
      <c r="L90" s="99"/>
      <c r="M90" s="99"/>
    </row>
    <row r="91" spans="2:13" x14ac:dyDescent="0.2">
      <c r="B91" s="106"/>
      <c r="C91" s="107"/>
      <c r="D91" s="108"/>
      <c r="E91" s="109"/>
      <c r="I91" s="84"/>
      <c r="K91" s="99"/>
      <c r="L91" s="99"/>
      <c r="M91" s="99"/>
    </row>
    <row r="92" spans="2:13" x14ac:dyDescent="0.2">
      <c r="B92" s="106"/>
      <c r="C92" s="107"/>
      <c r="D92" s="108"/>
      <c r="E92" s="109"/>
      <c r="I92" s="84"/>
      <c r="K92" s="99"/>
      <c r="L92" s="99"/>
      <c r="M92" s="99"/>
    </row>
    <row r="93" spans="2:13" x14ac:dyDescent="0.2">
      <c r="B93" s="106"/>
      <c r="C93" s="107"/>
      <c r="D93" s="108"/>
      <c r="E93" s="109"/>
      <c r="I93" s="84"/>
      <c r="K93" s="99"/>
      <c r="L93" s="99"/>
      <c r="M93" s="99"/>
    </row>
    <row r="94" spans="2:13" x14ac:dyDescent="0.2">
      <c r="B94" s="106"/>
      <c r="C94" s="107"/>
      <c r="D94" s="108"/>
      <c r="E94" s="109"/>
      <c r="I94" s="84"/>
      <c r="K94" s="99"/>
      <c r="L94" s="99"/>
      <c r="M94" s="99"/>
    </row>
    <row r="95" spans="2:13" x14ac:dyDescent="0.2">
      <c r="B95" s="106"/>
      <c r="C95" s="107"/>
      <c r="D95" s="108"/>
      <c r="E95" s="109"/>
      <c r="I95" s="84"/>
      <c r="K95" s="99"/>
      <c r="L95" s="99"/>
      <c r="M95" s="99"/>
    </row>
    <row r="96" spans="2:13" x14ac:dyDescent="0.2">
      <c r="B96" s="106"/>
      <c r="C96" s="107"/>
      <c r="D96" s="108"/>
      <c r="E96" s="109"/>
      <c r="I96" s="84"/>
      <c r="K96" s="99"/>
      <c r="L96" s="99"/>
      <c r="M96" s="99"/>
    </row>
    <row r="97" spans="2:13" x14ac:dyDescent="0.2">
      <c r="B97" s="106"/>
      <c r="C97" s="107"/>
      <c r="D97" s="108"/>
      <c r="E97" s="109"/>
      <c r="I97" s="84"/>
      <c r="K97" s="99"/>
      <c r="L97" s="99"/>
      <c r="M97" s="99"/>
    </row>
    <row r="98" spans="2:13" x14ac:dyDescent="0.2">
      <c r="B98" s="106"/>
      <c r="C98" s="107"/>
      <c r="D98" s="108"/>
      <c r="E98" s="109"/>
      <c r="I98" s="84"/>
      <c r="K98" s="99"/>
      <c r="L98" s="99"/>
      <c r="M98" s="99"/>
    </row>
    <row r="99" spans="2:13" x14ac:dyDescent="0.2">
      <c r="B99" s="106"/>
      <c r="C99" s="107"/>
      <c r="D99" s="108"/>
      <c r="E99" s="109"/>
      <c r="I99" s="84"/>
      <c r="K99" s="99"/>
      <c r="L99" s="99"/>
      <c r="M99" s="99"/>
    </row>
    <row r="100" spans="2:13" x14ac:dyDescent="0.2">
      <c r="B100" s="106"/>
      <c r="C100" s="107"/>
      <c r="D100" s="108"/>
      <c r="E100" s="109"/>
      <c r="I100" s="84"/>
      <c r="K100" s="99"/>
      <c r="L100" s="99"/>
      <c r="M100" s="99"/>
    </row>
    <row r="101" spans="2:13" x14ac:dyDescent="0.2">
      <c r="B101" s="106"/>
      <c r="C101" s="107"/>
      <c r="D101" s="108"/>
      <c r="E101" s="109"/>
      <c r="I101" s="84"/>
      <c r="K101" s="99"/>
      <c r="L101" s="99"/>
      <c r="M101" s="99"/>
    </row>
    <row r="102" spans="2:13" x14ac:dyDescent="0.2">
      <c r="B102" s="106"/>
      <c r="C102" s="107"/>
      <c r="D102" s="108"/>
      <c r="E102" s="109"/>
      <c r="I102" s="84"/>
      <c r="K102" s="99"/>
      <c r="L102" s="99"/>
      <c r="M102" s="99"/>
    </row>
    <row r="103" spans="2:13" x14ac:dyDescent="0.2">
      <c r="B103" s="106"/>
      <c r="C103" s="107"/>
      <c r="D103" s="108"/>
      <c r="E103" s="109"/>
      <c r="I103" s="84"/>
      <c r="K103" s="99"/>
      <c r="L103" s="99"/>
      <c r="M103" s="99"/>
    </row>
    <row r="104" spans="2:13" x14ac:dyDescent="0.2">
      <c r="B104" s="106"/>
      <c r="C104" s="107"/>
      <c r="D104" s="108"/>
      <c r="E104" s="109"/>
      <c r="I104" s="84"/>
      <c r="K104" s="99"/>
      <c r="L104" s="99"/>
      <c r="M104" s="99"/>
    </row>
    <row r="105" spans="2:13" x14ac:dyDescent="0.2">
      <c r="B105" s="106"/>
      <c r="C105" s="107"/>
      <c r="D105" s="108"/>
      <c r="E105" s="109"/>
      <c r="I105" s="84"/>
      <c r="K105" s="99"/>
      <c r="L105" s="99"/>
      <c r="M105" s="99"/>
    </row>
    <row r="106" spans="2:13" x14ac:dyDescent="0.2">
      <c r="B106" s="106"/>
      <c r="C106" s="107"/>
      <c r="D106" s="108"/>
      <c r="E106" s="109"/>
      <c r="I106" s="84"/>
      <c r="K106" s="99"/>
      <c r="L106" s="99"/>
      <c r="M106" s="99"/>
    </row>
    <row r="107" spans="2:13" x14ac:dyDescent="0.2">
      <c r="B107" s="106"/>
      <c r="C107" s="107"/>
      <c r="D107" s="108"/>
      <c r="E107" s="109"/>
      <c r="I107" s="84"/>
      <c r="K107" s="99"/>
      <c r="L107" s="99"/>
      <c r="M107" s="99"/>
    </row>
    <row r="108" spans="2:13" x14ac:dyDescent="0.2">
      <c r="B108" s="106"/>
      <c r="C108" s="107"/>
      <c r="D108" s="108"/>
      <c r="E108" s="109"/>
      <c r="I108" s="84"/>
      <c r="K108" s="99"/>
      <c r="L108" s="99"/>
      <c r="M108" s="99"/>
    </row>
    <row r="109" spans="2:13" x14ac:dyDescent="0.2">
      <c r="B109" s="106"/>
      <c r="C109" s="107"/>
      <c r="D109" s="108"/>
      <c r="E109" s="109"/>
      <c r="I109" s="84"/>
      <c r="K109" s="99"/>
      <c r="L109" s="99"/>
      <c r="M109" s="99"/>
    </row>
    <row r="110" spans="2:13" x14ac:dyDescent="0.2">
      <c r="B110" s="106"/>
      <c r="C110" s="107"/>
      <c r="D110" s="108"/>
      <c r="E110" s="109"/>
      <c r="I110" s="84"/>
      <c r="K110" s="99"/>
      <c r="L110" s="99"/>
      <c r="M110" s="99"/>
    </row>
    <row r="111" spans="2:13" x14ac:dyDescent="0.2">
      <c r="B111" s="106"/>
      <c r="C111" s="107"/>
      <c r="D111" s="108"/>
      <c r="E111" s="109"/>
      <c r="I111" s="84"/>
      <c r="K111" s="99"/>
      <c r="L111" s="99"/>
      <c r="M111" s="99"/>
    </row>
    <row r="112" spans="2:13" x14ac:dyDescent="0.2">
      <c r="B112" s="106"/>
      <c r="C112" s="107"/>
      <c r="D112" s="108"/>
      <c r="E112" s="109"/>
      <c r="I112" s="84"/>
      <c r="K112" s="99"/>
      <c r="L112" s="99"/>
      <c r="M112" s="99"/>
    </row>
    <row r="113" spans="2:13" x14ac:dyDescent="0.2">
      <c r="B113" s="106"/>
      <c r="C113" s="107"/>
      <c r="D113" s="108"/>
      <c r="E113" s="109"/>
      <c r="I113" s="84"/>
      <c r="K113" s="99"/>
      <c r="L113" s="99"/>
      <c r="M113" s="99"/>
    </row>
    <row r="114" spans="2:13" x14ac:dyDescent="0.2">
      <c r="B114" s="106"/>
      <c r="C114" s="107"/>
      <c r="D114" s="108"/>
      <c r="E114" s="109"/>
      <c r="I114" s="84"/>
      <c r="K114" s="99"/>
      <c r="L114" s="99"/>
      <c r="M114" s="99"/>
    </row>
    <row r="115" spans="2:13" x14ac:dyDescent="0.2">
      <c r="B115" s="106"/>
      <c r="C115" s="107"/>
      <c r="D115" s="108"/>
      <c r="E115" s="109"/>
      <c r="I115" s="84"/>
      <c r="K115" s="99"/>
      <c r="L115" s="99"/>
      <c r="M115" s="99"/>
    </row>
    <row r="116" spans="2:13" x14ac:dyDescent="0.2">
      <c r="B116" s="106"/>
      <c r="C116" s="107"/>
      <c r="D116" s="108"/>
      <c r="E116" s="109"/>
      <c r="I116" s="84"/>
      <c r="K116" s="99"/>
      <c r="L116" s="99"/>
      <c r="M116" s="99"/>
    </row>
    <row r="117" spans="2:13" x14ac:dyDescent="0.2">
      <c r="B117" s="106"/>
      <c r="C117" s="107"/>
      <c r="D117" s="108"/>
      <c r="E117" s="109"/>
      <c r="I117" s="84"/>
      <c r="K117" s="99"/>
      <c r="L117" s="99"/>
      <c r="M117" s="99"/>
    </row>
    <row r="118" spans="2:13" x14ac:dyDescent="0.2">
      <c r="B118" s="106"/>
      <c r="C118" s="107"/>
      <c r="D118" s="108"/>
      <c r="E118" s="109"/>
      <c r="I118" s="84"/>
      <c r="K118" s="99"/>
      <c r="L118" s="99"/>
      <c r="M118" s="99"/>
    </row>
    <row r="119" spans="2:13" x14ac:dyDescent="0.2">
      <c r="B119" s="106"/>
      <c r="C119" s="107"/>
      <c r="D119" s="108"/>
      <c r="E119" s="109"/>
      <c r="I119" s="84"/>
      <c r="K119" s="99"/>
      <c r="L119" s="99"/>
      <c r="M119" s="99"/>
    </row>
    <row r="120" spans="2:13" x14ac:dyDescent="0.2">
      <c r="B120" s="106"/>
      <c r="C120" s="107"/>
      <c r="D120" s="108"/>
      <c r="E120" s="109"/>
      <c r="I120" s="84"/>
      <c r="K120" s="99"/>
      <c r="L120" s="99"/>
      <c r="M120" s="99"/>
    </row>
    <row r="121" spans="2:13" x14ac:dyDescent="0.2">
      <c r="B121" s="106"/>
      <c r="C121" s="107"/>
      <c r="D121" s="108"/>
      <c r="E121" s="109"/>
      <c r="I121" s="84"/>
      <c r="K121" s="99"/>
      <c r="L121" s="99"/>
      <c r="M121" s="99"/>
    </row>
    <row r="122" spans="2:13" x14ac:dyDescent="0.2">
      <c r="B122" s="106"/>
      <c r="C122" s="107"/>
      <c r="D122" s="108"/>
      <c r="E122" s="109"/>
      <c r="I122" s="84"/>
      <c r="K122" s="99"/>
      <c r="L122" s="99"/>
      <c r="M122" s="99"/>
    </row>
    <row r="123" spans="2:13" x14ac:dyDescent="0.2">
      <c r="B123" s="106"/>
      <c r="C123" s="107"/>
      <c r="D123" s="108"/>
      <c r="E123" s="109"/>
      <c r="I123" s="84"/>
      <c r="K123" s="99"/>
      <c r="L123" s="99"/>
      <c r="M123" s="99"/>
    </row>
    <row r="124" spans="2:13" x14ac:dyDescent="0.2">
      <c r="B124" s="106"/>
      <c r="C124" s="107"/>
      <c r="D124" s="108"/>
      <c r="E124" s="109"/>
      <c r="I124" s="84"/>
      <c r="K124" s="99"/>
      <c r="L124" s="99"/>
      <c r="M124" s="99"/>
    </row>
    <row r="125" spans="2:13" x14ac:dyDescent="0.2">
      <c r="B125" s="106"/>
      <c r="C125" s="107"/>
      <c r="D125" s="108"/>
      <c r="E125" s="109"/>
      <c r="I125" s="84"/>
      <c r="K125" s="99"/>
      <c r="L125" s="99"/>
      <c r="M125" s="99"/>
    </row>
    <row r="126" spans="2:13" x14ac:dyDescent="0.2">
      <c r="B126" s="106"/>
      <c r="C126" s="107"/>
      <c r="D126" s="108"/>
      <c r="E126" s="109"/>
      <c r="I126" s="84"/>
      <c r="K126" s="99"/>
      <c r="L126" s="99"/>
      <c r="M126" s="99"/>
    </row>
    <row r="127" spans="2:13" x14ac:dyDescent="0.2">
      <c r="B127" s="106"/>
      <c r="C127" s="107"/>
      <c r="D127" s="108"/>
      <c r="E127" s="109"/>
      <c r="I127" s="84"/>
      <c r="K127" s="99"/>
      <c r="L127" s="99"/>
      <c r="M127" s="99"/>
    </row>
    <row r="128" spans="2:13" x14ac:dyDescent="0.2">
      <c r="B128" s="106"/>
      <c r="C128" s="107"/>
      <c r="D128" s="108"/>
      <c r="E128" s="109"/>
      <c r="I128" s="84"/>
      <c r="K128" s="99"/>
      <c r="L128" s="99"/>
      <c r="M128" s="99"/>
    </row>
    <row r="129" spans="2:13" x14ac:dyDescent="0.2">
      <c r="B129" s="106"/>
      <c r="C129" s="107"/>
      <c r="D129" s="108"/>
      <c r="E129" s="109"/>
      <c r="I129" s="84"/>
      <c r="K129" s="99"/>
      <c r="L129" s="99"/>
      <c r="M129" s="99"/>
    </row>
    <row r="130" spans="2:13" x14ac:dyDescent="0.2">
      <c r="B130" s="106"/>
      <c r="C130" s="107"/>
      <c r="D130" s="108"/>
      <c r="E130" s="109"/>
      <c r="I130" s="84"/>
      <c r="K130" s="99"/>
      <c r="L130" s="99"/>
      <c r="M130" s="99"/>
    </row>
    <row r="131" spans="2:13" x14ac:dyDescent="0.2">
      <c r="B131" s="106"/>
      <c r="C131" s="107"/>
      <c r="D131" s="108"/>
      <c r="E131" s="109"/>
      <c r="I131" s="84"/>
      <c r="K131" s="99"/>
      <c r="L131" s="99"/>
      <c r="M131" s="99"/>
    </row>
    <row r="132" spans="2:13" x14ac:dyDescent="0.2">
      <c r="B132" s="106"/>
      <c r="C132" s="107"/>
      <c r="D132" s="108"/>
      <c r="E132" s="109"/>
      <c r="I132" s="84"/>
      <c r="K132" s="99"/>
      <c r="L132" s="99"/>
      <c r="M132" s="99"/>
    </row>
    <row r="133" spans="2:13" x14ac:dyDescent="0.2">
      <c r="B133" s="106"/>
      <c r="C133" s="107"/>
      <c r="D133" s="108"/>
      <c r="E133" s="109"/>
      <c r="I133" s="84"/>
      <c r="K133" s="99"/>
      <c r="L133" s="99"/>
      <c r="M133" s="99"/>
    </row>
    <row r="134" spans="2:13" x14ac:dyDescent="0.2">
      <c r="B134" s="106"/>
      <c r="C134" s="107"/>
      <c r="D134" s="108"/>
      <c r="E134" s="109"/>
      <c r="I134" s="84"/>
      <c r="K134" s="99"/>
      <c r="L134" s="99"/>
      <c r="M134" s="99"/>
    </row>
    <row r="135" spans="2:13" x14ac:dyDescent="0.2">
      <c r="B135" s="106"/>
      <c r="C135" s="107"/>
      <c r="D135" s="108"/>
      <c r="E135" s="109"/>
      <c r="I135" s="84"/>
      <c r="K135" s="99"/>
      <c r="L135" s="99"/>
      <c r="M135" s="99"/>
    </row>
    <row r="136" spans="2:13" x14ac:dyDescent="0.2">
      <c r="B136" s="106"/>
      <c r="C136" s="107"/>
      <c r="D136" s="108"/>
      <c r="E136" s="109"/>
      <c r="I136" s="84"/>
      <c r="K136" s="99"/>
      <c r="L136" s="99"/>
      <c r="M136" s="99"/>
    </row>
    <row r="137" spans="2:13" x14ac:dyDescent="0.2">
      <c r="B137" s="106"/>
      <c r="C137" s="107"/>
      <c r="D137" s="108"/>
      <c r="E137" s="109"/>
      <c r="I137" s="84"/>
      <c r="K137" s="99"/>
      <c r="L137" s="99"/>
      <c r="M137" s="99"/>
    </row>
    <row r="138" spans="2:13" x14ac:dyDescent="0.2">
      <c r="B138" s="106"/>
      <c r="C138" s="107"/>
      <c r="D138" s="108"/>
      <c r="E138" s="109"/>
      <c r="I138" s="84"/>
      <c r="K138" s="99"/>
      <c r="L138" s="99"/>
      <c r="M138" s="99"/>
    </row>
    <row r="139" spans="2:13" x14ac:dyDescent="0.2">
      <c r="B139" s="106"/>
      <c r="C139" s="107"/>
      <c r="D139" s="108"/>
      <c r="E139" s="109"/>
      <c r="I139" s="84"/>
      <c r="K139" s="99"/>
      <c r="L139" s="99"/>
      <c r="M139" s="99"/>
    </row>
    <row r="140" spans="2:13" x14ac:dyDescent="0.2">
      <c r="B140" s="106"/>
      <c r="C140" s="107"/>
      <c r="D140" s="108"/>
      <c r="E140" s="109"/>
      <c r="I140" s="84"/>
      <c r="K140" s="99"/>
      <c r="L140" s="99"/>
      <c r="M140" s="99"/>
    </row>
    <row r="141" spans="2:13" x14ac:dyDescent="0.2">
      <c r="B141" s="106"/>
      <c r="C141" s="107"/>
      <c r="D141" s="108"/>
      <c r="E141" s="109"/>
      <c r="I141" s="84"/>
      <c r="K141" s="99"/>
      <c r="L141" s="99"/>
      <c r="M141" s="99"/>
    </row>
    <row r="142" spans="2:13" x14ac:dyDescent="0.2">
      <c r="B142" s="106"/>
      <c r="C142" s="107"/>
      <c r="D142" s="108"/>
      <c r="E142" s="109"/>
      <c r="I142" s="84"/>
      <c r="K142" s="99"/>
      <c r="L142" s="99"/>
      <c r="M142" s="99"/>
    </row>
    <row r="143" spans="2:13" x14ac:dyDescent="0.2">
      <c r="B143" s="106"/>
      <c r="C143" s="107"/>
      <c r="D143" s="108"/>
      <c r="E143" s="109"/>
      <c r="I143" s="84"/>
      <c r="K143" s="99"/>
      <c r="L143" s="99"/>
      <c r="M143" s="99"/>
    </row>
    <row r="144" spans="2:13" x14ac:dyDescent="0.2">
      <c r="B144" s="106"/>
      <c r="C144" s="107"/>
      <c r="D144" s="108"/>
      <c r="E144" s="109"/>
      <c r="I144" s="84"/>
      <c r="K144" s="99"/>
      <c r="L144" s="99"/>
      <c r="M144" s="99"/>
    </row>
    <row r="145" spans="2:13" x14ac:dyDescent="0.2">
      <c r="B145" s="106"/>
      <c r="C145" s="107"/>
      <c r="D145" s="108"/>
      <c r="E145" s="109"/>
      <c r="I145" s="84"/>
      <c r="K145" s="99"/>
      <c r="L145" s="99"/>
      <c r="M145" s="99"/>
    </row>
    <row r="146" spans="2:13" x14ac:dyDescent="0.2">
      <c r="B146" s="106"/>
      <c r="C146" s="107"/>
      <c r="D146" s="108"/>
      <c r="E146" s="109"/>
      <c r="I146" s="84"/>
      <c r="K146" s="99"/>
      <c r="L146" s="99"/>
      <c r="M146" s="99"/>
    </row>
    <row r="147" spans="2:13" x14ac:dyDescent="0.2">
      <c r="B147" s="106"/>
      <c r="C147" s="107"/>
      <c r="D147" s="108"/>
      <c r="E147" s="109"/>
      <c r="I147" s="84"/>
      <c r="K147" s="99"/>
      <c r="L147" s="99"/>
      <c r="M147" s="99"/>
    </row>
    <row r="148" spans="2:13" x14ac:dyDescent="0.2">
      <c r="B148" s="106"/>
      <c r="C148" s="107"/>
      <c r="D148" s="108"/>
      <c r="E148" s="109"/>
      <c r="I148" s="84"/>
      <c r="K148" s="99"/>
      <c r="L148" s="99"/>
      <c r="M148" s="99"/>
    </row>
    <row r="149" spans="2:13" x14ac:dyDescent="0.2">
      <c r="B149" s="106"/>
      <c r="C149" s="107"/>
      <c r="D149" s="108"/>
      <c r="E149" s="109"/>
      <c r="I149" s="84"/>
      <c r="K149" s="99"/>
      <c r="L149" s="99"/>
      <c r="M149" s="99"/>
    </row>
    <row r="150" spans="2:13" x14ac:dyDescent="0.2">
      <c r="B150" s="106"/>
      <c r="C150" s="107"/>
      <c r="D150" s="108"/>
      <c r="E150" s="109"/>
      <c r="I150" s="84"/>
      <c r="K150" s="99"/>
      <c r="L150" s="99"/>
      <c r="M150" s="99"/>
    </row>
    <row r="151" spans="2:13" x14ac:dyDescent="0.2">
      <c r="B151" s="106"/>
      <c r="C151" s="107"/>
      <c r="D151" s="108"/>
      <c r="E151" s="109"/>
      <c r="I151" s="84"/>
      <c r="K151" s="99"/>
      <c r="L151" s="99"/>
      <c r="M151" s="99"/>
    </row>
    <row r="152" spans="2:13" x14ac:dyDescent="0.2">
      <c r="B152" s="106"/>
      <c r="C152" s="107"/>
      <c r="D152" s="108"/>
      <c r="E152" s="109"/>
      <c r="I152" s="84"/>
      <c r="K152" s="99"/>
      <c r="L152" s="99"/>
      <c r="M152" s="99"/>
    </row>
    <row r="153" spans="2:13" x14ac:dyDescent="0.2">
      <c r="B153" s="106"/>
      <c r="C153" s="107"/>
      <c r="D153" s="108"/>
      <c r="E153" s="109"/>
      <c r="I153" s="84"/>
      <c r="K153" s="99"/>
      <c r="L153" s="99"/>
      <c r="M153" s="99"/>
    </row>
    <row r="154" spans="2:13" x14ac:dyDescent="0.2">
      <c r="B154" s="106"/>
      <c r="C154" s="107"/>
      <c r="D154" s="108"/>
      <c r="E154" s="109"/>
      <c r="I154" s="84"/>
      <c r="K154" s="99"/>
      <c r="L154" s="99"/>
      <c r="M154" s="99"/>
    </row>
    <row r="155" spans="2:13" x14ac:dyDescent="0.2">
      <c r="B155" s="106"/>
      <c r="C155" s="107"/>
      <c r="D155" s="108"/>
      <c r="E155" s="109"/>
      <c r="I155" s="84"/>
      <c r="K155" s="99"/>
      <c r="L155" s="99"/>
      <c r="M155" s="99"/>
    </row>
    <row r="156" spans="2:13" x14ac:dyDescent="0.2">
      <c r="B156" s="106"/>
      <c r="C156" s="107"/>
      <c r="D156" s="108"/>
      <c r="E156" s="109"/>
      <c r="I156" s="84"/>
      <c r="K156" s="99"/>
      <c r="L156" s="99"/>
      <c r="M156" s="99"/>
    </row>
    <row r="157" spans="2:13" x14ac:dyDescent="0.2">
      <c r="B157" s="106"/>
      <c r="C157" s="107"/>
      <c r="D157" s="108"/>
      <c r="E157" s="109"/>
      <c r="I157" s="84"/>
      <c r="K157" s="99"/>
      <c r="L157" s="99"/>
      <c r="M157" s="99"/>
    </row>
    <row r="158" spans="2:13" x14ac:dyDescent="0.2">
      <c r="B158" s="106"/>
      <c r="C158" s="107"/>
      <c r="D158" s="108"/>
      <c r="E158" s="109"/>
      <c r="I158" s="84"/>
      <c r="K158" s="99"/>
      <c r="L158" s="99"/>
      <c r="M158" s="99"/>
    </row>
    <row r="159" spans="2:13" x14ac:dyDescent="0.2">
      <c r="B159" s="106"/>
      <c r="C159" s="107"/>
      <c r="D159" s="108"/>
      <c r="E159" s="109"/>
      <c r="I159" s="84"/>
      <c r="K159" s="99"/>
      <c r="L159" s="99"/>
      <c r="M159" s="99"/>
    </row>
    <row r="160" spans="2:13" x14ac:dyDescent="0.2">
      <c r="B160" s="106"/>
      <c r="C160" s="107"/>
      <c r="D160" s="108"/>
      <c r="E160" s="109"/>
      <c r="I160" s="84"/>
      <c r="K160" s="99"/>
      <c r="L160" s="99"/>
      <c r="M160" s="99"/>
    </row>
    <row r="161" spans="2:13" x14ac:dyDescent="0.2">
      <c r="B161" s="106"/>
      <c r="C161" s="107"/>
      <c r="D161" s="108"/>
      <c r="E161" s="109"/>
      <c r="I161" s="84"/>
      <c r="K161" s="99"/>
      <c r="L161" s="99"/>
      <c r="M161" s="99"/>
    </row>
    <row r="162" spans="2:13" x14ac:dyDescent="0.2">
      <c r="B162" s="106"/>
      <c r="C162" s="107"/>
      <c r="D162" s="108"/>
      <c r="E162" s="109"/>
      <c r="I162" s="84"/>
      <c r="K162" s="99"/>
      <c r="L162" s="99"/>
      <c r="M162" s="99"/>
    </row>
    <row r="163" spans="2:13" x14ac:dyDescent="0.2">
      <c r="B163" s="106"/>
      <c r="C163" s="107"/>
      <c r="D163" s="108"/>
      <c r="E163" s="109"/>
      <c r="I163" s="84"/>
      <c r="K163" s="99"/>
      <c r="L163" s="99"/>
      <c r="M163" s="99"/>
    </row>
    <row r="164" spans="2:13" x14ac:dyDescent="0.2">
      <c r="B164" s="106"/>
      <c r="C164" s="107"/>
      <c r="D164" s="108"/>
      <c r="E164" s="109"/>
      <c r="I164" s="84"/>
      <c r="K164" s="99"/>
      <c r="L164" s="99"/>
      <c r="M164" s="99"/>
    </row>
    <row r="165" spans="2:13" x14ac:dyDescent="0.2">
      <c r="B165" s="106"/>
      <c r="C165" s="107"/>
      <c r="D165" s="108"/>
      <c r="E165" s="109"/>
      <c r="I165" s="84"/>
      <c r="K165" s="99"/>
      <c r="L165" s="99"/>
      <c r="M165" s="99"/>
    </row>
    <row r="166" spans="2:13" x14ac:dyDescent="0.2">
      <c r="B166" s="106"/>
      <c r="C166" s="107"/>
      <c r="D166" s="108"/>
      <c r="E166" s="109"/>
      <c r="I166" s="84"/>
      <c r="K166" s="99"/>
      <c r="L166" s="99"/>
      <c r="M166" s="99"/>
    </row>
    <row r="167" spans="2:13" x14ac:dyDescent="0.2">
      <c r="B167" s="106"/>
      <c r="C167" s="107"/>
      <c r="D167" s="108"/>
      <c r="E167" s="109"/>
      <c r="I167" s="99"/>
      <c r="K167" s="99"/>
      <c r="L167" s="99"/>
      <c r="M167" s="99"/>
    </row>
    <row r="168" spans="2:13" x14ac:dyDescent="0.2">
      <c r="B168" s="106"/>
      <c r="C168" s="107"/>
      <c r="D168" s="108"/>
      <c r="E168" s="109"/>
      <c r="I168" s="99"/>
      <c r="K168" s="99"/>
      <c r="L168" s="99"/>
      <c r="M168" s="99"/>
    </row>
    <row r="169" spans="2:13" x14ac:dyDescent="0.2">
      <c r="B169" s="106"/>
      <c r="C169" s="107"/>
      <c r="D169" s="108"/>
      <c r="E169" s="109"/>
      <c r="I169" s="99"/>
      <c r="K169" s="99"/>
      <c r="L169" s="99"/>
      <c r="M169" s="99"/>
    </row>
    <row r="170" spans="2:13" x14ac:dyDescent="0.2">
      <c r="B170" s="106"/>
      <c r="C170" s="107"/>
      <c r="D170" s="108"/>
      <c r="E170" s="109"/>
      <c r="I170" s="99"/>
      <c r="K170" s="99"/>
      <c r="L170" s="99"/>
      <c r="M170" s="99"/>
    </row>
    <row r="171" spans="2:13" x14ac:dyDescent="0.2">
      <c r="B171" s="106"/>
      <c r="C171" s="107"/>
      <c r="D171" s="108"/>
      <c r="E171" s="109"/>
      <c r="I171" s="99"/>
      <c r="K171" s="99"/>
      <c r="L171" s="99"/>
      <c r="M171" s="99"/>
    </row>
    <row r="172" spans="2:13" x14ac:dyDescent="0.2">
      <c r="B172" s="106"/>
      <c r="C172" s="107"/>
      <c r="D172" s="108"/>
      <c r="E172" s="109"/>
      <c r="I172" s="99"/>
      <c r="K172" s="99"/>
      <c r="L172" s="99"/>
      <c r="M172" s="99"/>
    </row>
    <row r="173" spans="2:13" x14ac:dyDescent="0.2">
      <c r="B173" s="106"/>
      <c r="C173" s="107"/>
      <c r="D173" s="108"/>
      <c r="E173" s="109"/>
      <c r="I173" s="99"/>
      <c r="K173" s="99"/>
      <c r="L173" s="99"/>
      <c r="M173" s="99"/>
    </row>
    <row r="174" spans="2:13" x14ac:dyDescent="0.2">
      <c r="B174" s="106"/>
      <c r="C174" s="107"/>
      <c r="D174" s="108"/>
      <c r="E174" s="109"/>
      <c r="I174" s="99"/>
      <c r="K174" s="99"/>
      <c r="L174" s="99"/>
      <c r="M174" s="99"/>
    </row>
    <row r="175" spans="2:13" x14ac:dyDescent="0.2">
      <c r="B175" s="106"/>
      <c r="C175" s="107"/>
      <c r="D175" s="108"/>
      <c r="E175" s="109"/>
      <c r="I175" s="99"/>
      <c r="K175" s="99"/>
      <c r="L175" s="99"/>
      <c r="M175" s="99"/>
    </row>
    <row r="176" spans="2:13" x14ac:dyDescent="0.2">
      <c r="B176" s="106"/>
      <c r="C176" s="107"/>
      <c r="D176" s="108"/>
      <c r="E176" s="109"/>
      <c r="I176" s="99"/>
      <c r="K176" s="99"/>
      <c r="L176" s="99"/>
      <c r="M176" s="99"/>
    </row>
    <row r="177" spans="2:13" x14ac:dyDescent="0.2">
      <c r="B177" s="106"/>
      <c r="C177" s="107"/>
      <c r="D177" s="108"/>
      <c r="E177" s="109"/>
      <c r="I177" s="99"/>
      <c r="K177" s="99"/>
      <c r="L177" s="99"/>
      <c r="M177" s="99"/>
    </row>
    <row r="178" spans="2:13" x14ac:dyDescent="0.2">
      <c r="B178" s="106"/>
      <c r="C178" s="107"/>
      <c r="D178" s="108"/>
      <c r="E178" s="109"/>
      <c r="I178" s="99"/>
      <c r="K178" s="99"/>
      <c r="L178" s="99"/>
      <c r="M178" s="99"/>
    </row>
    <row r="179" spans="2:13" x14ac:dyDescent="0.2">
      <c r="B179" s="106"/>
      <c r="C179" s="107"/>
      <c r="D179" s="108"/>
      <c r="E179" s="109"/>
      <c r="I179" s="99"/>
      <c r="K179" s="99"/>
      <c r="L179" s="99"/>
      <c r="M179" s="99"/>
    </row>
    <row r="180" spans="2:13" x14ac:dyDescent="0.2">
      <c r="B180" s="106"/>
      <c r="C180" s="107"/>
      <c r="D180" s="108"/>
      <c r="E180" s="109"/>
      <c r="I180" s="99"/>
      <c r="K180" s="99"/>
      <c r="L180" s="99"/>
      <c r="M180" s="99"/>
    </row>
    <row r="181" spans="2:13" x14ac:dyDescent="0.2">
      <c r="B181" s="106"/>
      <c r="C181" s="107"/>
      <c r="D181" s="108"/>
      <c r="E181" s="109"/>
      <c r="I181" s="99"/>
      <c r="K181" s="99"/>
      <c r="L181" s="99"/>
      <c r="M181" s="99"/>
    </row>
    <row r="182" spans="2:13" x14ac:dyDescent="0.2">
      <c r="B182" s="106"/>
      <c r="C182" s="107"/>
      <c r="D182" s="108"/>
      <c r="E182" s="109"/>
      <c r="I182" s="99"/>
      <c r="K182" s="99"/>
      <c r="L182" s="99"/>
      <c r="M182" s="99"/>
    </row>
    <row r="183" spans="2:13" x14ac:dyDescent="0.2">
      <c r="B183" s="106"/>
      <c r="C183" s="107"/>
      <c r="D183" s="108"/>
      <c r="E183" s="109"/>
      <c r="I183" s="99"/>
      <c r="K183" s="99"/>
      <c r="L183" s="99"/>
      <c r="M183" s="99"/>
    </row>
    <row r="184" spans="2:13" x14ac:dyDescent="0.2">
      <c r="B184" s="106"/>
      <c r="C184" s="107"/>
      <c r="D184" s="108"/>
      <c r="E184" s="109"/>
      <c r="I184" s="99"/>
      <c r="K184" s="99"/>
      <c r="L184" s="99"/>
      <c r="M184" s="99"/>
    </row>
    <row r="185" spans="2:13" x14ac:dyDescent="0.2">
      <c r="B185" s="106"/>
      <c r="C185" s="107"/>
      <c r="D185" s="108"/>
      <c r="E185" s="109"/>
      <c r="I185" s="99"/>
      <c r="K185" s="99"/>
      <c r="L185" s="99"/>
      <c r="M185" s="99"/>
    </row>
    <row r="186" spans="2:13" x14ac:dyDescent="0.2">
      <c r="B186" s="106"/>
      <c r="C186" s="107"/>
      <c r="D186" s="108"/>
      <c r="E186" s="109"/>
      <c r="I186" s="99"/>
      <c r="K186" s="99"/>
      <c r="L186" s="99"/>
      <c r="M186" s="99"/>
    </row>
    <row r="187" spans="2:13" x14ac:dyDescent="0.2">
      <c r="B187" s="106"/>
      <c r="C187" s="107"/>
      <c r="D187" s="108"/>
      <c r="E187" s="109"/>
      <c r="I187" s="99"/>
      <c r="K187" s="99"/>
      <c r="L187" s="99"/>
      <c r="M187" s="99"/>
    </row>
    <row r="188" spans="2:13" x14ac:dyDescent="0.2">
      <c r="B188" s="106"/>
      <c r="C188" s="107"/>
      <c r="D188" s="108"/>
      <c r="E188" s="109"/>
      <c r="I188" s="99"/>
      <c r="K188" s="99"/>
      <c r="L188" s="99"/>
      <c r="M188" s="99"/>
    </row>
    <row r="189" spans="2:13" x14ac:dyDescent="0.2">
      <c r="B189" s="106"/>
      <c r="C189" s="107"/>
      <c r="D189" s="108"/>
      <c r="E189" s="109"/>
      <c r="I189" s="99"/>
      <c r="K189" s="99"/>
      <c r="L189" s="99"/>
      <c r="M189" s="99"/>
    </row>
    <row r="190" spans="2:13" x14ac:dyDescent="0.2">
      <c r="B190" s="106"/>
      <c r="C190" s="107"/>
      <c r="D190" s="108"/>
      <c r="E190" s="109"/>
      <c r="I190" s="99"/>
      <c r="K190" s="99"/>
      <c r="L190" s="99"/>
      <c r="M190" s="99"/>
    </row>
    <row r="191" spans="2:13" x14ac:dyDescent="0.2">
      <c r="B191" s="106"/>
      <c r="C191" s="107"/>
      <c r="D191" s="108"/>
      <c r="E191" s="109"/>
      <c r="I191" s="99"/>
      <c r="K191" s="99"/>
      <c r="L191" s="99"/>
      <c r="M191" s="99"/>
    </row>
    <row r="192" spans="2:13" x14ac:dyDescent="0.2">
      <c r="B192" s="106"/>
      <c r="C192" s="107"/>
      <c r="D192" s="108"/>
      <c r="E192" s="109"/>
      <c r="I192" s="99"/>
      <c r="K192" s="99"/>
      <c r="L192" s="99"/>
      <c r="M192" s="99"/>
    </row>
    <row r="193" spans="2:13" x14ac:dyDescent="0.2">
      <c r="B193" s="106"/>
      <c r="C193" s="107"/>
      <c r="D193" s="108"/>
      <c r="E193" s="109"/>
      <c r="I193" s="99"/>
      <c r="K193" s="99"/>
      <c r="L193" s="99"/>
      <c r="M193" s="99"/>
    </row>
    <row r="194" spans="2:13" x14ac:dyDescent="0.2">
      <c r="B194" s="106"/>
      <c r="C194" s="107"/>
      <c r="D194" s="108"/>
      <c r="E194" s="109"/>
      <c r="I194" s="99"/>
      <c r="K194" s="99"/>
      <c r="L194" s="99"/>
      <c r="M194" s="99"/>
    </row>
    <row r="195" spans="2:13" x14ac:dyDescent="0.2">
      <c r="B195" s="106"/>
      <c r="C195" s="107"/>
      <c r="D195" s="108"/>
      <c r="E195" s="109"/>
      <c r="I195" s="99"/>
      <c r="K195" s="99"/>
      <c r="L195" s="99"/>
      <c r="M195" s="99"/>
    </row>
    <row r="196" spans="2:13" x14ac:dyDescent="0.2">
      <c r="B196" s="106"/>
      <c r="C196" s="107"/>
      <c r="D196" s="108"/>
      <c r="E196" s="109"/>
      <c r="I196" s="99"/>
      <c r="K196" s="99"/>
      <c r="L196" s="99"/>
      <c r="M196" s="99"/>
    </row>
    <row r="197" spans="2:13" x14ac:dyDescent="0.2">
      <c r="B197" s="106"/>
      <c r="C197" s="107"/>
      <c r="D197" s="108"/>
      <c r="E197" s="109"/>
      <c r="I197" s="99"/>
      <c r="K197" s="99"/>
      <c r="L197" s="99"/>
      <c r="M197" s="99"/>
    </row>
    <row r="198" spans="2:13" x14ac:dyDescent="0.2">
      <c r="B198" s="106"/>
      <c r="C198" s="107"/>
      <c r="D198" s="108"/>
      <c r="E198" s="109"/>
      <c r="I198" s="99"/>
      <c r="K198" s="99"/>
      <c r="L198" s="99"/>
      <c r="M198" s="99"/>
    </row>
    <row r="199" spans="2:13" x14ac:dyDescent="0.2">
      <c r="B199" s="106"/>
      <c r="C199" s="107"/>
      <c r="D199" s="108"/>
      <c r="E199" s="109"/>
      <c r="I199" s="99"/>
      <c r="K199" s="99"/>
      <c r="L199" s="99"/>
      <c r="M199" s="99"/>
    </row>
    <row r="200" spans="2:13" x14ac:dyDescent="0.2">
      <c r="B200" s="106"/>
      <c r="C200" s="107"/>
      <c r="D200" s="108"/>
      <c r="E200" s="109"/>
      <c r="I200" s="99"/>
      <c r="K200" s="99"/>
      <c r="L200" s="99"/>
      <c r="M200" s="99"/>
    </row>
    <row r="201" spans="2:13" x14ac:dyDescent="0.2">
      <c r="B201" s="106"/>
      <c r="C201" s="107"/>
      <c r="D201" s="108"/>
      <c r="E201" s="109"/>
      <c r="I201" s="99"/>
      <c r="K201" s="99"/>
      <c r="L201" s="99"/>
      <c r="M201" s="99"/>
    </row>
    <row r="202" spans="2:13" x14ac:dyDescent="0.2">
      <c r="B202" s="106"/>
      <c r="C202" s="107"/>
      <c r="D202" s="108"/>
      <c r="E202" s="109"/>
      <c r="I202" s="99"/>
      <c r="K202" s="99"/>
      <c r="L202" s="99"/>
      <c r="M202" s="99"/>
    </row>
    <row r="203" spans="2:13" x14ac:dyDescent="0.2">
      <c r="B203" s="106"/>
      <c r="C203" s="107"/>
      <c r="D203" s="108"/>
      <c r="E203" s="109"/>
      <c r="I203" s="99"/>
      <c r="K203" s="99"/>
      <c r="L203" s="99"/>
      <c r="M203" s="99"/>
    </row>
    <row r="204" spans="2:13" x14ac:dyDescent="0.2">
      <c r="B204" s="106"/>
      <c r="C204" s="107"/>
      <c r="D204" s="108"/>
      <c r="E204" s="109"/>
      <c r="I204" s="99"/>
      <c r="K204" s="99"/>
      <c r="L204" s="99"/>
      <c r="M204" s="99"/>
    </row>
    <row r="205" spans="2:13" x14ac:dyDescent="0.2">
      <c r="B205" s="106"/>
      <c r="C205" s="107"/>
      <c r="D205" s="108"/>
      <c r="E205" s="109"/>
      <c r="I205" s="99"/>
      <c r="K205" s="99"/>
      <c r="L205" s="99"/>
      <c r="M205" s="99"/>
    </row>
    <row r="206" spans="2:13" x14ac:dyDescent="0.2">
      <c r="B206" s="106"/>
      <c r="C206" s="107"/>
      <c r="D206" s="108"/>
      <c r="E206" s="109"/>
      <c r="I206" s="99"/>
      <c r="K206" s="99"/>
      <c r="L206" s="99"/>
      <c r="M206" s="99"/>
    </row>
    <row r="207" spans="2:13" x14ac:dyDescent="0.2">
      <c r="B207" s="106"/>
      <c r="C207" s="107"/>
      <c r="D207" s="108"/>
      <c r="E207" s="109"/>
      <c r="I207" s="99"/>
      <c r="K207" s="99"/>
      <c r="L207" s="99"/>
      <c r="M207" s="99"/>
    </row>
    <row r="208" spans="2:13" x14ac:dyDescent="0.2">
      <c r="B208" s="106"/>
      <c r="C208" s="107"/>
      <c r="D208" s="108"/>
      <c r="E208" s="109"/>
      <c r="I208" s="99"/>
      <c r="K208" s="99"/>
      <c r="L208" s="99"/>
      <c r="M208" s="99"/>
    </row>
    <row r="209" spans="2:13" x14ac:dyDescent="0.2">
      <c r="B209" s="106"/>
      <c r="C209" s="107"/>
      <c r="D209" s="108"/>
      <c r="E209" s="109"/>
      <c r="I209" s="99"/>
      <c r="K209" s="99"/>
      <c r="L209" s="99"/>
      <c r="M209" s="99"/>
    </row>
    <row r="210" spans="2:13" x14ac:dyDescent="0.2">
      <c r="B210" s="106"/>
      <c r="C210" s="107"/>
      <c r="D210" s="108"/>
      <c r="E210" s="109"/>
      <c r="I210" s="99"/>
      <c r="K210" s="99"/>
      <c r="L210" s="99"/>
      <c r="M210" s="99"/>
    </row>
    <row r="211" spans="2:13" x14ac:dyDescent="0.2">
      <c r="B211" s="106"/>
      <c r="C211" s="107"/>
      <c r="D211" s="108"/>
      <c r="E211" s="109"/>
      <c r="I211" s="99"/>
      <c r="K211" s="99"/>
      <c r="L211" s="99"/>
      <c r="M211" s="99"/>
    </row>
    <row r="212" spans="2:13" x14ac:dyDescent="0.2">
      <c r="B212" s="106"/>
      <c r="C212" s="107"/>
      <c r="D212" s="108"/>
      <c r="E212" s="109"/>
      <c r="I212" s="99"/>
      <c r="K212" s="99"/>
      <c r="L212" s="99"/>
      <c r="M212" s="99"/>
    </row>
    <row r="213" spans="2:13" x14ac:dyDescent="0.2">
      <c r="B213" s="106"/>
      <c r="C213" s="107"/>
      <c r="D213" s="108"/>
      <c r="E213" s="109"/>
      <c r="I213" s="99"/>
      <c r="K213" s="99"/>
      <c r="L213" s="99"/>
      <c r="M213" s="99"/>
    </row>
    <row r="214" spans="2:13" x14ac:dyDescent="0.2">
      <c r="B214" s="106"/>
      <c r="C214" s="107"/>
      <c r="D214" s="108"/>
      <c r="E214" s="109"/>
      <c r="I214" s="99"/>
      <c r="K214" s="99"/>
      <c r="L214" s="99"/>
      <c r="M214" s="99"/>
    </row>
    <row r="215" spans="2:13" x14ac:dyDescent="0.2">
      <c r="B215" s="106"/>
      <c r="C215" s="107"/>
      <c r="D215" s="108"/>
      <c r="E215" s="109"/>
      <c r="I215" s="99"/>
      <c r="K215" s="99"/>
      <c r="L215" s="99"/>
      <c r="M215" s="99"/>
    </row>
    <row r="216" spans="2:13" x14ac:dyDescent="0.2">
      <c r="B216" s="106"/>
      <c r="C216" s="107"/>
      <c r="D216" s="108"/>
      <c r="E216" s="109"/>
      <c r="I216" s="99"/>
      <c r="K216" s="99"/>
      <c r="L216" s="99"/>
      <c r="M216" s="99"/>
    </row>
    <row r="217" spans="2:13" x14ac:dyDescent="0.2">
      <c r="B217" s="106"/>
      <c r="C217" s="107"/>
      <c r="D217" s="108"/>
      <c r="E217" s="109"/>
      <c r="I217" s="99"/>
      <c r="K217" s="99"/>
      <c r="L217" s="99"/>
      <c r="M217" s="99"/>
    </row>
    <row r="218" spans="2:13" x14ac:dyDescent="0.2">
      <c r="B218" s="106"/>
      <c r="C218" s="107"/>
      <c r="D218" s="108"/>
      <c r="E218" s="109"/>
      <c r="I218" s="99"/>
      <c r="K218" s="99"/>
      <c r="L218" s="99"/>
      <c r="M218" s="99"/>
    </row>
    <row r="219" spans="2:13" x14ac:dyDescent="0.2">
      <c r="B219" s="106"/>
      <c r="C219" s="107"/>
      <c r="D219" s="108"/>
      <c r="E219" s="109"/>
      <c r="I219" s="99"/>
      <c r="K219" s="99"/>
      <c r="L219" s="99"/>
      <c r="M219" s="99"/>
    </row>
    <row r="220" spans="2:13" x14ac:dyDescent="0.2">
      <c r="B220" s="106"/>
      <c r="C220" s="107"/>
      <c r="D220" s="108"/>
      <c r="E220" s="109"/>
      <c r="I220" s="99"/>
      <c r="K220" s="99"/>
      <c r="L220" s="99"/>
      <c r="M220" s="99"/>
    </row>
    <row r="221" spans="2:13" x14ac:dyDescent="0.2">
      <c r="B221" s="106"/>
      <c r="C221" s="107"/>
      <c r="D221" s="108"/>
      <c r="E221" s="109"/>
      <c r="I221" s="99"/>
      <c r="K221" s="99"/>
      <c r="L221" s="99"/>
      <c r="M221" s="99"/>
    </row>
    <row r="222" spans="2:13" x14ac:dyDescent="0.2">
      <c r="B222" s="106"/>
      <c r="C222" s="107"/>
      <c r="D222" s="108"/>
      <c r="E222" s="109"/>
      <c r="I222" s="99"/>
      <c r="K222" s="99"/>
      <c r="L222" s="99"/>
      <c r="M222" s="99"/>
    </row>
    <row r="223" spans="2:13" x14ac:dyDescent="0.2">
      <c r="B223" s="106"/>
      <c r="C223" s="107"/>
      <c r="D223" s="108"/>
      <c r="E223" s="109"/>
      <c r="I223" s="99"/>
      <c r="K223" s="99"/>
      <c r="L223" s="99"/>
      <c r="M223" s="99"/>
    </row>
    <row r="224" spans="2:13" x14ac:dyDescent="0.2">
      <c r="B224" s="106"/>
      <c r="C224" s="107"/>
      <c r="D224" s="108"/>
      <c r="E224" s="109"/>
      <c r="I224" s="99"/>
      <c r="K224" s="99"/>
      <c r="L224" s="99"/>
      <c r="M224" s="99"/>
    </row>
    <row r="225" spans="2:13" x14ac:dyDescent="0.2">
      <c r="B225" s="106"/>
      <c r="C225" s="107"/>
      <c r="D225" s="108"/>
      <c r="E225" s="109"/>
      <c r="I225" s="99"/>
      <c r="K225" s="99"/>
      <c r="L225" s="99"/>
      <c r="M225" s="99"/>
    </row>
    <row r="226" spans="2:13" x14ac:dyDescent="0.2">
      <c r="B226" s="106"/>
      <c r="C226" s="107"/>
      <c r="D226" s="108"/>
      <c r="E226" s="109"/>
      <c r="I226" s="99"/>
      <c r="K226" s="99"/>
      <c r="L226" s="99"/>
      <c r="M226" s="99"/>
    </row>
    <row r="227" spans="2:13" x14ac:dyDescent="0.2">
      <c r="B227" s="106"/>
      <c r="C227" s="107"/>
      <c r="D227" s="108"/>
      <c r="E227" s="109"/>
      <c r="I227" s="99"/>
      <c r="K227" s="99"/>
      <c r="L227" s="99"/>
      <c r="M227" s="99"/>
    </row>
    <row r="228" spans="2:13" x14ac:dyDescent="0.2">
      <c r="B228" s="106"/>
      <c r="C228" s="107"/>
      <c r="D228" s="108"/>
      <c r="E228" s="109"/>
      <c r="I228" s="99"/>
      <c r="K228" s="99"/>
      <c r="L228" s="99"/>
      <c r="M228" s="99"/>
    </row>
    <row r="229" spans="2:13" x14ac:dyDescent="0.2">
      <c r="B229" s="106"/>
      <c r="C229" s="107"/>
      <c r="D229" s="108"/>
      <c r="E229" s="109"/>
      <c r="I229" s="99"/>
      <c r="K229" s="99"/>
      <c r="L229" s="99"/>
      <c r="M229" s="99"/>
    </row>
    <row r="230" spans="2:13" x14ac:dyDescent="0.2">
      <c r="B230" s="106"/>
      <c r="C230" s="107"/>
      <c r="D230" s="108"/>
      <c r="E230" s="109"/>
      <c r="I230" s="99"/>
      <c r="K230" s="99"/>
      <c r="L230" s="99"/>
      <c r="M230" s="99"/>
    </row>
    <row r="231" spans="2:13" x14ac:dyDescent="0.2">
      <c r="B231" s="106"/>
      <c r="C231" s="107"/>
      <c r="D231" s="108"/>
      <c r="E231" s="109"/>
      <c r="I231" s="99"/>
      <c r="K231" s="99"/>
      <c r="L231" s="99"/>
      <c r="M231" s="99"/>
    </row>
    <row r="232" spans="2:13" x14ac:dyDescent="0.2">
      <c r="B232" s="106"/>
      <c r="C232" s="107"/>
      <c r="D232" s="108"/>
      <c r="E232" s="109"/>
      <c r="I232" s="99"/>
      <c r="K232" s="99"/>
      <c r="L232" s="99"/>
      <c r="M232" s="99"/>
    </row>
    <row r="233" spans="2:13" x14ac:dyDescent="0.2">
      <c r="B233" s="106"/>
      <c r="C233" s="107"/>
      <c r="D233" s="108"/>
      <c r="E233" s="109"/>
      <c r="I233" s="99"/>
      <c r="K233" s="99"/>
      <c r="L233" s="99"/>
      <c r="M233" s="99"/>
    </row>
    <row r="234" spans="2:13" x14ac:dyDescent="0.2">
      <c r="B234" s="106"/>
      <c r="C234" s="107"/>
      <c r="D234" s="108"/>
      <c r="E234" s="109"/>
      <c r="I234" s="99"/>
      <c r="K234" s="99"/>
      <c r="L234" s="99"/>
      <c r="M234" s="99"/>
    </row>
    <row r="235" spans="2:13" x14ac:dyDescent="0.2">
      <c r="B235" s="106"/>
      <c r="C235" s="107"/>
      <c r="D235" s="108"/>
      <c r="E235" s="109"/>
      <c r="I235" s="99"/>
      <c r="K235" s="99"/>
      <c r="L235" s="99"/>
      <c r="M235" s="99"/>
    </row>
    <row r="236" spans="2:13" x14ac:dyDescent="0.2">
      <c r="B236" s="106"/>
      <c r="C236" s="107"/>
      <c r="D236" s="108"/>
      <c r="E236" s="109"/>
      <c r="I236" s="99"/>
      <c r="K236" s="99"/>
      <c r="L236" s="99"/>
      <c r="M236" s="99"/>
    </row>
    <row r="237" spans="2:13" x14ac:dyDescent="0.2">
      <c r="B237" s="106"/>
      <c r="C237" s="107"/>
      <c r="D237" s="108"/>
      <c r="E237" s="109"/>
      <c r="I237" s="99"/>
      <c r="K237" s="99"/>
      <c r="L237" s="99"/>
      <c r="M237" s="99"/>
    </row>
    <row r="238" spans="2:13" x14ac:dyDescent="0.2">
      <c r="B238" s="106"/>
      <c r="C238" s="107"/>
      <c r="D238" s="108"/>
      <c r="E238" s="109"/>
      <c r="I238" s="99"/>
      <c r="K238" s="99"/>
      <c r="L238" s="99"/>
      <c r="M238" s="99"/>
    </row>
    <row r="239" spans="2:13" x14ac:dyDescent="0.2">
      <c r="B239" s="106"/>
      <c r="C239" s="107"/>
      <c r="D239" s="108"/>
      <c r="E239" s="109"/>
      <c r="I239" s="99"/>
      <c r="K239" s="99"/>
      <c r="L239" s="99"/>
      <c r="M239" s="99"/>
    </row>
    <row r="240" spans="2:13" x14ac:dyDescent="0.2">
      <c r="B240" s="106"/>
      <c r="C240" s="107"/>
      <c r="D240" s="108"/>
      <c r="E240" s="109"/>
      <c r="I240" s="99"/>
      <c r="K240" s="99"/>
      <c r="L240" s="99"/>
      <c r="M240" s="99"/>
    </row>
    <row r="241" spans="2:13" x14ac:dyDescent="0.2">
      <c r="B241" s="106"/>
      <c r="C241" s="107"/>
      <c r="D241" s="108"/>
      <c r="E241" s="109"/>
      <c r="I241" s="99"/>
      <c r="K241" s="99"/>
      <c r="L241" s="99"/>
      <c r="M241" s="99"/>
    </row>
    <row r="242" spans="2:13" x14ac:dyDescent="0.2">
      <c r="B242" s="106"/>
      <c r="C242" s="107"/>
      <c r="D242" s="108"/>
      <c r="E242" s="109"/>
      <c r="I242" s="99"/>
      <c r="K242" s="99"/>
      <c r="L242" s="99"/>
      <c r="M242" s="99"/>
    </row>
    <row r="243" spans="2:13" x14ac:dyDescent="0.2">
      <c r="B243" s="106"/>
      <c r="C243" s="107"/>
      <c r="D243" s="108"/>
      <c r="E243" s="109"/>
      <c r="I243" s="99"/>
      <c r="K243" s="99"/>
      <c r="L243" s="99"/>
      <c r="M243" s="99"/>
    </row>
    <row r="244" spans="2:13" x14ac:dyDescent="0.2">
      <c r="B244" s="106"/>
      <c r="C244" s="107"/>
      <c r="D244" s="108"/>
      <c r="E244" s="109"/>
      <c r="I244" s="99"/>
      <c r="K244" s="99"/>
      <c r="L244" s="99"/>
      <c r="M244" s="99"/>
    </row>
    <row r="245" spans="2:13" x14ac:dyDescent="0.2">
      <c r="B245" s="106"/>
      <c r="C245" s="107"/>
      <c r="D245" s="108"/>
      <c r="E245" s="109"/>
      <c r="I245" s="99"/>
      <c r="K245" s="99"/>
      <c r="L245" s="99"/>
      <c r="M245" s="99"/>
    </row>
    <row r="246" spans="2:13" x14ac:dyDescent="0.2">
      <c r="B246" s="106"/>
      <c r="C246" s="107"/>
      <c r="D246" s="108"/>
      <c r="E246" s="109"/>
      <c r="I246" s="99"/>
      <c r="K246" s="99"/>
      <c r="L246" s="99"/>
      <c r="M246" s="99"/>
    </row>
    <row r="247" spans="2:13" x14ac:dyDescent="0.2">
      <c r="B247" s="106"/>
      <c r="C247" s="107"/>
      <c r="D247" s="108"/>
      <c r="E247" s="109"/>
      <c r="I247" s="99"/>
      <c r="K247" s="99"/>
      <c r="L247" s="99"/>
      <c r="M247" s="99"/>
    </row>
    <row r="248" spans="2:13" x14ac:dyDescent="0.2">
      <c r="B248" s="106"/>
      <c r="C248" s="107"/>
      <c r="D248" s="108"/>
      <c r="E248" s="109"/>
      <c r="I248" s="99"/>
      <c r="K248" s="99"/>
      <c r="L248" s="99"/>
      <c r="M248" s="99"/>
    </row>
    <row r="249" spans="2:13" x14ac:dyDescent="0.2">
      <c r="B249" s="106"/>
      <c r="C249" s="107"/>
      <c r="D249" s="108"/>
      <c r="E249" s="109"/>
      <c r="I249" s="99"/>
      <c r="K249" s="99"/>
      <c r="L249" s="99"/>
      <c r="M249" s="99"/>
    </row>
    <row r="250" spans="2:13" x14ac:dyDescent="0.2">
      <c r="B250" s="106"/>
      <c r="C250" s="107"/>
      <c r="D250" s="108"/>
      <c r="E250" s="109"/>
      <c r="I250" s="99"/>
      <c r="K250" s="99"/>
      <c r="L250" s="99"/>
      <c r="M250" s="99"/>
    </row>
    <row r="251" spans="2:13" x14ac:dyDescent="0.2">
      <c r="B251" s="106"/>
      <c r="C251" s="107"/>
      <c r="D251" s="108"/>
      <c r="E251" s="109"/>
      <c r="I251" s="99"/>
      <c r="K251" s="99"/>
      <c r="L251" s="99"/>
      <c r="M251" s="99"/>
    </row>
    <row r="252" spans="2:13" x14ac:dyDescent="0.2">
      <c r="B252" s="106"/>
      <c r="C252" s="107"/>
      <c r="D252" s="108"/>
      <c r="E252" s="109"/>
      <c r="I252" s="99"/>
      <c r="K252" s="99"/>
      <c r="L252" s="99"/>
      <c r="M252" s="99"/>
    </row>
    <row r="253" spans="2:13" x14ac:dyDescent="0.2">
      <c r="B253" s="106"/>
      <c r="C253" s="107"/>
      <c r="D253" s="108"/>
      <c r="E253" s="109"/>
      <c r="I253" s="99"/>
      <c r="K253" s="99"/>
      <c r="L253" s="99"/>
      <c r="M253" s="99"/>
    </row>
    <row r="254" spans="2:13" x14ac:dyDescent="0.2">
      <c r="B254" s="106"/>
      <c r="C254" s="107"/>
      <c r="D254" s="108"/>
      <c r="E254" s="109"/>
      <c r="I254" s="99"/>
      <c r="K254" s="99"/>
      <c r="L254" s="99"/>
      <c r="M254" s="99"/>
    </row>
    <row r="255" spans="2:13" x14ac:dyDescent="0.2">
      <c r="B255" s="106"/>
      <c r="C255" s="107"/>
      <c r="D255" s="108"/>
      <c r="E255" s="109"/>
      <c r="I255" s="99"/>
      <c r="K255" s="99"/>
      <c r="L255" s="99"/>
      <c r="M255" s="99"/>
    </row>
    <row r="256" spans="2:13" x14ac:dyDescent="0.2">
      <c r="B256" s="106"/>
      <c r="C256" s="107"/>
      <c r="D256" s="108"/>
      <c r="E256" s="109"/>
      <c r="I256" s="99"/>
      <c r="K256" s="99"/>
      <c r="L256" s="99"/>
      <c r="M256" s="99"/>
    </row>
    <row r="257" spans="2:13" x14ac:dyDescent="0.2">
      <c r="B257" s="106"/>
      <c r="C257" s="107"/>
      <c r="D257" s="108"/>
      <c r="E257" s="109"/>
      <c r="I257" s="99"/>
      <c r="K257" s="99"/>
      <c r="L257" s="99"/>
      <c r="M257" s="99"/>
    </row>
    <row r="258" spans="2:13" x14ac:dyDescent="0.2">
      <c r="B258" s="106"/>
      <c r="C258" s="107"/>
      <c r="D258" s="108"/>
      <c r="E258" s="109"/>
      <c r="I258" s="99"/>
      <c r="K258" s="99"/>
      <c r="L258" s="99"/>
      <c r="M258" s="99"/>
    </row>
    <row r="259" spans="2:13" x14ac:dyDescent="0.2">
      <c r="B259" s="106"/>
      <c r="C259" s="107"/>
      <c r="D259" s="108"/>
      <c r="E259" s="109"/>
      <c r="I259" s="99"/>
      <c r="K259" s="99"/>
      <c r="L259" s="99"/>
      <c r="M259" s="99"/>
    </row>
    <row r="260" spans="2:13" x14ac:dyDescent="0.2">
      <c r="B260" s="106"/>
      <c r="C260" s="107"/>
      <c r="D260" s="108"/>
      <c r="E260" s="109"/>
      <c r="I260" s="99"/>
      <c r="K260" s="99"/>
      <c r="L260" s="99"/>
      <c r="M260" s="99"/>
    </row>
    <row r="261" spans="2:13" x14ac:dyDescent="0.2">
      <c r="B261" s="106"/>
      <c r="C261" s="107"/>
      <c r="D261" s="108"/>
      <c r="E261" s="109"/>
      <c r="I261" s="99"/>
      <c r="K261" s="99"/>
      <c r="L261" s="99"/>
      <c r="M261" s="99"/>
    </row>
    <row r="262" spans="2:13" x14ac:dyDescent="0.2">
      <c r="B262" s="106"/>
      <c r="C262" s="107"/>
      <c r="D262" s="108"/>
      <c r="E262" s="109"/>
      <c r="I262" s="99"/>
      <c r="K262" s="99"/>
      <c r="L262" s="99"/>
      <c r="M262" s="99"/>
    </row>
    <row r="263" spans="2:13" x14ac:dyDescent="0.2">
      <c r="B263" s="106"/>
      <c r="C263" s="107"/>
      <c r="D263" s="108"/>
      <c r="E263" s="109"/>
      <c r="I263" s="99"/>
      <c r="K263" s="99"/>
      <c r="L263" s="99"/>
      <c r="M263" s="99"/>
    </row>
    <row r="264" spans="2:13" x14ac:dyDescent="0.2">
      <c r="B264" s="106"/>
      <c r="C264" s="107"/>
      <c r="D264" s="108"/>
      <c r="E264" s="109"/>
      <c r="I264" s="99"/>
      <c r="K264" s="99"/>
      <c r="L264" s="99"/>
      <c r="M264" s="99"/>
    </row>
    <row r="265" spans="2:13" x14ac:dyDescent="0.2">
      <c r="B265" s="106"/>
      <c r="C265" s="107"/>
      <c r="D265" s="108"/>
      <c r="E265" s="109"/>
      <c r="I265" s="99"/>
      <c r="K265" s="99"/>
      <c r="L265" s="99"/>
      <c r="M265" s="99"/>
    </row>
    <row r="266" spans="2:13" x14ac:dyDescent="0.2">
      <c r="B266" s="106"/>
      <c r="C266" s="107"/>
      <c r="D266" s="108"/>
      <c r="E266" s="109"/>
      <c r="I266" s="99"/>
      <c r="K266" s="99"/>
      <c r="L266" s="99"/>
      <c r="M266" s="99"/>
    </row>
    <row r="267" spans="2:13" x14ac:dyDescent="0.2">
      <c r="B267" s="106"/>
      <c r="C267" s="107"/>
      <c r="D267" s="108"/>
      <c r="E267" s="109"/>
      <c r="I267" s="99"/>
      <c r="K267" s="99"/>
      <c r="L267" s="99"/>
      <c r="M267" s="99"/>
    </row>
    <row r="268" spans="2:13" x14ac:dyDescent="0.2">
      <c r="B268" s="106"/>
      <c r="C268" s="107"/>
      <c r="D268" s="108"/>
      <c r="E268" s="109"/>
      <c r="I268" s="99"/>
      <c r="K268" s="99"/>
      <c r="L268" s="99"/>
      <c r="M268" s="99"/>
    </row>
    <row r="269" spans="2:13" x14ac:dyDescent="0.2">
      <c r="B269" s="106"/>
      <c r="C269" s="107"/>
      <c r="D269" s="108"/>
      <c r="E269" s="109"/>
      <c r="I269" s="99"/>
      <c r="K269" s="99"/>
      <c r="L269" s="99"/>
      <c r="M269" s="99"/>
    </row>
    <row r="270" spans="2:13" x14ac:dyDescent="0.2">
      <c r="B270" s="106"/>
      <c r="C270" s="107"/>
      <c r="D270" s="108"/>
      <c r="E270" s="109"/>
      <c r="I270" s="99"/>
      <c r="K270" s="99"/>
      <c r="L270" s="99"/>
      <c r="M270" s="99"/>
    </row>
    <row r="271" spans="2:13" x14ac:dyDescent="0.2">
      <c r="B271" s="106"/>
      <c r="C271" s="107"/>
      <c r="D271" s="108"/>
      <c r="E271" s="109"/>
      <c r="I271" s="99"/>
      <c r="K271" s="99"/>
      <c r="L271" s="99"/>
      <c r="M271" s="99"/>
    </row>
    <row r="272" spans="2:13" x14ac:dyDescent="0.2">
      <c r="B272" s="106"/>
      <c r="C272" s="107"/>
      <c r="D272" s="108"/>
      <c r="E272" s="109"/>
      <c r="I272" s="99"/>
      <c r="K272" s="99"/>
      <c r="L272" s="99"/>
      <c r="M272" s="99"/>
    </row>
    <row r="273" spans="2:13" x14ac:dyDescent="0.2">
      <c r="B273" s="106"/>
      <c r="C273" s="107"/>
      <c r="D273" s="108"/>
      <c r="E273" s="109"/>
      <c r="I273" s="99"/>
      <c r="K273" s="99"/>
      <c r="L273" s="99"/>
      <c r="M273" s="99"/>
    </row>
    <row r="274" spans="2:13" x14ac:dyDescent="0.2">
      <c r="B274" s="106"/>
      <c r="C274" s="107"/>
      <c r="D274" s="108"/>
      <c r="E274" s="109"/>
      <c r="I274" s="99"/>
      <c r="K274" s="99"/>
      <c r="L274" s="99"/>
      <c r="M274" s="99"/>
    </row>
    <row r="275" spans="2:13" x14ac:dyDescent="0.2">
      <c r="B275" s="106"/>
      <c r="C275" s="107"/>
      <c r="D275" s="108"/>
      <c r="E275" s="109"/>
      <c r="I275" s="99"/>
      <c r="K275" s="99"/>
      <c r="L275" s="99"/>
      <c r="M275" s="99"/>
    </row>
    <row r="276" spans="2:13" x14ac:dyDescent="0.2">
      <c r="B276" s="106"/>
      <c r="C276" s="107"/>
      <c r="D276" s="108"/>
      <c r="E276" s="109"/>
      <c r="I276" s="99"/>
      <c r="K276" s="99"/>
      <c r="L276" s="99"/>
      <c r="M276" s="99"/>
    </row>
    <row r="277" spans="2:13" x14ac:dyDescent="0.2">
      <c r="B277" s="106"/>
      <c r="C277" s="107"/>
      <c r="D277" s="108"/>
      <c r="E277" s="109"/>
      <c r="I277" s="99"/>
      <c r="K277" s="99"/>
      <c r="L277" s="99"/>
      <c r="M277" s="99"/>
    </row>
    <row r="278" spans="2:13" x14ac:dyDescent="0.2">
      <c r="B278" s="106"/>
      <c r="C278" s="107"/>
      <c r="D278" s="108"/>
      <c r="E278" s="109"/>
      <c r="I278" s="99"/>
      <c r="K278" s="99"/>
      <c r="L278" s="99"/>
      <c r="M278" s="99"/>
    </row>
    <row r="279" spans="2:13" x14ac:dyDescent="0.2">
      <c r="B279" s="106"/>
      <c r="C279" s="107"/>
      <c r="D279" s="108"/>
      <c r="E279" s="109"/>
      <c r="I279" s="99"/>
      <c r="K279" s="99"/>
      <c r="L279" s="99"/>
      <c r="M279" s="99"/>
    </row>
    <row r="280" spans="2:13" x14ac:dyDescent="0.2">
      <c r="B280" s="106"/>
      <c r="C280" s="107"/>
      <c r="D280" s="108"/>
      <c r="E280" s="109"/>
      <c r="I280" s="99"/>
      <c r="K280" s="99"/>
      <c r="L280" s="99"/>
      <c r="M280" s="99"/>
    </row>
    <row r="281" spans="2:13" x14ac:dyDescent="0.2">
      <c r="B281" s="106"/>
      <c r="C281" s="107"/>
      <c r="D281" s="108"/>
      <c r="E281" s="109"/>
      <c r="I281" s="99"/>
      <c r="K281" s="99"/>
      <c r="L281" s="99"/>
      <c r="M281" s="99"/>
    </row>
    <row r="282" spans="2:13" x14ac:dyDescent="0.2">
      <c r="B282" s="106"/>
      <c r="C282" s="107"/>
      <c r="D282" s="108"/>
      <c r="E282" s="109"/>
      <c r="I282" s="99"/>
      <c r="K282" s="99"/>
      <c r="L282" s="99"/>
      <c r="M282" s="99"/>
    </row>
    <row r="283" spans="2:13" x14ac:dyDescent="0.2">
      <c r="B283" s="106"/>
      <c r="C283" s="107"/>
      <c r="D283" s="108"/>
      <c r="E283" s="109"/>
      <c r="I283" s="99"/>
      <c r="K283" s="99"/>
      <c r="L283" s="99"/>
      <c r="M283" s="99"/>
    </row>
    <row r="284" spans="2:13" x14ac:dyDescent="0.2">
      <c r="B284" s="106"/>
      <c r="C284" s="107"/>
      <c r="D284" s="108"/>
      <c r="E284" s="109"/>
      <c r="I284" s="99"/>
      <c r="K284" s="99"/>
      <c r="L284" s="99"/>
      <c r="M284" s="99"/>
    </row>
    <row r="285" spans="2:13" x14ac:dyDescent="0.2">
      <c r="B285" s="106"/>
      <c r="C285" s="107"/>
      <c r="D285" s="108"/>
      <c r="E285" s="109"/>
      <c r="I285" s="99"/>
      <c r="K285" s="99"/>
      <c r="L285" s="99"/>
      <c r="M285" s="99"/>
    </row>
    <row r="286" spans="2:13" x14ac:dyDescent="0.2">
      <c r="B286" s="106"/>
      <c r="C286" s="107"/>
      <c r="D286" s="108"/>
      <c r="E286" s="109"/>
      <c r="I286" s="99"/>
      <c r="K286" s="99"/>
      <c r="L286" s="99"/>
      <c r="M286" s="99"/>
    </row>
    <row r="287" spans="2:13" x14ac:dyDescent="0.2">
      <c r="B287" s="106"/>
      <c r="C287" s="107"/>
      <c r="D287" s="108"/>
      <c r="E287" s="109"/>
      <c r="I287" s="99"/>
      <c r="K287" s="99"/>
      <c r="L287" s="99"/>
      <c r="M287" s="99"/>
    </row>
    <row r="288" spans="2:13" x14ac:dyDescent="0.2">
      <c r="B288" s="106"/>
      <c r="C288" s="107"/>
      <c r="D288" s="108"/>
      <c r="E288" s="109"/>
      <c r="I288" s="99"/>
      <c r="K288" s="99"/>
      <c r="L288" s="99"/>
      <c r="M288" s="99"/>
    </row>
    <row r="289" spans="2:13" x14ac:dyDescent="0.2">
      <c r="B289" s="106"/>
      <c r="C289" s="107"/>
      <c r="D289" s="108"/>
      <c r="E289" s="109"/>
      <c r="I289" s="99"/>
      <c r="K289" s="99"/>
      <c r="L289" s="99"/>
      <c r="M289" s="99"/>
    </row>
    <row r="290" spans="2:13" x14ac:dyDescent="0.2">
      <c r="B290" s="106"/>
      <c r="C290" s="107"/>
      <c r="D290" s="108"/>
      <c r="E290" s="109"/>
      <c r="I290" s="99"/>
      <c r="K290" s="99"/>
      <c r="L290" s="99"/>
      <c r="M290" s="99"/>
    </row>
    <row r="291" spans="2:13" x14ac:dyDescent="0.2">
      <c r="B291" s="106"/>
      <c r="C291" s="107"/>
      <c r="D291" s="108"/>
      <c r="E291" s="109"/>
      <c r="I291" s="99"/>
      <c r="K291" s="99"/>
      <c r="L291" s="99"/>
      <c r="M291" s="99"/>
    </row>
    <row r="292" spans="2:13" x14ac:dyDescent="0.2">
      <c r="B292" s="106"/>
      <c r="C292" s="107"/>
      <c r="D292" s="108"/>
      <c r="E292" s="109"/>
      <c r="I292" s="99"/>
      <c r="K292" s="99"/>
      <c r="L292" s="99"/>
      <c r="M292" s="99"/>
    </row>
    <row r="293" spans="2:13" x14ac:dyDescent="0.2">
      <c r="B293" s="106"/>
      <c r="C293" s="107"/>
      <c r="D293" s="108"/>
      <c r="E293" s="109"/>
      <c r="I293" s="99"/>
      <c r="K293" s="99"/>
      <c r="L293" s="99"/>
      <c r="M293" s="99"/>
    </row>
    <row r="294" spans="2:13" x14ac:dyDescent="0.2">
      <c r="B294" s="106"/>
      <c r="C294" s="107"/>
      <c r="D294" s="108"/>
      <c r="E294" s="109"/>
      <c r="I294" s="99"/>
      <c r="K294" s="99"/>
      <c r="L294" s="99"/>
      <c r="M294" s="99"/>
    </row>
    <row r="295" spans="2:13" x14ac:dyDescent="0.2">
      <c r="B295" s="106"/>
      <c r="C295" s="107"/>
      <c r="D295" s="108"/>
      <c r="E295" s="109"/>
      <c r="I295" s="99"/>
      <c r="K295" s="99"/>
      <c r="L295" s="99"/>
      <c r="M295" s="99"/>
    </row>
    <row r="296" spans="2:13" x14ac:dyDescent="0.2">
      <c r="B296" s="106"/>
      <c r="C296" s="107"/>
      <c r="D296" s="108"/>
      <c r="E296" s="109"/>
      <c r="I296" s="99"/>
      <c r="K296" s="99"/>
      <c r="L296" s="99"/>
      <c r="M296" s="99"/>
    </row>
    <row r="297" spans="2:13" x14ac:dyDescent="0.2">
      <c r="B297" s="106"/>
      <c r="C297" s="107"/>
      <c r="D297" s="108"/>
      <c r="E297" s="109"/>
      <c r="I297" s="99"/>
      <c r="K297" s="99"/>
      <c r="L297" s="99"/>
      <c r="M297" s="99"/>
    </row>
    <row r="298" spans="2:13" x14ac:dyDescent="0.2">
      <c r="B298" s="106"/>
      <c r="C298" s="107"/>
      <c r="D298" s="108"/>
      <c r="E298" s="109"/>
      <c r="I298" s="99"/>
      <c r="K298" s="99"/>
      <c r="L298" s="99"/>
      <c r="M298" s="99"/>
    </row>
    <row r="299" spans="2:13" x14ac:dyDescent="0.2">
      <c r="B299" s="106"/>
      <c r="C299" s="107"/>
      <c r="D299" s="108"/>
      <c r="E299" s="109"/>
      <c r="I299" s="99"/>
      <c r="K299" s="99"/>
      <c r="L299" s="99"/>
      <c r="M299" s="99"/>
    </row>
    <row r="300" spans="2:13" x14ac:dyDescent="0.2">
      <c r="B300" s="106"/>
      <c r="C300" s="107"/>
      <c r="D300" s="108"/>
      <c r="E300" s="109"/>
      <c r="I300" s="99"/>
      <c r="K300" s="99"/>
      <c r="L300" s="99"/>
      <c r="M300" s="99"/>
    </row>
    <row r="301" spans="2:13" x14ac:dyDescent="0.2">
      <c r="B301" s="106"/>
      <c r="C301" s="107"/>
      <c r="D301" s="108"/>
      <c r="E301" s="109"/>
      <c r="I301" s="99"/>
      <c r="K301" s="99"/>
      <c r="L301" s="99"/>
      <c r="M301" s="99"/>
    </row>
    <row r="302" spans="2:13" x14ac:dyDescent="0.2">
      <c r="B302" s="106"/>
      <c r="C302" s="107"/>
      <c r="D302" s="108"/>
      <c r="E302" s="109"/>
      <c r="I302" s="99"/>
      <c r="K302" s="99"/>
      <c r="L302" s="99"/>
      <c r="M302" s="99"/>
    </row>
    <row r="303" spans="2:13" x14ac:dyDescent="0.2">
      <c r="B303" s="106"/>
      <c r="C303" s="107"/>
      <c r="D303" s="108"/>
      <c r="E303" s="109"/>
      <c r="I303" s="99"/>
      <c r="K303" s="99"/>
      <c r="L303" s="99"/>
      <c r="M303" s="99"/>
    </row>
    <row r="304" spans="2:13" x14ac:dyDescent="0.2">
      <c r="B304" s="106"/>
      <c r="C304" s="107"/>
      <c r="D304" s="108"/>
      <c r="E304" s="109"/>
      <c r="I304" s="99"/>
      <c r="K304" s="99"/>
      <c r="L304" s="99"/>
      <c r="M304" s="99"/>
    </row>
    <row r="305" spans="2:13" x14ac:dyDescent="0.2">
      <c r="B305" s="106"/>
      <c r="C305" s="107"/>
      <c r="D305" s="108"/>
      <c r="E305" s="109"/>
      <c r="I305" s="99"/>
      <c r="K305" s="99"/>
      <c r="L305" s="99"/>
      <c r="M305" s="99"/>
    </row>
    <row r="306" spans="2:13" x14ac:dyDescent="0.2">
      <c r="B306" s="106"/>
      <c r="C306" s="107"/>
      <c r="D306" s="108"/>
      <c r="E306" s="109"/>
      <c r="I306" s="99"/>
      <c r="K306" s="99"/>
      <c r="L306" s="99"/>
      <c r="M306" s="99"/>
    </row>
    <row r="307" spans="2:13" x14ac:dyDescent="0.2">
      <c r="B307" s="106"/>
      <c r="C307" s="107"/>
      <c r="D307" s="108"/>
      <c r="E307" s="109"/>
      <c r="I307" s="99"/>
      <c r="K307" s="99"/>
      <c r="L307" s="99"/>
      <c r="M307" s="99"/>
    </row>
    <row r="308" spans="2:13" x14ac:dyDescent="0.2">
      <c r="B308" s="106"/>
      <c r="C308" s="107"/>
      <c r="D308" s="108"/>
      <c r="E308" s="109"/>
      <c r="I308" s="99"/>
      <c r="K308" s="99"/>
      <c r="L308" s="99"/>
      <c r="M308" s="99"/>
    </row>
    <row r="309" spans="2:13" x14ac:dyDescent="0.2">
      <c r="B309" s="106"/>
      <c r="C309" s="107"/>
      <c r="D309" s="108"/>
      <c r="E309" s="109"/>
      <c r="I309" s="99"/>
      <c r="K309" s="99"/>
      <c r="L309" s="99"/>
      <c r="M309" s="99"/>
    </row>
    <row r="310" spans="2:13" x14ac:dyDescent="0.2">
      <c r="B310" s="106"/>
      <c r="C310" s="107"/>
      <c r="D310" s="108"/>
      <c r="E310" s="109"/>
      <c r="I310" s="99"/>
      <c r="K310" s="99"/>
      <c r="L310" s="99"/>
      <c r="M310" s="99"/>
    </row>
    <row r="311" spans="2:13" x14ac:dyDescent="0.2">
      <c r="B311" s="106"/>
      <c r="C311" s="107"/>
      <c r="D311" s="108"/>
      <c r="E311" s="109"/>
      <c r="I311" s="99"/>
      <c r="K311" s="99"/>
      <c r="L311" s="99"/>
      <c r="M311" s="99"/>
    </row>
    <row r="312" spans="2:13" x14ac:dyDescent="0.2">
      <c r="B312" s="106"/>
      <c r="C312" s="107"/>
      <c r="D312" s="108"/>
      <c r="E312" s="109"/>
      <c r="I312" s="99"/>
      <c r="K312" s="99"/>
      <c r="L312" s="99"/>
      <c r="M312" s="99"/>
    </row>
    <row r="313" spans="2:13" x14ac:dyDescent="0.2">
      <c r="B313" s="106"/>
      <c r="C313" s="107"/>
      <c r="D313" s="108"/>
      <c r="E313" s="109"/>
      <c r="I313" s="99"/>
      <c r="K313" s="99"/>
      <c r="L313" s="99"/>
      <c r="M313" s="99"/>
    </row>
    <row r="314" spans="2:13" x14ac:dyDescent="0.2">
      <c r="B314" s="106"/>
      <c r="C314" s="107"/>
      <c r="D314" s="108"/>
      <c r="E314" s="109"/>
      <c r="I314" s="99"/>
      <c r="K314" s="99"/>
      <c r="L314" s="99"/>
      <c r="M314" s="99"/>
    </row>
    <row r="315" spans="2:13" x14ac:dyDescent="0.2">
      <c r="B315" s="106"/>
      <c r="C315" s="107"/>
      <c r="D315" s="108"/>
      <c r="E315" s="109"/>
      <c r="I315" s="99"/>
      <c r="K315" s="99"/>
      <c r="L315" s="99"/>
      <c r="M315" s="99"/>
    </row>
    <row r="316" spans="2:13" x14ac:dyDescent="0.2">
      <c r="B316" s="106"/>
      <c r="C316" s="107"/>
      <c r="D316" s="108"/>
      <c r="E316" s="109"/>
      <c r="I316" s="99"/>
      <c r="K316" s="99"/>
      <c r="L316" s="99"/>
      <c r="M316" s="99"/>
    </row>
    <row r="317" spans="2:13" x14ac:dyDescent="0.2">
      <c r="B317" s="106"/>
      <c r="C317" s="107"/>
      <c r="D317" s="108"/>
      <c r="E317" s="109"/>
      <c r="I317" s="99"/>
      <c r="K317" s="99"/>
      <c r="L317" s="99"/>
      <c r="M317" s="99"/>
    </row>
    <row r="318" spans="2:13" x14ac:dyDescent="0.2">
      <c r="B318" s="106"/>
      <c r="C318" s="107"/>
      <c r="D318" s="108"/>
      <c r="E318" s="109"/>
      <c r="I318" s="99"/>
      <c r="K318" s="99"/>
      <c r="L318" s="99"/>
      <c r="M318" s="99"/>
    </row>
    <row r="319" spans="2:13" x14ac:dyDescent="0.2">
      <c r="B319" s="106"/>
      <c r="C319" s="107"/>
      <c r="D319" s="108"/>
      <c r="E319" s="109"/>
      <c r="I319" s="99"/>
      <c r="K319" s="99"/>
      <c r="L319" s="99"/>
      <c r="M319" s="99"/>
    </row>
    <row r="320" spans="2:13" x14ac:dyDescent="0.2">
      <c r="B320" s="106"/>
      <c r="C320" s="107"/>
      <c r="D320" s="108"/>
      <c r="E320" s="109"/>
      <c r="I320" s="99"/>
      <c r="K320" s="99"/>
      <c r="L320" s="99"/>
      <c r="M320" s="99"/>
    </row>
    <row r="321" spans="2:13" x14ac:dyDescent="0.2">
      <c r="B321" s="106"/>
      <c r="C321" s="107"/>
      <c r="D321" s="108"/>
      <c r="E321" s="109"/>
      <c r="I321" s="99"/>
      <c r="K321" s="99"/>
      <c r="L321" s="99"/>
      <c r="M321" s="99"/>
    </row>
    <row r="322" spans="2:13" x14ac:dyDescent="0.2">
      <c r="B322" s="106"/>
      <c r="C322" s="107"/>
      <c r="D322" s="108"/>
      <c r="E322" s="109"/>
      <c r="I322" s="99"/>
      <c r="K322" s="99"/>
      <c r="L322" s="99"/>
      <c r="M322" s="99"/>
    </row>
    <row r="323" spans="2:13" x14ac:dyDescent="0.2">
      <c r="B323" s="106"/>
      <c r="C323" s="107"/>
      <c r="D323" s="108"/>
      <c r="E323" s="109"/>
      <c r="I323" s="99"/>
      <c r="K323" s="99"/>
      <c r="L323" s="99"/>
      <c r="M323" s="99"/>
    </row>
    <row r="324" spans="2:13" x14ac:dyDescent="0.2">
      <c r="B324" s="106"/>
      <c r="C324" s="107"/>
      <c r="D324" s="108"/>
      <c r="E324" s="109"/>
      <c r="I324" s="99"/>
      <c r="K324" s="99"/>
      <c r="L324" s="99"/>
      <c r="M324" s="99"/>
    </row>
    <row r="325" spans="2:13" x14ac:dyDescent="0.2">
      <c r="B325" s="106"/>
      <c r="C325" s="107"/>
      <c r="D325" s="108"/>
      <c r="E325" s="109"/>
      <c r="I325" s="99"/>
      <c r="K325" s="99"/>
      <c r="L325" s="99"/>
      <c r="M325" s="99"/>
    </row>
    <row r="326" spans="2:13" x14ac:dyDescent="0.2">
      <c r="B326" s="106"/>
      <c r="C326" s="107"/>
      <c r="D326" s="108"/>
      <c r="E326" s="109"/>
      <c r="I326" s="99"/>
      <c r="K326" s="99"/>
      <c r="L326" s="99"/>
      <c r="M326" s="99"/>
    </row>
    <row r="327" spans="2:13" x14ac:dyDescent="0.2">
      <c r="B327" s="106"/>
      <c r="C327" s="107"/>
      <c r="D327" s="108"/>
      <c r="E327" s="109"/>
      <c r="I327" s="99"/>
      <c r="K327" s="99"/>
      <c r="L327" s="99"/>
      <c r="M327" s="99"/>
    </row>
    <row r="328" spans="2:13" x14ac:dyDescent="0.2">
      <c r="B328" s="106"/>
      <c r="C328" s="107"/>
      <c r="D328" s="108"/>
      <c r="E328" s="109"/>
      <c r="I328" s="99"/>
      <c r="K328" s="99"/>
      <c r="L328" s="99"/>
      <c r="M328" s="99"/>
    </row>
    <row r="329" spans="2:13" x14ac:dyDescent="0.2">
      <c r="B329" s="106"/>
      <c r="C329" s="107"/>
      <c r="D329" s="108"/>
      <c r="E329" s="109"/>
      <c r="I329" s="99"/>
      <c r="K329" s="99"/>
      <c r="L329" s="99"/>
      <c r="M329" s="99"/>
    </row>
    <row r="330" spans="2:13" x14ac:dyDescent="0.2">
      <c r="B330" s="106"/>
      <c r="C330" s="107"/>
      <c r="D330" s="108"/>
      <c r="E330" s="109"/>
      <c r="I330" s="99"/>
      <c r="K330" s="99"/>
      <c r="L330" s="99"/>
      <c r="M330" s="99"/>
    </row>
    <row r="331" spans="2:13" x14ac:dyDescent="0.2">
      <c r="B331" s="106"/>
      <c r="C331" s="107"/>
      <c r="D331" s="108"/>
      <c r="E331" s="109"/>
      <c r="I331" s="99"/>
      <c r="K331" s="99"/>
      <c r="L331" s="99"/>
      <c r="M331" s="99"/>
    </row>
    <row r="332" spans="2:13" x14ac:dyDescent="0.2">
      <c r="B332" s="106"/>
      <c r="C332" s="107"/>
      <c r="D332" s="108"/>
      <c r="E332" s="109"/>
      <c r="I332" s="99"/>
      <c r="K332" s="99"/>
      <c r="L332" s="99"/>
      <c r="M332" s="99"/>
    </row>
    <row r="333" spans="2:13" x14ac:dyDescent="0.2">
      <c r="B333" s="106"/>
      <c r="C333" s="107"/>
      <c r="D333" s="108"/>
      <c r="E333" s="109"/>
      <c r="I333" s="99"/>
      <c r="K333" s="99"/>
      <c r="L333" s="99"/>
      <c r="M333" s="99"/>
    </row>
    <row r="334" spans="2:13" x14ac:dyDescent="0.2">
      <c r="B334" s="106"/>
      <c r="C334" s="107"/>
      <c r="D334" s="108"/>
      <c r="E334" s="109"/>
      <c r="I334" s="99"/>
      <c r="K334" s="99"/>
      <c r="L334" s="99"/>
      <c r="M334" s="99"/>
    </row>
    <row r="335" spans="2:13" x14ac:dyDescent="0.2">
      <c r="B335" s="106"/>
      <c r="C335" s="107"/>
      <c r="D335" s="108"/>
      <c r="E335" s="109"/>
      <c r="I335" s="99"/>
      <c r="K335" s="99"/>
      <c r="L335" s="99"/>
      <c r="M335" s="99"/>
    </row>
    <row r="336" spans="2:13" x14ac:dyDescent="0.2">
      <c r="B336" s="106"/>
      <c r="C336" s="107"/>
      <c r="D336" s="108"/>
      <c r="E336" s="109"/>
      <c r="I336" s="99"/>
      <c r="K336" s="99"/>
      <c r="L336" s="99"/>
      <c r="M336" s="99"/>
    </row>
    <row r="337" spans="2:13" x14ac:dyDescent="0.2">
      <c r="B337" s="106"/>
      <c r="C337" s="107"/>
      <c r="D337" s="108"/>
      <c r="E337" s="109"/>
      <c r="I337" s="99"/>
      <c r="K337" s="99"/>
      <c r="L337" s="99"/>
      <c r="M337" s="99"/>
    </row>
    <row r="338" spans="2:13" x14ac:dyDescent="0.2">
      <c r="B338" s="106"/>
      <c r="C338" s="107"/>
      <c r="D338" s="108"/>
      <c r="E338" s="109"/>
      <c r="I338" s="99"/>
      <c r="K338" s="99"/>
      <c r="L338" s="99"/>
      <c r="M338" s="99"/>
    </row>
    <row r="339" spans="2:13" x14ac:dyDescent="0.2">
      <c r="B339" s="106"/>
      <c r="C339" s="107"/>
      <c r="D339" s="108"/>
      <c r="E339" s="109"/>
      <c r="I339" s="99"/>
      <c r="K339" s="99"/>
      <c r="L339" s="99"/>
      <c r="M339" s="99"/>
    </row>
    <row r="340" spans="2:13" x14ac:dyDescent="0.2">
      <c r="B340" s="106"/>
      <c r="C340" s="107"/>
      <c r="D340" s="108"/>
      <c r="E340" s="109"/>
      <c r="I340" s="99"/>
      <c r="K340" s="99"/>
      <c r="L340" s="99"/>
      <c r="M340" s="99"/>
    </row>
    <row r="341" spans="2:13" x14ac:dyDescent="0.2">
      <c r="B341" s="106"/>
      <c r="C341" s="107"/>
      <c r="D341" s="108"/>
      <c r="E341" s="109"/>
      <c r="I341" s="99"/>
      <c r="K341" s="99"/>
      <c r="L341" s="99"/>
      <c r="M341" s="99"/>
    </row>
    <row r="342" spans="2:13" x14ac:dyDescent="0.2">
      <c r="B342" s="106"/>
      <c r="C342" s="107"/>
      <c r="D342" s="108"/>
      <c r="E342" s="109"/>
      <c r="I342" s="99"/>
      <c r="K342" s="99"/>
      <c r="L342" s="99"/>
      <c r="M342" s="99"/>
    </row>
    <row r="343" spans="2:13" x14ac:dyDescent="0.2">
      <c r="B343" s="106"/>
      <c r="C343" s="107"/>
      <c r="D343" s="108"/>
      <c r="E343" s="109"/>
      <c r="I343" s="99"/>
      <c r="K343" s="99"/>
      <c r="L343" s="99"/>
      <c r="M343" s="99"/>
    </row>
    <row r="344" spans="2:13" x14ac:dyDescent="0.2">
      <c r="B344" s="106"/>
      <c r="C344" s="107"/>
      <c r="D344" s="108"/>
      <c r="E344" s="109"/>
      <c r="I344" s="99"/>
      <c r="K344" s="99"/>
      <c r="L344" s="99"/>
      <c r="M344" s="99"/>
    </row>
    <row r="345" spans="2:13" x14ac:dyDescent="0.2">
      <c r="B345" s="106"/>
      <c r="C345" s="107"/>
      <c r="D345" s="108"/>
      <c r="E345" s="109"/>
      <c r="I345" s="99"/>
      <c r="K345" s="99"/>
      <c r="L345" s="99"/>
      <c r="M345" s="99"/>
    </row>
    <row r="346" spans="2:13" x14ac:dyDescent="0.2">
      <c r="B346" s="106"/>
      <c r="C346" s="107"/>
      <c r="D346" s="108"/>
      <c r="E346" s="109"/>
      <c r="I346" s="99"/>
      <c r="K346" s="99"/>
      <c r="L346" s="99"/>
      <c r="M346" s="99"/>
    </row>
    <row r="347" spans="2:13" x14ac:dyDescent="0.2">
      <c r="B347" s="106"/>
      <c r="C347" s="107"/>
      <c r="D347" s="108"/>
      <c r="E347" s="109"/>
      <c r="I347" s="99"/>
      <c r="K347" s="99"/>
      <c r="L347" s="99"/>
      <c r="M347" s="99"/>
    </row>
    <row r="348" spans="2:13" x14ac:dyDescent="0.2">
      <c r="B348" s="106"/>
      <c r="C348" s="107"/>
      <c r="D348" s="108"/>
      <c r="E348" s="109"/>
      <c r="I348" s="99"/>
      <c r="K348" s="99"/>
      <c r="L348" s="99"/>
      <c r="M348" s="99"/>
    </row>
    <row r="349" spans="2:13" x14ac:dyDescent="0.2">
      <c r="B349" s="106"/>
      <c r="C349" s="107"/>
      <c r="D349" s="108"/>
      <c r="E349" s="109"/>
      <c r="I349" s="99"/>
      <c r="K349" s="99"/>
      <c r="L349" s="99"/>
      <c r="M349" s="99"/>
    </row>
    <row r="350" spans="2:13" x14ac:dyDescent="0.2">
      <c r="B350" s="106"/>
      <c r="C350" s="107"/>
      <c r="D350" s="108"/>
      <c r="E350" s="109"/>
      <c r="I350" s="99"/>
      <c r="K350" s="99"/>
      <c r="L350" s="99"/>
      <c r="M350" s="99"/>
    </row>
    <row r="351" spans="2:13" x14ac:dyDescent="0.2">
      <c r="B351" s="106"/>
      <c r="C351" s="107"/>
      <c r="D351" s="108"/>
      <c r="E351" s="109"/>
      <c r="I351" s="99"/>
      <c r="K351" s="99"/>
      <c r="L351" s="99"/>
      <c r="M351" s="99"/>
    </row>
    <row r="352" spans="2:13" x14ac:dyDescent="0.2">
      <c r="B352" s="106"/>
      <c r="C352" s="107"/>
      <c r="D352" s="108"/>
      <c r="E352" s="109"/>
      <c r="I352" s="99"/>
      <c r="K352" s="99"/>
      <c r="L352" s="99"/>
      <c r="M352" s="99"/>
    </row>
    <row r="353" spans="2:13" x14ac:dyDescent="0.2">
      <c r="B353" s="106"/>
      <c r="C353" s="107"/>
      <c r="D353" s="108"/>
      <c r="E353" s="109"/>
      <c r="I353" s="99"/>
      <c r="K353" s="99"/>
      <c r="L353" s="99"/>
      <c r="M353" s="99"/>
    </row>
    <row r="354" spans="2:13" x14ac:dyDescent="0.2">
      <c r="B354" s="106"/>
      <c r="C354" s="107"/>
      <c r="D354" s="108"/>
      <c r="E354" s="109"/>
      <c r="I354" s="99"/>
      <c r="K354" s="99"/>
      <c r="L354" s="99"/>
      <c r="M354" s="99"/>
    </row>
    <row r="355" spans="2:13" x14ac:dyDescent="0.2">
      <c r="B355" s="106"/>
      <c r="C355" s="107"/>
      <c r="D355" s="108"/>
      <c r="E355" s="109"/>
      <c r="I355" s="99"/>
      <c r="K355" s="99"/>
      <c r="L355" s="99"/>
      <c r="M355" s="99"/>
    </row>
    <row r="356" spans="2:13" x14ac:dyDescent="0.2">
      <c r="B356" s="106"/>
      <c r="C356" s="107"/>
      <c r="D356" s="108"/>
      <c r="E356" s="109"/>
      <c r="I356" s="99"/>
      <c r="K356" s="99"/>
      <c r="L356" s="99"/>
      <c r="M356" s="99"/>
    </row>
    <row r="357" spans="2:13" x14ac:dyDescent="0.2">
      <c r="B357" s="110"/>
      <c r="C357" s="111"/>
      <c r="D357" s="112"/>
      <c r="E357" s="113"/>
      <c r="I357" s="100"/>
      <c r="K357" s="99"/>
      <c r="L357" s="99"/>
      <c r="M357" s="99"/>
    </row>
    <row r="358" spans="2:13" x14ac:dyDescent="0.2">
      <c r="K358" s="99"/>
      <c r="L358" s="99"/>
      <c r="M358" s="99"/>
    </row>
    <row r="359" spans="2:13" x14ac:dyDescent="0.2">
      <c r="K359" s="99"/>
      <c r="L359" s="99"/>
      <c r="M359" s="99"/>
    </row>
    <row r="360" spans="2:13" x14ac:dyDescent="0.2">
      <c r="K360" s="99"/>
      <c r="L360" s="99"/>
      <c r="M360" s="99"/>
    </row>
    <row r="361" spans="2:13" x14ac:dyDescent="0.2">
      <c r="K361" s="99"/>
      <c r="L361" s="99"/>
      <c r="M361" s="99"/>
    </row>
    <row r="362" spans="2:13" x14ac:dyDescent="0.2">
      <c r="K362" s="99"/>
      <c r="L362" s="99"/>
      <c r="M362" s="99"/>
    </row>
    <row r="363" spans="2:13" x14ac:dyDescent="0.2">
      <c r="K363" s="99"/>
      <c r="L363" s="99"/>
      <c r="M363" s="99"/>
    </row>
    <row r="364" spans="2:13" x14ac:dyDescent="0.2">
      <c r="K364" s="99"/>
      <c r="L364" s="99"/>
      <c r="M364" s="99"/>
    </row>
    <row r="365" spans="2:13" x14ac:dyDescent="0.2">
      <c r="K365" s="99"/>
      <c r="L365" s="99"/>
      <c r="M365" s="99"/>
    </row>
    <row r="366" spans="2:13" x14ac:dyDescent="0.2">
      <c r="K366" s="99"/>
      <c r="L366" s="99"/>
      <c r="M366" s="99"/>
    </row>
    <row r="367" spans="2:13" x14ac:dyDescent="0.2">
      <c r="K367" s="99"/>
      <c r="L367" s="99"/>
      <c r="M367" s="99"/>
    </row>
    <row r="368" spans="2:13" x14ac:dyDescent="0.2">
      <c r="K368" s="100"/>
      <c r="L368" s="100"/>
      <c r="M368" s="100"/>
    </row>
  </sheetData>
  <mergeCells count="1">
    <mergeCell ref="B1:F1"/>
  </mergeCells>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7"/>
  <sheetViews>
    <sheetView tabSelected="1" topLeftCell="A34" workbookViewId="0">
      <selection activeCell="G47" sqref="G47"/>
    </sheetView>
  </sheetViews>
  <sheetFormatPr defaultRowHeight="12" x14ac:dyDescent="0.2"/>
  <cols>
    <col min="1" max="1" width="15.140625" style="130" customWidth="1"/>
    <col min="2" max="2" width="17.5703125" style="131" customWidth="1"/>
    <col min="3" max="3" width="24.42578125" style="132" customWidth="1"/>
    <col min="4" max="4" width="20.28515625" style="131" customWidth="1"/>
    <col min="5" max="5" width="17.28515625" style="130" customWidth="1"/>
    <col min="6" max="6" width="13.140625" style="130" customWidth="1"/>
    <col min="7" max="7" width="17" style="129" bestFit="1" customWidth="1"/>
    <col min="8" max="8" width="15.140625" style="130" customWidth="1"/>
    <col min="9" max="9" width="28.42578125" style="141" customWidth="1"/>
    <col min="10" max="10" width="17.5703125" style="141" customWidth="1"/>
    <col min="11" max="11" width="24.42578125" style="141" customWidth="1"/>
    <col min="12" max="12" width="21.5703125" style="150" customWidth="1"/>
    <col min="13" max="13" width="13.42578125" style="130" bestFit="1" customWidth="1"/>
    <col min="14" max="16" width="9.140625" style="130"/>
    <col min="17" max="17" width="13.140625" style="130" bestFit="1" customWidth="1"/>
    <col min="18" max="18" width="25.28515625" style="130" bestFit="1" customWidth="1"/>
    <col min="19" max="19" width="17.42578125" style="130" customWidth="1"/>
    <col min="20" max="20" width="17.5703125" style="130" bestFit="1" customWidth="1"/>
    <col min="21" max="16384" width="9.140625" style="130"/>
  </cols>
  <sheetData>
    <row r="1" spans="1:24" ht="14.25" x14ac:dyDescent="0.2">
      <c r="A1" s="167" t="s">
        <v>389</v>
      </c>
      <c r="B1" s="167"/>
      <c r="C1" s="167"/>
      <c r="H1" s="167" t="s">
        <v>390</v>
      </c>
      <c r="I1" s="167"/>
      <c r="J1" s="167"/>
      <c r="K1" s="167"/>
      <c r="L1" s="167"/>
      <c r="M1" s="167"/>
    </row>
    <row r="3" spans="1:24" ht="24" x14ac:dyDescent="0.2">
      <c r="A3" s="169" t="s">
        <v>381</v>
      </c>
      <c r="B3" s="126" t="s">
        <v>203</v>
      </c>
      <c r="C3" s="127" t="s">
        <v>151</v>
      </c>
      <c r="D3" s="174" t="s">
        <v>379</v>
      </c>
      <c r="E3" s="175" t="s">
        <v>359</v>
      </c>
      <c r="F3" s="128" t="s">
        <v>382</v>
      </c>
    </row>
    <row r="4" spans="1:24" x14ac:dyDescent="0.2">
      <c r="A4" s="170">
        <v>248887407.4074074</v>
      </c>
      <c r="C4" s="132" t="e">
        <f>A4/B4</f>
        <v>#DIV/0!</v>
      </c>
      <c r="D4" s="176" t="s">
        <v>360</v>
      </c>
      <c r="E4" s="175">
        <v>1</v>
      </c>
      <c r="F4" s="155">
        <f>E4/$E$7</f>
        <v>1.1111111111111112E-2</v>
      </c>
      <c r="I4" s="171" t="s">
        <v>379</v>
      </c>
      <c r="J4" s="181" t="s">
        <v>141</v>
      </c>
      <c r="K4" s="177" t="s">
        <v>516</v>
      </c>
      <c r="L4" s="181" t="s">
        <v>359</v>
      </c>
      <c r="M4" s="130" t="s">
        <v>517</v>
      </c>
      <c r="Q4" s="171" t="s">
        <v>379</v>
      </c>
      <c r="R4" s="173" t="s">
        <v>142</v>
      </c>
      <c r="S4" s="173" t="s">
        <v>515</v>
      </c>
      <c r="T4" s="173" t="s">
        <v>359</v>
      </c>
      <c r="V4" s="133"/>
      <c r="W4" s="134"/>
      <c r="X4" s="135"/>
    </row>
    <row r="5" spans="1:24" x14ac:dyDescent="0.2">
      <c r="A5" s="131">
        <f>GETPIVOTDATA("[Measures].[Sum of TỔNG DOANH THU]",$A$3)/GETPIVOTDATA("[Measures].[Count of SỐ CONT]",$A$7)</f>
        <v>2765415.6378600821</v>
      </c>
      <c r="D5" s="176" t="s">
        <v>387</v>
      </c>
      <c r="E5" s="175">
        <v>28</v>
      </c>
      <c r="F5" s="155">
        <f t="shared" ref="F5:F6" si="0">E5/$E$7</f>
        <v>0.31111111111111112</v>
      </c>
      <c r="I5" s="140" t="s">
        <v>346</v>
      </c>
      <c r="J5" s="181">
        <v>70400000</v>
      </c>
      <c r="K5" s="177">
        <v>0.29700092812790041</v>
      </c>
      <c r="L5" s="181">
        <v>12</v>
      </c>
      <c r="M5" s="141">
        <f>J5/L5</f>
        <v>5866666.666666667</v>
      </c>
      <c r="Q5" s="140"/>
      <c r="R5" s="173">
        <v>41390000</v>
      </c>
      <c r="S5" s="177">
        <v>0.16630009702438706</v>
      </c>
      <c r="T5" s="173">
        <v>13</v>
      </c>
      <c r="V5" s="137"/>
      <c r="W5" s="138"/>
      <c r="X5" s="139"/>
    </row>
    <row r="6" spans="1:24" x14ac:dyDescent="0.2">
      <c r="A6" s="138"/>
      <c r="D6" s="176" t="s">
        <v>388</v>
      </c>
      <c r="E6" s="175">
        <v>61</v>
      </c>
      <c r="F6" s="155">
        <f t="shared" si="0"/>
        <v>0.67777777777777781</v>
      </c>
      <c r="I6" s="140" t="s">
        <v>339</v>
      </c>
      <c r="J6" s="181">
        <v>18800000</v>
      </c>
      <c r="K6" s="177">
        <v>7.9312747852337037E-2</v>
      </c>
      <c r="L6" s="181">
        <v>4</v>
      </c>
      <c r="M6" s="141">
        <f t="shared" ref="M6:M14" si="1">J6/L6</f>
        <v>4700000</v>
      </c>
      <c r="Q6" s="140" t="s">
        <v>279</v>
      </c>
      <c r="R6" s="173">
        <v>17550000</v>
      </c>
      <c r="S6" s="177">
        <v>7.0513812582217755E-2</v>
      </c>
      <c r="T6" s="173">
        <v>6</v>
      </c>
      <c r="V6" s="137"/>
      <c r="W6" s="138"/>
      <c r="X6" s="139"/>
    </row>
    <row r="7" spans="1:24" x14ac:dyDescent="0.2">
      <c r="A7" s="130" t="s">
        <v>359</v>
      </c>
      <c r="B7" s="131" t="s">
        <v>380</v>
      </c>
      <c r="C7" s="132" t="s">
        <v>382</v>
      </c>
      <c r="D7" s="176" t="s">
        <v>149</v>
      </c>
      <c r="E7" s="175">
        <v>90</v>
      </c>
      <c r="F7" s="136"/>
      <c r="I7" s="140" t="s">
        <v>92</v>
      </c>
      <c r="J7" s="181">
        <v>27500000</v>
      </c>
      <c r="K7" s="177">
        <v>0.11601598754996109</v>
      </c>
      <c r="L7" s="181">
        <v>7</v>
      </c>
      <c r="M7" s="141">
        <f t="shared" si="1"/>
        <v>3928571.4285714286</v>
      </c>
      <c r="Q7" s="140" t="s">
        <v>270</v>
      </c>
      <c r="R7" s="173">
        <v>12360000</v>
      </c>
      <c r="S7" s="177">
        <v>4.9661009886963613E-2</v>
      </c>
      <c r="T7" s="173">
        <v>7</v>
      </c>
      <c r="V7" s="137"/>
      <c r="W7" s="138"/>
      <c r="X7" s="139"/>
    </row>
    <row r="8" spans="1:24" ht="15" x14ac:dyDescent="0.25">
      <c r="A8" s="173">
        <v>90</v>
      </c>
      <c r="C8" s="132" t="e">
        <f>A8/B8</f>
        <v>#DIV/0!</v>
      </c>
      <c r="D8"/>
      <c r="E8"/>
      <c r="F8" s="128"/>
      <c r="I8" s="140" t="s">
        <v>125</v>
      </c>
      <c r="J8" s="181">
        <v>61990000</v>
      </c>
      <c r="K8" s="177">
        <v>0.26152112975353048</v>
      </c>
      <c r="L8" s="181">
        <v>32</v>
      </c>
      <c r="M8" s="141">
        <f t="shared" si="1"/>
        <v>1937187.5</v>
      </c>
      <c r="Q8" s="140" t="s">
        <v>276</v>
      </c>
      <c r="R8" s="173">
        <v>14681851.851851851</v>
      </c>
      <c r="S8" s="177">
        <v>5.8989934463895617E-2</v>
      </c>
      <c r="T8" s="173">
        <v>6</v>
      </c>
      <c r="V8" s="137"/>
      <c r="W8" s="138"/>
      <c r="X8" s="139"/>
    </row>
    <row r="9" spans="1:24" x14ac:dyDescent="0.2">
      <c r="I9" s="140" t="s">
        <v>314</v>
      </c>
      <c r="J9" s="181">
        <v>12000000</v>
      </c>
      <c r="K9" s="177">
        <v>5.0625158203619389E-2</v>
      </c>
      <c r="L9" s="181">
        <v>10</v>
      </c>
      <c r="M9" s="141">
        <f t="shared" si="1"/>
        <v>1200000</v>
      </c>
      <c r="Q9" s="140" t="s">
        <v>271</v>
      </c>
      <c r="R9" s="173">
        <v>19314814.814814813</v>
      </c>
      <c r="S9" s="177">
        <v>7.760462859897975E-2</v>
      </c>
      <c r="T9" s="173">
        <v>7</v>
      </c>
      <c r="V9" s="137"/>
      <c r="W9" s="138"/>
      <c r="X9" s="139"/>
    </row>
    <row r="10" spans="1:24" x14ac:dyDescent="0.2">
      <c r="I10" s="140" t="s">
        <v>307</v>
      </c>
      <c r="J10" s="181">
        <v>13796296.296296295</v>
      </c>
      <c r="K10" s="177">
        <v>5.8203306885334011E-2</v>
      </c>
      <c r="L10" s="181">
        <v>9</v>
      </c>
      <c r="M10" s="141">
        <f t="shared" si="1"/>
        <v>1532921.8106995884</v>
      </c>
      <c r="Q10" s="140" t="s">
        <v>269</v>
      </c>
      <c r="R10" s="173">
        <v>26350000</v>
      </c>
      <c r="S10" s="177">
        <v>0.10587116589979702</v>
      </c>
      <c r="T10" s="173">
        <v>6</v>
      </c>
      <c r="V10" s="137"/>
      <c r="W10" s="138"/>
      <c r="X10" s="139"/>
    </row>
    <row r="11" spans="1:24" x14ac:dyDescent="0.2">
      <c r="I11" s="140" t="s">
        <v>371</v>
      </c>
      <c r="J11" s="181">
        <v>4700000</v>
      </c>
      <c r="K11" s="177">
        <v>1.9828186963084259E-2</v>
      </c>
      <c r="L11" s="181">
        <v>1</v>
      </c>
      <c r="M11" s="141">
        <f t="shared" si="1"/>
        <v>4700000</v>
      </c>
      <c r="Q11" s="140" t="s">
        <v>272</v>
      </c>
      <c r="R11" s="173">
        <v>17711851.851851851</v>
      </c>
      <c r="S11" s="177">
        <v>7.116411407210757E-2</v>
      </c>
      <c r="T11" s="173">
        <v>5</v>
      </c>
      <c r="V11" s="137"/>
      <c r="W11" s="138"/>
      <c r="X11" s="139"/>
    </row>
    <row r="12" spans="1:24" x14ac:dyDescent="0.2">
      <c r="A12" s="171" t="s">
        <v>152</v>
      </c>
      <c r="B12" s="169"/>
      <c r="I12" s="140" t="s">
        <v>350</v>
      </c>
      <c r="J12" s="181">
        <v>6850000</v>
      </c>
      <c r="K12" s="177">
        <v>2.88985278078994E-2</v>
      </c>
      <c r="L12" s="181">
        <v>1</v>
      </c>
      <c r="M12" s="141">
        <f t="shared" si="1"/>
        <v>6850000</v>
      </c>
      <c r="Q12" s="140" t="s">
        <v>273</v>
      </c>
      <c r="R12" s="173">
        <v>12580000</v>
      </c>
      <c r="S12" s="177">
        <v>5.0544943719903097E-2</v>
      </c>
      <c r="T12" s="173">
        <v>5</v>
      </c>
      <c r="V12" s="137"/>
      <c r="W12" s="138"/>
      <c r="X12" s="139"/>
    </row>
    <row r="13" spans="1:24" x14ac:dyDescent="0.2">
      <c r="A13" s="140" t="s">
        <v>383</v>
      </c>
      <c r="B13" s="169">
        <v>243087407.4074074</v>
      </c>
      <c r="I13" s="140" t="s">
        <v>362</v>
      </c>
      <c r="J13" s="181">
        <v>15750000</v>
      </c>
      <c r="K13" s="177">
        <v>6.6445520142250442E-2</v>
      </c>
      <c r="L13" s="181">
        <v>3</v>
      </c>
      <c r="M13" s="141">
        <f t="shared" si="1"/>
        <v>5250000</v>
      </c>
      <c r="Q13" s="140" t="s">
        <v>268</v>
      </c>
      <c r="R13" s="173">
        <v>4511111.111111111</v>
      </c>
      <c r="S13" s="177">
        <v>1.8125107887546951E-2</v>
      </c>
      <c r="T13" s="173">
        <v>2</v>
      </c>
      <c r="V13" s="137"/>
      <c r="W13" s="138"/>
      <c r="X13" s="139"/>
    </row>
    <row r="14" spans="1:24" x14ac:dyDescent="0.2">
      <c r="A14" s="140" t="s">
        <v>384</v>
      </c>
      <c r="B14" s="169">
        <v>2000000</v>
      </c>
      <c r="I14" s="140" t="s">
        <v>333</v>
      </c>
      <c r="J14" s="181">
        <v>5250000</v>
      </c>
      <c r="K14" s="177">
        <v>2.2148506714083482E-2</v>
      </c>
      <c r="L14" s="181">
        <v>1</v>
      </c>
      <c r="M14" s="141">
        <f t="shared" si="1"/>
        <v>5250000</v>
      </c>
      <c r="Q14" s="140" t="s">
        <v>275</v>
      </c>
      <c r="R14" s="173">
        <v>18950000</v>
      </c>
      <c r="S14" s="177">
        <v>7.6138846064559909E-2</v>
      </c>
      <c r="T14" s="173">
        <v>7</v>
      </c>
      <c r="V14" s="137"/>
      <c r="W14" s="138"/>
      <c r="X14" s="139"/>
    </row>
    <row r="15" spans="1:24" x14ac:dyDescent="0.2">
      <c r="A15" s="140" t="s">
        <v>385</v>
      </c>
      <c r="B15" s="169">
        <v>3800000</v>
      </c>
      <c r="I15" s="140" t="s">
        <v>149</v>
      </c>
      <c r="J15" s="181">
        <v>237036296.2962963</v>
      </c>
      <c r="K15" s="177">
        <v>1</v>
      </c>
      <c r="L15" s="181">
        <v>80</v>
      </c>
      <c r="Q15" s="140" t="s">
        <v>278</v>
      </c>
      <c r="R15" s="173">
        <v>17257777.777777776</v>
      </c>
      <c r="S15" s="177">
        <v>6.9339698450586004E-2</v>
      </c>
      <c r="T15" s="173">
        <v>7</v>
      </c>
      <c r="V15" s="137"/>
      <c r="W15" s="138"/>
      <c r="X15" s="139"/>
    </row>
    <row r="16" spans="1:24" ht="15" x14ac:dyDescent="0.25">
      <c r="I16" s="125"/>
      <c r="J16" s="125"/>
      <c r="K16" s="125"/>
      <c r="L16"/>
      <c r="Q16" s="140" t="s">
        <v>277</v>
      </c>
      <c r="R16" s="173">
        <v>10550000</v>
      </c>
      <c r="S16" s="177">
        <v>4.2388645170506965E-2</v>
      </c>
      <c r="T16" s="173">
        <v>6</v>
      </c>
      <c r="V16" s="137"/>
      <c r="W16" s="138"/>
      <c r="X16" s="139"/>
    </row>
    <row r="17" spans="1:24" ht="15" x14ac:dyDescent="0.25">
      <c r="I17" s="125"/>
      <c r="J17" s="125"/>
      <c r="K17" s="125"/>
      <c r="L17"/>
      <c r="Q17" s="140" t="s">
        <v>280</v>
      </c>
      <c r="R17" s="173">
        <v>20701111.111111112</v>
      </c>
      <c r="S17" s="177">
        <v>8.3174602229775185E-2</v>
      </c>
      <c r="T17" s="173">
        <v>5</v>
      </c>
      <c r="V17" s="137"/>
      <c r="W17" s="138"/>
      <c r="X17" s="139"/>
    </row>
    <row r="18" spans="1:24" s="145" customFormat="1" ht="30" x14ac:dyDescent="0.25">
      <c r="A18" s="178" t="s">
        <v>379</v>
      </c>
      <c r="B18" s="179" t="s">
        <v>141</v>
      </c>
      <c r="C18" s="180" t="s">
        <v>515</v>
      </c>
      <c r="D18" s="179" t="s">
        <v>359</v>
      </c>
      <c r="E18" s="145" t="s">
        <v>386</v>
      </c>
      <c r="G18" s="146"/>
      <c r="I18" s="171" t="s">
        <v>379</v>
      </c>
      <c r="J18" s="170" t="s">
        <v>359</v>
      </c>
      <c r="K18" s="170" t="s">
        <v>141</v>
      </c>
      <c r="L18" s="170" t="s">
        <v>395</v>
      </c>
      <c r="M18" s="17" t="s">
        <v>160</v>
      </c>
      <c r="N18" s="17" t="s">
        <v>151</v>
      </c>
      <c r="Q18" s="140" t="s">
        <v>166</v>
      </c>
      <c r="R18" s="173">
        <v>14978888.888888888</v>
      </c>
      <c r="S18" s="177">
        <v>6.0183393948773499E-2</v>
      </c>
      <c r="T18" s="173">
        <v>8</v>
      </c>
      <c r="V18" s="147"/>
      <c r="W18" s="148"/>
      <c r="X18" s="149"/>
    </row>
    <row r="19" spans="1:24" x14ac:dyDescent="0.2">
      <c r="A19" s="140" t="s">
        <v>246</v>
      </c>
      <c r="B19" s="169">
        <v>4700000</v>
      </c>
      <c r="C19" s="177">
        <v>1.8884040976434383E-2</v>
      </c>
      <c r="D19" s="169">
        <v>1</v>
      </c>
      <c r="E19" s="141">
        <f>B19/D19</f>
        <v>4700000</v>
      </c>
      <c r="F19" s="157"/>
      <c r="I19" s="140" t="s">
        <v>166</v>
      </c>
      <c r="J19" s="170"/>
      <c r="K19" s="170">
        <v>0</v>
      </c>
      <c r="L19" s="170">
        <v>675</v>
      </c>
      <c r="Q19" s="140" t="s">
        <v>149</v>
      </c>
      <c r="R19" s="173">
        <v>248887407.4074074</v>
      </c>
      <c r="S19" s="177">
        <v>1</v>
      </c>
      <c r="T19" s="173">
        <v>90</v>
      </c>
      <c r="V19" s="137"/>
      <c r="W19" s="138"/>
      <c r="X19" s="139"/>
    </row>
    <row r="20" spans="1:24" ht="15" x14ac:dyDescent="0.25">
      <c r="A20" s="140" t="s">
        <v>232</v>
      </c>
      <c r="B20" s="169">
        <v>3300000</v>
      </c>
      <c r="C20" s="177">
        <v>1.3259007494092227E-2</v>
      </c>
      <c r="D20" s="169">
        <v>1</v>
      </c>
      <c r="E20" s="141">
        <f t="shared" ref="E20:E33" si="2">B20/D20</f>
        <v>3300000</v>
      </c>
      <c r="I20" s="140" t="s">
        <v>51</v>
      </c>
      <c r="J20" s="170">
        <v>3</v>
      </c>
      <c r="K20" s="170">
        <v>0</v>
      </c>
      <c r="L20" s="170">
        <v>3</v>
      </c>
      <c r="M20" s="141">
        <f>K20-L20</f>
        <v>-3</v>
      </c>
      <c r="N20" s="156" t="e">
        <f>L20/K20</f>
        <v>#DIV/0!</v>
      </c>
      <c r="Q20"/>
      <c r="R20"/>
      <c r="S20"/>
      <c r="T20"/>
      <c r="V20" s="137"/>
      <c r="W20" s="138"/>
      <c r="X20" s="139"/>
    </row>
    <row r="21" spans="1:24" ht="15" x14ac:dyDescent="0.25">
      <c r="A21" s="140" t="s">
        <v>282</v>
      </c>
      <c r="B21" s="169">
        <v>4550000</v>
      </c>
      <c r="C21" s="177">
        <v>1.828135881761201E-2</v>
      </c>
      <c r="D21" s="169">
        <v>1</v>
      </c>
      <c r="E21" s="141">
        <f t="shared" si="2"/>
        <v>4550000</v>
      </c>
      <c r="I21" s="140" t="s">
        <v>30</v>
      </c>
      <c r="J21" s="170">
        <v>1</v>
      </c>
      <c r="K21" s="170">
        <v>4550000</v>
      </c>
      <c r="L21" s="170">
        <v>1</v>
      </c>
      <c r="M21" s="141">
        <f t="shared" ref="M21:M36" si="3">K21-L21</f>
        <v>4549999</v>
      </c>
      <c r="N21" s="156">
        <f t="shared" ref="N21:N36" si="4">L21/K21</f>
        <v>2.1978021978021978E-7</v>
      </c>
      <c r="Q21"/>
      <c r="R21"/>
      <c r="S21"/>
      <c r="V21" s="142"/>
      <c r="W21" s="143"/>
      <c r="X21" s="144"/>
    </row>
    <row r="22" spans="1:24" x14ac:dyDescent="0.2">
      <c r="A22" s="140" t="s">
        <v>283</v>
      </c>
      <c r="B22" s="169">
        <v>27850000</v>
      </c>
      <c r="C22" s="177">
        <v>0.11189798748802077</v>
      </c>
      <c r="D22" s="169">
        <v>5</v>
      </c>
      <c r="E22" s="141">
        <f t="shared" si="2"/>
        <v>5570000</v>
      </c>
      <c r="I22" s="140" t="s">
        <v>346</v>
      </c>
      <c r="J22" s="170">
        <v>12</v>
      </c>
      <c r="K22" s="170">
        <v>70400000</v>
      </c>
      <c r="L22" s="170">
        <v>12</v>
      </c>
      <c r="M22" s="141">
        <f t="shared" si="3"/>
        <v>70399988</v>
      </c>
      <c r="N22" s="156">
        <f t="shared" si="4"/>
        <v>1.7045454545454545E-7</v>
      </c>
    </row>
    <row r="23" spans="1:24" x14ac:dyDescent="0.2">
      <c r="A23" s="140" t="s">
        <v>250</v>
      </c>
      <c r="B23" s="169">
        <v>0</v>
      </c>
      <c r="C23" s="177">
        <v>0</v>
      </c>
      <c r="D23" s="169">
        <v>1</v>
      </c>
      <c r="E23" s="141">
        <f t="shared" si="2"/>
        <v>0</v>
      </c>
      <c r="I23" s="140" t="s">
        <v>339</v>
      </c>
      <c r="J23" s="170">
        <v>4</v>
      </c>
      <c r="K23" s="170">
        <v>18800000</v>
      </c>
      <c r="L23" s="170">
        <v>4</v>
      </c>
      <c r="M23" s="141">
        <f t="shared" si="3"/>
        <v>18799996</v>
      </c>
      <c r="N23" s="156">
        <f t="shared" si="4"/>
        <v>2.1276595744680852E-7</v>
      </c>
    </row>
    <row r="24" spans="1:24" x14ac:dyDescent="0.2">
      <c r="A24" s="140" t="s">
        <v>290</v>
      </c>
      <c r="B24" s="169">
        <v>20800000</v>
      </c>
      <c r="C24" s="177">
        <v>8.3571926023369186E-2</v>
      </c>
      <c r="D24" s="169">
        <v>5</v>
      </c>
      <c r="E24" s="141">
        <f t="shared" si="2"/>
        <v>4160000</v>
      </c>
      <c r="I24" s="140" t="s">
        <v>92</v>
      </c>
      <c r="J24" s="170">
        <v>7</v>
      </c>
      <c r="K24" s="170">
        <v>27500000</v>
      </c>
      <c r="L24" s="170">
        <v>7</v>
      </c>
      <c r="M24" s="141">
        <f t="shared" si="3"/>
        <v>27499993</v>
      </c>
      <c r="N24" s="156">
        <f t="shared" si="4"/>
        <v>2.5454545454545453E-7</v>
      </c>
    </row>
    <row r="25" spans="1:24" x14ac:dyDescent="0.2">
      <c r="A25" s="140" t="s">
        <v>361</v>
      </c>
      <c r="B25" s="169">
        <v>70400000</v>
      </c>
      <c r="C25" s="177">
        <v>0.28285882654063416</v>
      </c>
      <c r="D25" s="169">
        <v>12</v>
      </c>
      <c r="E25" s="141">
        <f t="shared" si="2"/>
        <v>5866666.666666667</v>
      </c>
      <c r="I25" s="140" t="s">
        <v>125</v>
      </c>
      <c r="J25" s="170">
        <v>32</v>
      </c>
      <c r="K25" s="170">
        <v>61990000</v>
      </c>
      <c r="L25" s="170">
        <v>32</v>
      </c>
      <c r="M25" s="141">
        <f t="shared" si="3"/>
        <v>61989968</v>
      </c>
      <c r="N25" s="156">
        <f t="shared" si="4"/>
        <v>5.1621229230521047E-7</v>
      </c>
    </row>
    <row r="26" spans="1:24" x14ac:dyDescent="0.2">
      <c r="A26" s="140" t="s">
        <v>125</v>
      </c>
      <c r="B26" s="169">
        <v>64180000</v>
      </c>
      <c r="C26" s="177">
        <v>0.25786760635479972</v>
      </c>
      <c r="D26" s="169">
        <v>33</v>
      </c>
      <c r="E26" s="141">
        <f t="shared" si="2"/>
        <v>1944848.4848484849</v>
      </c>
      <c r="I26" s="140" t="s">
        <v>377</v>
      </c>
      <c r="J26" s="170">
        <v>1</v>
      </c>
      <c r="K26" s="170">
        <v>2711111.111111111</v>
      </c>
      <c r="L26" s="170">
        <v>1</v>
      </c>
      <c r="M26" s="141">
        <f t="shared" si="3"/>
        <v>2711110.111111111</v>
      </c>
      <c r="N26" s="156">
        <f t="shared" si="4"/>
        <v>3.6885245901639347E-7</v>
      </c>
    </row>
    <row r="27" spans="1:24" x14ac:dyDescent="0.2">
      <c r="A27" s="140" t="s">
        <v>374</v>
      </c>
      <c r="B27" s="169">
        <v>0</v>
      </c>
      <c r="C27" s="177">
        <v>0</v>
      </c>
      <c r="D27" s="169">
        <v>1</v>
      </c>
      <c r="E27" s="141">
        <f t="shared" si="2"/>
        <v>0</v>
      </c>
      <c r="I27" s="140" t="s">
        <v>314</v>
      </c>
      <c r="J27" s="170">
        <v>10</v>
      </c>
      <c r="K27" s="170">
        <v>12000000</v>
      </c>
      <c r="L27" s="170">
        <v>10</v>
      </c>
      <c r="M27" s="141">
        <f t="shared" si="3"/>
        <v>11999990</v>
      </c>
      <c r="N27" s="156">
        <f t="shared" si="4"/>
        <v>8.3333333333333333E-7</v>
      </c>
    </row>
    <row r="28" spans="1:24" x14ac:dyDescent="0.2">
      <c r="A28" s="140" t="s">
        <v>378</v>
      </c>
      <c r="B28" s="169">
        <v>0</v>
      </c>
      <c r="C28" s="177">
        <v>0</v>
      </c>
      <c r="D28" s="169">
        <v>2</v>
      </c>
      <c r="E28" s="141">
        <f t="shared" si="2"/>
        <v>0</v>
      </c>
      <c r="I28" s="140" t="s">
        <v>500</v>
      </c>
      <c r="J28" s="170">
        <v>1</v>
      </c>
      <c r="K28" s="170">
        <v>0</v>
      </c>
      <c r="L28" s="170">
        <v>1</v>
      </c>
      <c r="M28" s="141">
        <f t="shared" si="3"/>
        <v>-1</v>
      </c>
      <c r="N28" s="156" t="e">
        <f t="shared" si="4"/>
        <v>#DIV/0!</v>
      </c>
    </row>
    <row r="29" spans="1:24" x14ac:dyDescent="0.2">
      <c r="A29" s="140" t="s">
        <v>240</v>
      </c>
      <c r="B29" s="169">
        <v>0</v>
      </c>
      <c r="C29" s="177">
        <v>0</v>
      </c>
      <c r="D29" s="169">
        <v>1</v>
      </c>
      <c r="E29" s="141">
        <f t="shared" si="2"/>
        <v>0</v>
      </c>
      <c r="I29" s="140" t="s">
        <v>324</v>
      </c>
      <c r="J29" s="170">
        <v>2</v>
      </c>
      <c r="K29" s="170">
        <v>2400000</v>
      </c>
      <c r="L29" s="170">
        <v>2</v>
      </c>
      <c r="M29" s="141">
        <f t="shared" si="3"/>
        <v>2399998</v>
      </c>
      <c r="N29" s="156">
        <f t="shared" si="4"/>
        <v>8.3333333333333333E-7</v>
      </c>
    </row>
    <row r="30" spans="1:24" x14ac:dyDescent="0.2">
      <c r="A30" s="140" t="s">
        <v>90</v>
      </c>
      <c r="B30" s="169">
        <v>14400000</v>
      </c>
      <c r="C30" s="177">
        <v>5.7857487246947899E-2</v>
      </c>
      <c r="D30" s="169">
        <v>12</v>
      </c>
      <c r="E30" s="141">
        <f t="shared" si="2"/>
        <v>1200000</v>
      </c>
      <c r="I30" s="140" t="s">
        <v>307</v>
      </c>
      <c r="J30" s="170">
        <v>9</v>
      </c>
      <c r="K30" s="170">
        <v>13796296.296296295</v>
      </c>
      <c r="L30" s="170">
        <v>9</v>
      </c>
      <c r="M30" s="141">
        <f t="shared" si="3"/>
        <v>13796287.296296295</v>
      </c>
      <c r="N30" s="156">
        <f t="shared" si="4"/>
        <v>6.5234899328859062E-7</v>
      </c>
    </row>
    <row r="31" spans="1:24" x14ac:dyDescent="0.2">
      <c r="A31" s="140" t="s">
        <v>296</v>
      </c>
      <c r="B31" s="169">
        <v>16507407.407407403</v>
      </c>
      <c r="C31" s="177">
        <v>6.6324799552378272E-2</v>
      </c>
      <c r="D31" s="169">
        <v>10</v>
      </c>
      <c r="E31" s="141">
        <f t="shared" si="2"/>
        <v>1650740.7407407402</v>
      </c>
      <c r="I31" s="140" t="s">
        <v>371</v>
      </c>
      <c r="J31" s="170">
        <v>1</v>
      </c>
      <c r="K31" s="170">
        <v>4700000</v>
      </c>
      <c r="L31" s="170">
        <v>1</v>
      </c>
      <c r="M31" s="141">
        <f t="shared" si="3"/>
        <v>4699999</v>
      </c>
      <c r="N31" s="156">
        <f t="shared" si="4"/>
        <v>2.1276595744680852E-7</v>
      </c>
    </row>
    <row r="32" spans="1:24" x14ac:dyDescent="0.2">
      <c r="A32" s="140" t="s">
        <v>286</v>
      </c>
      <c r="B32" s="169">
        <v>3400000</v>
      </c>
      <c r="C32" s="177">
        <v>1.366079559997381E-2</v>
      </c>
      <c r="D32" s="169">
        <v>1</v>
      </c>
      <c r="E32" s="141">
        <f t="shared" si="2"/>
        <v>3400000</v>
      </c>
      <c r="I32" s="140" t="s">
        <v>350</v>
      </c>
      <c r="J32" s="170">
        <v>1</v>
      </c>
      <c r="K32" s="170">
        <v>6850000</v>
      </c>
      <c r="L32" s="170">
        <v>1</v>
      </c>
      <c r="M32" s="141">
        <f t="shared" si="3"/>
        <v>6849999</v>
      </c>
      <c r="N32" s="156">
        <f t="shared" si="4"/>
        <v>1.4598540145985402E-7</v>
      </c>
    </row>
    <row r="33" spans="1:14" x14ac:dyDescent="0.2">
      <c r="A33" s="140" t="s">
        <v>494</v>
      </c>
      <c r="B33" s="169">
        <v>18800000</v>
      </c>
      <c r="C33" s="177">
        <v>7.553616390573753E-2</v>
      </c>
      <c r="D33" s="169">
        <v>4</v>
      </c>
      <c r="E33" s="141">
        <f t="shared" si="2"/>
        <v>4700000</v>
      </c>
      <c r="I33" s="140" t="s">
        <v>362</v>
      </c>
      <c r="J33" s="170">
        <v>3</v>
      </c>
      <c r="K33" s="170">
        <v>15750000</v>
      </c>
      <c r="L33" s="170">
        <v>3</v>
      </c>
      <c r="M33" s="141">
        <f t="shared" si="3"/>
        <v>15749997</v>
      </c>
      <c r="N33" s="156">
        <f t="shared" si="4"/>
        <v>1.9047619047619048E-7</v>
      </c>
    </row>
    <row r="34" spans="1:14" x14ac:dyDescent="0.2">
      <c r="A34" s="140" t="s">
        <v>166</v>
      </c>
      <c r="B34" s="169">
        <v>0</v>
      </c>
      <c r="C34" s="177">
        <v>0</v>
      </c>
      <c r="D34" s="169"/>
      <c r="E34" s="141"/>
      <c r="I34" s="140" t="s">
        <v>431</v>
      </c>
      <c r="J34" s="170">
        <v>1</v>
      </c>
      <c r="K34" s="170">
        <v>0</v>
      </c>
      <c r="L34" s="170">
        <v>1</v>
      </c>
      <c r="M34" s="141">
        <f t="shared" si="3"/>
        <v>-1</v>
      </c>
      <c r="N34" s="156" t="e">
        <f t="shared" si="4"/>
        <v>#DIV/0!</v>
      </c>
    </row>
    <row r="35" spans="1:14" x14ac:dyDescent="0.2">
      <c r="A35" s="140" t="s">
        <v>149</v>
      </c>
      <c r="B35" s="169">
        <v>248887407.4074074</v>
      </c>
      <c r="C35" s="177">
        <v>1</v>
      </c>
      <c r="D35" s="169">
        <v>90</v>
      </c>
      <c r="E35" s="141"/>
      <c r="I35" s="140" t="s">
        <v>333</v>
      </c>
      <c r="J35" s="170">
        <v>1</v>
      </c>
      <c r="K35" s="170">
        <v>5250000</v>
      </c>
      <c r="L35" s="170">
        <v>1</v>
      </c>
      <c r="M35" s="141">
        <f t="shared" si="3"/>
        <v>5249999</v>
      </c>
      <c r="N35" s="156">
        <f t="shared" si="4"/>
        <v>1.9047619047619048E-7</v>
      </c>
    </row>
    <row r="36" spans="1:14" ht="15" x14ac:dyDescent="0.25">
      <c r="A36"/>
      <c r="B36"/>
      <c r="C36"/>
      <c r="D36"/>
      <c r="E36" s="141"/>
      <c r="I36" s="140" t="s">
        <v>375</v>
      </c>
      <c r="J36" s="170">
        <v>1</v>
      </c>
      <c r="K36" s="170">
        <v>2190000</v>
      </c>
      <c r="L36" s="170">
        <v>1</v>
      </c>
      <c r="M36" s="141">
        <f t="shared" si="3"/>
        <v>2189999</v>
      </c>
      <c r="N36" s="156">
        <f t="shared" si="4"/>
        <v>4.5662100456621004E-7</v>
      </c>
    </row>
    <row r="37" spans="1:14" ht="15" x14ac:dyDescent="0.25">
      <c r="A37"/>
      <c r="B37"/>
      <c r="C37"/>
      <c r="D37"/>
      <c r="E37" s="141"/>
      <c r="I37" s="140" t="s">
        <v>149</v>
      </c>
      <c r="J37" s="170">
        <v>90</v>
      </c>
      <c r="K37" s="170">
        <v>248887407.4074074</v>
      </c>
      <c r="L37" s="170">
        <v>765</v>
      </c>
    </row>
    <row r="38" spans="1:14" ht="15" x14ac:dyDescent="0.25">
      <c r="A38"/>
      <c r="B38"/>
      <c r="C38"/>
      <c r="D38"/>
      <c r="E38" s="141"/>
      <c r="I38" s="125"/>
      <c r="J38" s="125"/>
      <c r="K38" s="125"/>
      <c r="L38"/>
    </row>
    <row r="39" spans="1:14" ht="15" x14ac:dyDescent="0.25">
      <c r="A39"/>
      <c r="B39"/>
      <c r="C39"/>
      <c r="D39"/>
      <c r="E39" s="141"/>
      <c r="I39" s="125"/>
      <c r="J39" s="125"/>
      <c r="K39" s="125"/>
      <c r="L39"/>
    </row>
    <row r="40" spans="1:14" ht="24.75" x14ac:dyDescent="0.25">
      <c r="A40" s="171" t="s">
        <v>379</v>
      </c>
      <c r="B40" s="170" t="s">
        <v>359</v>
      </c>
      <c r="C40" s="170" t="s">
        <v>141</v>
      </c>
      <c r="D40" s="170" t="s">
        <v>520</v>
      </c>
      <c r="E40" s="158" t="s">
        <v>518</v>
      </c>
      <c r="F40" s="130" t="s">
        <v>382</v>
      </c>
      <c r="I40" s="125"/>
      <c r="J40" s="125"/>
      <c r="K40" s="125"/>
      <c r="L40"/>
    </row>
    <row r="41" spans="1:14" ht="15" x14ac:dyDescent="0.25">
      <c r="A41" s="140" t="s">
        <v>166</v>
      </c>
      <c r="B41" s="170"/>
      <c r="C41" s="170">
        <v>0</v>
      </c>
      <c r="D41" s="170">
        <v>0</v>
      </c>
      <c r="E41" s="141"/>
      <c r="I41" s="125"/>
      <c r="J41" s="125"/>
      <c r="K41" s="125"/>
      <c r="L41"/>
    </row>
    <row r="42" spans="1:14" ht="15" x14ac:dyDescent="0.25">
      <c r="A42" s="140" t="s">
        <v>250</v>
      </c>
      <c r="B42" s="170">
        <v>1</v>
      </c>
      <c r="C42" s="170">
        <v>5800000</v>
      </c>
      <c r="D42" s="170">
        <v>0</v>
      </c>
      <c r="E42" s="141">
        <f>C42-D42</f>
        <v>5800000</v>
      </c>
      <c r="F42" s="132">
        <f>D42/C42</f>
        <v>0</v>
      </c>
      <c r="I42" s="125"/>
      <c r="J42" s="125"/>
      <c r="K42" s="125"/>
      <c r="L42"/>
    </row>
    <row r="43" spans="1:14" ht="15" x14ac:dyDescent="0.25">
      <c r="A43" s="140" t="s">
        <v>23</v>
      </c>
      <c r="B43" s="170">
        <v>77</v>
      </c>
      <c r="C43" s="170">
        <v>208576296.29629627</v>
      </c>
      <c r="D43" s="170">
        <v>26990000</v>
      </c>
      <c r="E43" s="141">
        <f t="shared" ref="E43:E47" si="5">C43-D43</f>
        <v>181586296.29629627</v>
      </c>
      <c r="F43" s="132">
        <f t="shared" ref="F43:F47" si="6">D43/C43</f>
        <v>0.12940108957375934</v>
      </c>
      <c r="I43" s="125"/>
      <c r="J43" s="125"/>
      <c r="K43" s="125"/>
      <c r="L43"/>
    </row>
    <row r="44" spans="1:14" ht="15" x14ac:dyDescent="0.25">
      <c r="A44" s="140" t="s">
        <v>236</v>
      </c>
      <c r="B44" s="170">
        <v>8</v>
      </c>
      <c r="C44" s="170">
        <v>15151111.111111112</v>
      </c>
      <c r="D44" s="170">
        <v>0</v>
      </c>
      <c r="E44" s="141">
        <f t="shared" si="5"/>
        <v>15151111.111111112</v>
      </c>
      <c r="F44" s="132">
        <f t="shared" si="6"/>
        <v>0</v>
      </c>
      <c r="I44" s="125"/>
      <c r="J44" s="125"/>
      <c r="K44" s="125"/>
      <c r="L44"/>
    </row>
    <row r="45" spans="1:14" ht="15" x14ac:dyDescent="0.25">
      <c r="A45" s="140" t="s">
        <v>240</v>
      </c>
      <c r="B45" s="170">
        <v>1</v>
      </c>
      <c r="C45" s="170">
        <v>5800000</v>
      </c>
      <c r="D45" s="170">
        <v>0</v>
      </c>
      <c r="E45" s="141">
        <f t="shared" si="5"/>
        <v>5800000</v>
      </c>
      <c r="F45" s="132">
        <f t="shared" si="6"/>
        <v>0</v>
      </c>
      <c r="I45" s="125"/>
      <c r="J45" s="125"/>
      <c r="K45" s="125"/>
      <c r="L45"/>
    </row>
    <row r="46" spans="1:14" ht="15" x14ac:dyDescent="0.25">
      <c r="A46" s="140" t="s">
        <v>498</v>
      </c>
      <c r="B46" s="170">
        <v>2</v>
      </c>
      <c r="C46" s="170">
        <v>9400000</v>
      </c>
      <c r="D46" s="170">
        <v>0</v>
      </c>
      <c r="E46" s="141">
        <f t="shared" si="5"/>
        <v>9400000</v>
      </c>
      <c r="F46" s="132">
        <f t="shared" si="6"/>
        <v>0</v>
      </c>
      <c r="I46" s="125"/>
      <c r="J46" s="125"/>
      <c r="K46" s="125"/>
      <c r="L46"/>
    </row>
    <row r="47" spans="1:14" ht="15" x14ac:dyDescent="0.25">
      <c r="A47" s="140" t="s">
        <v>373</v>
      </c>
      <c r="B47" s="170">
        <v>1</v>
      </c>
      <c r="C47" s="170">
        <v>4160000</v>
      </c>
      <c r="D47" s="170">
        <v>0</v>
      </c>
      <c r="E47" s="141">
        <f t="shared" si="5"/>
        <v>4160000</v>
      </c>
      <c r="F47" s="132">
        <f t="shared" si="6"/>
        <v>0</v>
      </c>
      <c r="I47" s="125"/>
      <c r="J47" s="125"/>
      <c r="K47" s="125"/>
      <c r="L47"/>
    </row>
    <row r="48" spans="1:14" ht="15" x14ac:dyDescent="0.25">
      <c r="A48" s="140" t="s">
        <v>149</v>
      </c>
      <c r="B48" s="170">
        <v>90</v>
      </c>
      <c r="C48" s="170">
        <v>248887407.4074074</v>
      </c>
      <c r="D48" s="170">
        <v>26990000</v>
      </c>
      <c r="E48" s="141"/>
      <c r="I48" s="125"/>
      <c r="J48" s="125"/>
      <c r="K48" s="125"/>
      <c r="L48"/>
    </row>
    <row r="49" spans="1:12" ht="15" x14ac:dyDescent="0.25">
      <c r="A49"/>
      <c r="B49"/>
      <c r="C49"/>
      <c r="D49"/>
      <c r="E49" s="141"/>
      <c r="I49" s="125"/>
      <c r="J49" s="125"/>
      <c r="K49" s="125"/>
      <c r="L49"/>
    </row>
    <row r="50" spans="1:12" ht="15" x14ac:dyDescent="0.25">
      <c r="A50"/>
      <c r="B50"/>
      <c r="C50"/>
      <c r="D50"/>
      <c r="E50" s="141"/>
      <c r="I50" s="125"/>
      <c r="J50" s="125"/>
      <c r="K50" s="125"/>
      <c r="L50"/>
    </row>
    <row r="51" spans="1:12" ht="15" x14ac:dyDescent="0.25">
      <c r="A51"/>
      <c r="B51"/>
      <c r="C51"/>
      <c r="D51"/>
      <c r="E51" s="141"/>
      <c r="I51" s="125"/>
      <c r="J51" s="125"/>
      <c r="K51" s="125"/>
      <c r="L51"/>
    </row>
    <row r="52" spans="1:12" ht="15" x14ac:dyDescent="0.25">
      <c r="A52"/>
      <c r="B52"/>
      <c r="C52"/>
      <c r="D52"/>
      <c r="E52" s="141"/>
      <c r="I52" s="125"/>
      <c r="J52" s="125"/>
      <c r="K52" s="125"/>
      <c r="L52"/>
    </row>
    <row r="53" spans="1:12" ht="15" x14ac:dyDescent="0.25">
      <c r="A53"/>
      <c r="B53"/>
      <c r="C53"/>
      <c r="D53"/>
      <c r="E53" s="141"/>
      <c r="I53" s="125"/>
      <c r="J53" s="125"/>
      <c r="K53" s="125"/>
      <c r="L53"/>
    </row>
    <row r="54" spans="1:12" ht="15" x14ac:dyDescent="0.25">
      <c r="A54"/>
      <c r="B54"/>
      <c r="C54"/>
      <c r="D54"/>
      <c r="E54" s="141"/>
      <c r="I54" s="125"/>
      <c r="J54" s="125"/>
      <c r="K54" s="125"/>
      <c r="L54"/>
    </row>
    <row r="55" spans="1:12" ht="15" x14ac:dyDescent="0.25">
      <c r="A55"/>
      <c r="B55"/>
      <c r="C55"/>
      <c r="D55"/>
      <c r="E55" s="141"/>
      <c r="I55" s="125"/>
      <c r="J55" s="125"/>
      <c r="K55" s="125"/>
      <c r="L55"/>
    </row>
    <row r="56" spans="1:12" ht="15" x14ac:dyDescent="0.25">
      <c r="A56"/>
      <c r="B56"/>
      <c r="C56"/>
      <c r="D56"/>
      <c r="E56" s="141"/>
      <c r="I56" s="125"/>
      <c r="J56" s="125"/>
      <c r="K56" s="125"/>
      <c r="L56"/>
    </row>
    <row r="57" spans="1:12" ht="15" x14ac:dyDescent="0.25">
      <c r="A57"/>
      <c r="B57"/>
      <c r="C57"/>
      <c r="D57"/>
      <c r="E57" s="141"/>
      <c r="I57" s="125"/>
      <c r="J57" s="125"/>
      <c r="K57" s="125"/>
      <c r="L57"/>
    </row>
    <row r="58" spans="1:12" ht="15" x14ac:dyDescent="0.25">
      <c r="A58"/>
      <c r="B58"/>
      <c r="C58"/>
      <c r="D58"/>
      <c r="E58" s="141"/>
      <c r="I58" s="125"/>
      <c r="J58" s="125"/>
      <c r="K58" s="125"/>
      <c r="L58"/>
    </row>
    <row r="59" spans="1:12" ht="15" x14ac:dyDescent="0.25">
      <c r="A59"/>
      <c r="B59"/>
      <c r="C59"/>
      <c r="D59"/>
      <c r="E59" s="141"/>
      <c r="I59" s="125"/>
      <c r="J59" s="125"/>
      <c r="K59" s="125"/>
      <c r="L59"/>
    </row>
    <row r="60" spans="1:12" ht="15" x14ac:dyDescent="0.25">
      <c r="A60"/>
      <c r="B60"/>
      <c r="C60"/>
      <c r="D60"/>
      <c r="E60" s="141"/>
      <c r="I60" s="125"/>
      <c r="J60" s="125"/>
      <c r="K60" s="125"/>
      <c r="L60"/>
    </row>
    <row r="61" spans="1:12" ht="15" x14ac:dyDescent="0.25">
      <c r="A61"/>
      <c r="B61"/>
      <c r="C61"/>
      <c r="D61"/>
      <c r="E61" s="141"/>
      <c r="I61" s="125"/>
      <c r="J61" s="125"/>
      <c r="K61" s="125"/>
      <c r="L61"/>
    </row>
    <row r="62" spans="1:12" ht="15" x14ac:dyDescent="0.25">
      <c r="A62"/>
      <c r="B62"/>
      <c r="C62"/>
      <c r="D62"/>
      <c r="E62" s="141"/>
      <c r="I62" s="125"/>
      <c r="J62" s="125"/>
      <c r="K62" s="125"/>
      <c r="L62"/>
    </row>
    <row r="63" spans="1:12" ht="15" x14ac:dyDescent="0.25">
      <c r="A63"/>
      <c r="B63"/>
      <c r="C63"/>
      <c r="D63"/>
      <c r="E63" s="141"/>
      <c r="I63" s="125"/>
      <c r="J63" s="125"/>
      <c r="K63" s="125"/>
      <c r="L63"/>
    </row>
    <row r="64" spans="1:12" ht="15" x14ac:dyDescent="0.25">
      <c r="A64"/>
      <c r="B64"/>
      <c r="C64"/>
      <c r="D64"/>
      <c r="I64" s="125"/>
      <c r="J64" s="125"/>
      <c r="K64" s="125"/>
      <c r="L64"/>
    </row>
    <row r="65" spans="1:12" ht="15" x14ac:dyDescent="0.25">
      <c r="I65" s="125"/>
      <c r="J65" s="125"/>
      <c r="K65" s="125"/>
      <c r="L65"/>
    </row>
    <row r="66" spans="1:12" ht="15" x14ac:dyDescent="0.25">
      <c r="I66" s="125"/>
      <c r="J66" s="125"/>
      <c r="K66" s="125"/>
      <c r="L66"/>
    </row>
    <row r="67" spans="1:12" ht="15" x14ac:dyDescent="0.25">
      <c r="I67" s="125"/>
      <c r="J67" s="125"/>
      <c r="K67" s="125"/>
      <c r="L67"/>
    </row>
    <row r="68" spans="1:12" ht="15" x14ac:dyDescent="0.25">
      <c r="I68" s="125"/>
      <c r="J68" s="125"/>
      <c r="K68" s="125"/>
      <c r="L68"/>
    </row>
    <row r="69" spans="1:12" ht="15" x14ac:dyDescent="0.25">
      <c r="A69" s="171" t="s">
        <v>379</v>
      </c>
      <c r="B69" s="170" t="s">
        <v>141</v>
      </c>
      <c r="C69" s="130" t="s">
        <v>142</v>
      </c>
      <c r="D69" s="170" t="s">
        <v>359</v>
      </c>
      <c r="E69" s="130" t="s">
        <v>391</v>
      </c>
      <c r="H69" s="171" t="s">
        <v>379</v>
      </c>
      <c r="I69" s="130" t="s">
        <v>359</v>
      </c>
      <c r="J69" s="130" t="s">
        <v>141</v>
      </c>
      <c r="K69" s="130" t="s">
        <v>395</v>
      </c>
      <c r="L69"/>
    </row>
    <row r="70" spans="1:12" ht="15" x14ac:dyDescent="0.25">
      <c r="A70" s="140" t="s">
        <v>166</v>
      </c>
      <c r="B70" s="170">
        <v>0</v>
      </c>
      <c r="C70" s="177">
        <v>0</v>
      </c>
      <c r="D70" s="170"/>
      <c r="E70" s="177">
        <v>0</v>
      </c>
      <c r="H70" s="140" t="s">
        <v>166</v>
      </c>
      <c r="I70" s="172"/>
      <c r="J70" s="172">
        <v>0</v>
      </c>
      <c r="K70" s="172">
        <v>675</v>
      </c>
      <c r="L70"/>
    </row>
    <row r="71" spans="1:12" ht="15" x14ac:dyDescent="0.25">
      <c r="A71" s="140" t="s">
        <v>250</v>
      </c>
      <c r="B71" s="170">
        <v>5800000</v>
      </c>
      <c r="C71" s="177">
        <v>2.3303710141131792E-2</v>
      </c>
      <c r="D71" s="170">
        <v>1</v>
      </c>
      <c r="E71" s="177">
        <v>1.1111111111111112E-2</v>
      </c>
      <c r="H71" s="140" t="s">
        <v>250</v>
      </c>
      <c r="I71" s="172">
        <v>1</v>
      </c>
      <c r="J71" s="172">
        <v>5800000</v>
      </c>
      <c r="K71" s="172">
        <v>1</v>
      </c>
      <c r="L71"/>
    </row>
    <row r="72" spans="1:12" ht="15" x14ac:dyDescent="0.25">
      <c r="A72" s="140" t="s">
        <v>23</v>
      </c>
      <c r="B72" s="170">
        <v>208576296.29629627</v>
      </c>
      <c r="C72" s="177">
        <v>0.83803475020684637</v>
      </c>
      <c r="D72" s="170">
        <v>77</v>
      </c>
      <c r="E72" s="177">
        <v>0.85555555555555551</v>
      </c>
      <c r="H72" s="140" t="s">
        <v>23</v>
      </c>
      <c r="I72" s="172">
        <v>77</v>
      </c>
      <c r="J72" s="172">
        <v>208576296.29629627</v>
      </c>
      <c r="K72" s="172">
        <v>77</v>
      </c>
      <c r="L72"/>
    </row>
    <row r="73" spans="1:12" ht="15" x14ac:dyDescent="0.25">
      <c r="A73" s="140" t="s">
        <v>236</v>
      </c>
      <c r="B73" s="170">
        <v>15151111.111111112</v>
      </c>
      <c r="C73" s="177">
        <v>6.0875362353347347E-2</v>
      </c>
      <c r="D73" s="170">
        <v>8</v>
      </c>
      <c r="E73" s="177">
        <v>8.8888888888888892E-2</v>
      </c>
      <c r="H73" s="140" t="s">
        <v>236</v>
      </c>
      <c r="I73" s="172">
        <v>8</v>
      </c>
      <c r="J73" s="172">
        <v>15151111.111111112</v>
      </c>
      <c r="K73" s="172">
        <v>8</v>
      </c>
      <c r="L73"/>
    </row>
    <row r="74" spans="1:12" ht="15" x14ac:dyDescent="0.25">
      <c r="A74" s="140" t="s">
        <v>240</v>
      </c>
      <c r="B74" s="170">
        <v>5800000</v>
      </c>
      <c r="C74" s="177">
        <v>2.3303710141131792E-2</v>
      </c>
      <c r="D74" s="170">
        <v>1</v>
      </c>
      <c r="E74" s="177">
        <v>1.1111111111111112E-2</v>
      </c>
      <c r="H74" s="140" t="s">
        <v>240</v>
      </c>
      <c r="I74" s="172">
        <v>1</v>
      </c>
      <c r="J74" s="172">
        <v>5800000</v>
      </c>
      <c r="K74" s="172">
        <v>1</v>
      </c>
      <c r="L74"/>
    </row>
    <row r="75" spans="1:12" ht="15" x14ac:dyDescent="0.25">
      <c r="A75" s="140" t="s">
        <v>498</v>
      </c>
      <c r="B75" s="170">
        <v>9400000</v>
      </c>
      <c r="C75" s="177">
        <v>3.7768081952868765E-2</v>
      </c>
      <c r="D75" s="170">
        <v>2</v>
      </c>
      <c r="E75" s="177">
        <v>2.2222222222222223E-2</v>
      </c>
      <c r="H75" s="140" t="s">
        <v>498</v>
      </c>
      <c r="I75" s="172">
        <v>2</v>
      </c>
      <c r="J75" s="172">
        <v>9400000</v>
      </c>
      <c r="K75" s="172">
        <v>2</v>
      </c>
      <c r="L75"/>
    </row>
    <row r="76" spans="1:12" x14ac:dyDescent="0.2">
      <c r="A76" s="140" t="s">
        <v>373</v>
      </c>
      <c r="B76" s="170">
        <v>4160000</v>
      </c>
      <c r="C76" s="177">
        <v>1.6714385204673839E-2</v>
      </c>
      <c r="D76" s="170">
        <v>1</v>
      </c>
      <c r="E76" s="177">
        <v>1.1111111111111112E-2</v>
      </c>
      <c r="H76" s="140" t="s">
        <v>373</v>
      </c>
      <c r="I76" s="172">
        <v>1</v>
      </c>
      <c r="J76" s="172">
        <v>4160000</v>
      </c>
      <c r="K76" s="172">
        <v>1</v>
      </c>
    </row>
    <row r="77" spans="1:12" x14ac:dyDescent="0.2">
      <c r="A77" s="140" t="s">
        <v>149</v>
      </c>
      <c r="B77" s="170">
        <v>248887407.4074074</v>
      </c>
      <c r="C77" s="177">
        <v>1</v>
      </c>
      <c r="D77" s="170">
        <v>90</v>
      </c>
      <c r="E77" s="177">
        <v>1</v>
      </c>
      <c r="H77" s="140" t="s">
        <v>149</v>
      </c>
      <c r="I77" s="172">
        <v>90</v>
      </c>
      <c r="J77" s="172">
        <v>248887407.4074074</v>
      </c>
      <c r="K77" s="172">
        <v>765</v>
      </c>
    </row>
    <row r="78" spans="1:12" ht="15" x14ac:dyDescent="0.25">
      <c r="A78"/>
      <c r="B78"/>
      <c r="C78"/>
      <c r="D78"/>
      <c r="E78"/>
      <c r="H78"/>
      <c r="I78"/>
      <c r="J78"/>
      <c r="K78"/>
    </row>
    <row r="79" spans="1:12" ht="15" x14ac:dyDescent="0.25">
      <c r="A79"/>
      <c r="B79"/>
      <c r="C79"/>
      <c r="D79"/>
      <c r="E79"/>
      <c r="H79"/>
      <c r="I79"/>
      <c r="J79"/>
      <c r="K79"/>
    </row>
    <row r="80" spans="1:12" ht="15" x14ac:dyDescent="0.25">
      <c r="A80"/>
      <c r="B80"/>
      <c r="C80"/>
      <c r="D80"/>
      <c r="E80"/>
      <c r="H80"/>
      <c r="I80"/>
      <c r="J80"/>
      <c r="K80"/>
    </row>
    <row r="81" spans="1:11" ht="15" x14ac:dyDescent="0.25">
      <c r="A81"/>
      <c r="B81"/>
      <c r="C81"/>
      <c r="D81"/>
      <c r="E81"/>
      <c r="H81"/>
      <c r="I81"/>
      <c r="J81"/>
      <c r="K81"/>
    </row>
    <row r="82" spans="1:11" ht="15" x14ac:dyDescent="0.25">
      <c r="A82"/>
      <c r="B82"/>
      <c r="C82"/>
      <c r="D82"/>
      <c r="E82"/>
      <c r="H82"/>
      <c r="I82"/>
      <c r="J82"/>
      <c r="K82"/>
    </row>
    <row r="83" spans="1:11" ht="15" x14ac:dyDescent="0.25">
      <c r="A83"/>
      <c r="B83"/>
      <c r="C83"/>
      <c r="D83"/>
      <c r="E83"/>
      <c r="H83"/>
      <c r="I83"/>
      <c r="J83"/>
      <c r="K83"/>
    </row>
    <row r="84" spans="1:11" ht="15" x14ac:dyDescent="0.25">
      <c r="A84"/>
      <c r="B84"/>
      <c r="C84"/>
      <c r="D84"/>
      <c r="E84"/>
      <c r="H84"/>
      <c r="I84"/>
      <c r="J84"/>
      <c r="K84"/>
    </row>
    <row r="85" spans="1:11" ht="15" x14ac:dyDescent="0.25">
      <c r="A85"/>
      <c r="B85"/>
      <c r="C85"/>
      <c r="H85"/>
      <c r="I85" s="125"/>
      <c r="J85" s="125"/>
    </row>
    <row r="86" spans="1:11" ht="15" x14ac:dyDescent="0.25">
      <c r="A86" s="140" t="s">
        <v>392</v>
      </c>
      <c r="B86" s="151" t="s">
        <v>382</v>
      </c>
      <c r="C86"/>
      <c r="H86"/>
      <c r="I86" s="125"/>
      <c r="J86" s="125"/>
    </row>
    <row r="87" spans="1:11" x14ac:dyDescent="0.2">
      <c r="A87" s="130" t="s">
        <v>393</v>
      </c>
      <c r="B87" s="132">
        <f>GETPIVOTDATA("[__Xl2].[Measures].[Count of SỐ CONT]",$A$69,"[Range].[ĐƠN VỊ VT]","[Range].[ĐƠN VỊ VT].&amp;[CNHP]")</f>
        <v>0.85555555555555551</v>
      </c>
      <c r="C87" s="130"/>
    </row>
    <row r="88" spans="1:11" x14ac:dyDescent="0.2">
      <c r="A88" s="130" t="s">
        <v>394</v>
      </c>
      <c r="B88" s="132">
        <f>1-B87</f>
        <v>0.14444444444444449</v>
      </c>
      <c r="C88" s="130"/>
    </row>
    <row r="89" spans="1:11" x14ac:dyDescent="0.2">
      <c r="B89" s="130"/>
      <c r="C89" s="130"/>
    </row>
    <row r="90" spans="1:11" x14ac:dyDescent="0.2">
      <c r="B90" s="130"/>
      <c r="C90" s="130"/>
    </row>
    <row r="91" spans="1:11" x14ac:dyDescent="0.2">
      <c r="B91" s="130"/>
      <c r="C91" s="130"/>
    </row>
    <row r="92" spans="1:11" x14ac:dyDescent="0.2">
      <c r="B92" s="130"/>
      <c r="C92" s="130"/>
    </row>
    <row r="93" spans="1:11" x14ac:dyDescent="0.2">
      <c r="B93" s="130"/>
      <c r="C93" s="130"/>
    </row>
    <row r="94" spans="1:11" x14ac:dyDescent="0.2">
      <c r="B94" s="130"/>
      <c r="C94" s="130"/>
    </row>
    <row r="95" spans="1:11" x14ac:dyDescent="0.2">
      <c r="B95" s="130"/>
      <c r="C95" s="130"/>
    </row>
    <row r="96" spans="1:11" x14ac:dyDescent="0.2">
      <c r="B96" s="130"/>
      <c r="C96" s="130"/>
    </row>
    <row r="97" spans="2:3" x14ac:dyDescent="0.2">
      <c r="B97" s="130"/>
      <c r="C97" s="130"/>
    </row>
  </sheetData>
  <mergeCells count="2">
    <mergeCell ref="A1:C1"/>
    <mergeCell ref="H1:M1"/>
  </mergeCells>
  <pageMargins left="0.7" right="0.7" top="0.75" bottom="0.75" header="0.3" footer="0.3"/>
  <pageSetup paperSize="9" orientation="portrait" verticalDpi="0"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Z77"/>
  <sheetViews>
    <sheetView topLeftCell="F25" zoomScale="58" zoomScaleNormal="58" workbookViewId="0">
      <selection activeCell="Q33" sqref="Q33"/>
    </sheetView>
  </sheetViews>
  <sheetFormatPr defaultRowHeight="15" x14ac:dyDescent="0.25"/>
  <cols>
    <col min="2" max="2" width="28.7109375" bestFit="1" customWidth="1"/>
    <col min="3" max="3" width="21.28515625" customWidth="1"/>
    <col min="4" max="4" width="36.28515625" customWidth="1"/>
    <col min="5" max="5" width="22.28515625" customWidth="1"/>
    <col min="6" max="6" width="15.5703125" customWidth="1"/>
    <col min="7" max="7" width="19.85546875" customWidth="1"/>
    <col min="8" max="8" width="36.28515625" customWidth="1"/>
    <col min="9" max="9" width="38.140625" bestFit="1" customWidth="1"/>
    <col min="10" max="10" width="14" customWidth="1"/>
    <col min="11" max="11" width="15.85546875" customWidth="1"/>
    <col min="12" max="12" width="9.7109375" bestFit="1" customWidth="1"/>
    <col min="13" max="13" width="18.140625" customWidth="1"/>
    <col min="14" max="14" width="25" customWidth="1"/>
    <col min="15" max="15" width="36.28515625" customWidth="1"/>
    <col min="16" max="16" width="22.28515625" bestFit="1" customWidth="1"/>
    <col min="17" max="17" width="16.140625" bestFit="1" customWidth="1"/>
    <col min="19" max="19" width="14.5703125" bestFit="1" customWidth="1"/>
    <col min="20" max="20" width="16.140625" bestFit="1" customWidth="1"/>
    <col min="21" max="21" width="13.28515625" bestFit="1" customWidth="1"/>
    <col min="22" max="22" width="14" bestFit="1" customWidth="1"/>
    <col min="23" max="23" width="15" bestFit="1" customWidth="1"/>
  </cols>
  <sheetData>
    <row r="2" spans="2:26" x14ac:dyDescent="0.25">
      <c r="M2" t="s">
        <v>140</v>
      </c>
    </row>
    <row r="3" spans="2:26" s="2" customFormat="1" ht="30" x14ac:dyDescent="0.25">
      <c r="B3" s="2" t="s">
        <v>141</v>
      </c>
      <c r="C3" s="2" t="s">
        <v>203</v>
      </c>
      <c r="D3" s="2" t="s">
        <v>151</v>
      </c>
      <c r="G3" s="124" t="s">
        <v>13</v>
      </c>
      <c r="H3" s="2" t="s">
        <v>141</v>
      </c>
      <c r="I3" s="2" t="s">
        <v>142</v>
      </c>
      <c r="J3" t="s">
        <v>143</v>
      </c>
      <c r="K3" s="2" t="s">
        <v>144</v>
      </c>
      <c r="M3" s="2" t="s">
        <v>12</v>
      </c>
      <c r="N3" s="2" t="s">
        <v>141</v>
      </c>
      <c r="O3" t="s">
        <v>145</v>
      </c>
      <c r="P3" s="2" t="s">
        <v>142</v>
      </c>
      <c r="Q3" s="2" t="s">
        <v>146</v>
      </c>
      <c r="S3" t="s">
        <v>14</v>
      </c>
      <c r="T3" s="2" t="s">
        <v>141</v>
      </c>
      <c r="U3" s="2" t="s">
        <v>142</v>
      </c>
      <c r="V3" t="s">
        <v>145</v>
      </c>
      <c r="W3" t="s">
        <v>147</v>
      </c>
      <c r="Z3" s="2">
        <v>1</v>
      </c>
    </row>
    <row r="4" spans="2:26" x14ac:dyDescent="0.25">
      <c r="B4" s="3">
        <v>1678018277.7777767</v>
      </c>
      <c r="C4" s="6">
        <v>1783335000</v>
      </c>
      <c r="D4" s="32">
        <f>B4/C4</f>
        <v>0.94094394927356706</v>
      </c>
      <c r="E4" s="3"/>
      <c r="G4" t="s">
        <v>22</v>
      </c>
      <c r="H4" s="3">
        <v>1554495500</v>
      </c>
      <c r="I4" s="4">
        <v>0.92638770422610794</v>
      </c>
      <c r="J4" s="3">
        <v>587</v>
      </c>
      <c r="K4" s="3">
        <f>H4/J4</f>
        <v>2648203.5775127769</v>
      </c>
      <c r="M4" t="s">
        <v>30</v>
      </c>
      <c r="N4" s="3">
        <v>404413500</v>
      </c>
      <c r="O4" s="3">
        <v>125</v>
      </c>
      <c r="P4" s="4">
        <v>0.30043894268932164</v>
      </c>
      <c r="Q4" s="5">
        <f>N4/O4</f>
        <v>3235308</v>
      </c>
      <c r="S4" t="s">
        <v>23</v>
      </c>
      <c r="T4" s="3">
        <v>713510944.44444466</v>
      </c>
      <c r="U4" s="4">
        <v>0.42521047231342268</v>
      </c>
      <c r="V4" s="3">
        <v>237</v>
      </c>
      <c r="W4" s="4">
        <v>0.36687306501547989</v>
      </c>
      <c r="Z4" t="s">
        <v>20</v>
      </c>
    </row>
    <row r="5" spans="2:26" x14ac:dyDescent="0.25">
      <c r="B5" s="6">
        <f>B4/B9</f>
        <v>2597551.5135878897</v>
      </c>
      <c r="D5" s="32"/>
      <c r="G5" t="s">
        <v>65</v>
      </c>
      <c r="H5" s="3">
        <v>42777777.777777754</v>
      </c>
      <c r="I5" s="4">
        <v>2.5493034458736064E-2</v>
      </c>
      <c r="J5" s="3">
        <v>28</v>
      </c>
      <c r="K5" s="3">
        <f t="shared" ref="K5:K15" si="0">H5/J5</f>
        <v>1527777.7777777768</v>
      </c>
      <c r="M5" t="s">
        <v>26</v>
      </c>
      <c r="N5" s="3">
        <v>202055000</v>
      </c>
      <c r="O5" s="3">
        <v>38</v>
      </c>
      <c r="P5" s="4">
        <v>0.15010673621204754</v>
      </c>
      <c r="Q5" s="5">
        <f t="shared" ref="Q5:Q13" si="1">N5/O5</f>
        <v>5317236.8421052629</v>
      </c>
      <c r="S5" t="s">
        <v>55</v>
      </c>
      <c r="T5" s="3">
        <v>460221666.66666675</v>
      </c>
      <c r="U5" s="4">
        <v>0.274264990293279</v>
      </c>
      <c r="V5" s="3">
        <v>243</v>
      </c>
      <c r="W5" s="4">
        <v>0.37616099071207432</v>
      </c>
      <c r="Z5" t="s">
        <v>25</v>
      </c>
    </row>
    <row r="6" spans="2:26" x14ac:dyDescent="0.25">
      <c r="D6" s="32"/>
      <c r="G6" t="s">
        <v>67</v>
      </c>
      <c r="H6" s="3">
        <v>39750000</v>
      </c>
      <c r="I6" s="4">
        <v>2.3688657344448916E-2</v>
      </c>
      <c r="J6" s="3">
        <v>13</v>
      </c>
      <c r="K6" s="3">
        <f t="shared" si="0"/>
        <v>3057692.3076923075</v>
      </c>
      <c r="M6" t="s">
        <v>57</v>
      </c>
      <c r="N6" s="3">
        <v>158080000</v>
      </c>
      <c r="O6" s="3">
        <v>101</v>
      </c>
      <c r="P6" s="4">
        <v>0.11743769201653251</v>
      </c>
      <c r="Q6" s="7">
        <f t="shared" si="1"/>
        <v>1565148.5148514851</v>
      </c>
      <c r="S6" t="s">
        <v>64</v>
      </c>
      <c r="T6" s="3">
        <v>373843333.33333337</v>
      </c>
      <c r="U6" s="4">
        <v>0.22278859431043821</v>
      </c>
      <c r="V6" s="3">
        <v>121</v>
      </c>
      <c r="W6" s="4">
        <v>0.18730650154798761</v>
      </c>
      <c r="Z6" t="s">
        <v>29</v>
      </c>
    </row>
    <row r="7" spans="2:26" x14ac:dyDescent="0.25">
      <c r="D7" s="32"/>
      <c r="G7" t="s">
        <v>115</v>
      </c>
      <c r="H7" s="3">
        <v>15965000</v>
      </c>
      <c r="I7" s="4">
        <v>9.5141991070220606E-3</v>
      </c>
      <c r="J7" s="3">
        <v>4</v>
      </c>
      <c r="K7" s="3">
        <f t="shared" si="0"/>
        <v>3991250</v>
      </c>
      <c r="M7" t="s">
        <v>39</v>
      </c>
      <c r="N7" s="3">
        <v>127102000</v>
      </c>
      <c r="O7" s="3">
        <v>45</v>
      </c>
      <c r="P7" s="4">
        <v>9.4424124055448602E-2</v>
      </c>
      <c r="Q7" s="7">
        <f t="shared" si="1"/>
        <v>2824488.888888889</v>
      </c>
      <c r="S7" t="s">
        <v>52</v>
      </c>
      <c r="T7" s="3">
        <v>57985000</v>
      </c>
      <c r="U7" s="4">
        <v>3.455564266963191E-2</v>
      </c>
      <c r="V7" s="3">
        <v>18</v>
      </c>
      <c r="W7" s="4">
        <v>2.7863777089783281E-2</v>
      </c>
      <c r="Z7" t="s">
        <v>32</v>
      </c>
    </row>
    <row r="8" spans="2:26" x14ac:dyDescent="0.25">
      <c r="B8" s="2" t="s">
        <v>143</v>
      </c>
      <c r="C8" t="s">
        <v>202</v>
      </c>
      <c r="D8" s="32"/>
      <c r="G8" t="s">
        <v>125</v>
      </c>
      <c r="H8" s="3">
        <v>5400000</v>
      </c>
      <c r="I8" s="4">
        <v>3.2180817524534375E-3</v>
      </c>
      <c r="J8" s="3">
        <v>4</v>
      </c>
      <c r="K8" s="3">
        <f t="shared" si="0"/>
        <v>1350000</v>
      </c>
      <c r="M8" t="s">
        <v>42</v>
      </c>
      <c r="N8" s="3">
        <v>101800000</v>
      </c>
      <c r="O8" s="3">
        <v>34</v>
      </c>
      <c r="P8" s="4">
        <v>7.5627258649310539E-2</v>
      </c>
      <c r="Q8" s="7">
        <f t="shared" si="1"/>
        <v>2994117.6470588236</v>
      </c>
      <c r="S8" t="s">
        <v>94</v>
      </c>
      <c r="T8" s="3">
        <v>43791777.777777776</v>
      </c>
      <c r="U8" s="4">
        <v>2.6097318698918966E-2</v>
      </c>
      <c r="V8" s="3">
        <v>16</v>
      </c>
      <c r="W8" s="4">
        <v>2.4767801857585141E-2</v>
      </c>
      <c r="Z8" t="s">
        <v>34</v>
      </c>
    </row>
    <row r="9" spans="2:26" x14ac:dyDescent="0.25">
      <c r="B9" s="3">
        <v>646</v>
      </c>
      <c r="C9" s="6">
        <v>1028</v>
      </c>
      <c r="D9" s="32">
        <f>B9/C9</f>
        <v>0.62840466926070038</v>
      </c>
      <c r="G9" t="s">
        <v>98</v>
      </c>
      <c r="H9" s="3">
        <v>5290000</v>
      </c>
      <c r="I9" s="4">
        <v>3.1525282352738307E-3</v>
      </c>
      <c r="J9" s="3">
        <v>2</v>
      </c>
      <c r="K9" s="3">
        <f t="shared" si="0"/>
        <v>2645000</v>
      </c>
      <c r="M9" t="s">
        <v>51</v>
      </c>
      <c r="N9" s="3">
        <v>82980000</v>
      </c>
      <c r="O9" s="3">
        <v>24</v>
      </c>
      <c r="P9" s="4">
        <v>6.1645873504123656E-2</v>
      </c>
      <c r="Q9" s="5">
        <f t="shared" si="1"/>
        <v>3457500</v>
      </c>
      <c r="S9" t="s">
        <v>86</v>
      </c>
      <c r="T9" s="3">
        <v>20397777.777777776</v>
      </c>
      <c r="U9" s="4">
        <v>1.2155873418012371E-2</v>
      </c>
      <c r="V9" s="3">
        <v>7</v>
      </c>
      <c r="W9" s="4">
        <v>1.0835913312693499E-2</v>
      </c>
      <c r="Z9" t="s">
        <v>38</v>
      </c>
    </row>
    <row r="10" spans="2:26" x14ac:dyDescent="0.25">
      <c r="G10" t="s">
        <v>100</v>
      </c>
      <c r="H10" s="3">
        <v>4722222.222222222</v>
      </c>
      <c r="I10" s="4">
        <v>2.8141661415487878E-3</v>
      </c>
      <c r="J10" s="3">
        <v>2</v>
      </c>
      <c r="K10" s="3">
        <f t="shared" si="0"/>
        <v>2361111.111111111</v>
      </c>
      <c r="M10" t="s">
        <v>47</v>
      </c>
      <c r="N10" s="3">
        <v>76760000</v>
      </c>
      <c r="O10" s="3">
        <v>27</v>
      </c>
      <c r="P10" s="4">
        <v>5.7025033142643185E-2</v>
      </c>
      <c r="Q10" s="7">
        <f t="shared" si="1"/>
        <v>2842962.9629629632</v>
      </c>
      <c r="S10" t="s">
        <v>76</v>
      </c>
      <c r="T10" s="3">
        <v>6487777.777777778</v>
      </c>
      <c r="U10" s="4">
        <v>3.8663332001184353E-3</v>
      </c>
      <c r="V10" s="3">
        <v>3</v>
      </c>
      <c r="W10" s="4">
        <v>4.6439628482972135E-3</v>
      </c>
      <c r="Z10" t="s">
        <v>41</v>
      </c>
    </row>
    <row r="11" spans="2:26" x14ac:dyDescent="0.25">
      <c r="B11" s="8" t="s">
        <v>148</v>
      </c>
      <c r="G11" t="s">
        <v>62</v>
      </c>
      <c r="H11" s="3">
        <v>3500000</v>
      </c>
      <c r="I11" s="4">
        <v>2.0857937284420431E-3</v>
      </c>
      <c r="J11" s="3">
        <v>1</v>
      </c>
      <c r="K11" s="3">
        <f t="shared" si="0"/>
        <v>3500000</v>
      </c>
      <c r="M11" t="s">
        <v>18</v>
      </c>
      <c r="N11" s="3">
        <v>71235000</v>
      </c>
      <c r="O11" s="3">
        <v>13</v>
      </c>
      <c r="P11" s="4">
        <v>5.2920508545025891E-2</v>
      </c>
      <c r="Q11" s="5">
        <f t="shared" si="1"/>
        <v>5479615.384615385</v>
      </c>
      <c r="S11" t="s">
        <v>138</v>
      </c>
      <c r="T11" s="3">
        <v>1780000</v>
      </c>
      <c r="U11" s="4">
        <v>1.0607750961790945E-3</v>
      </c>
      <c r="V11" s="3">
        <v>1</v>
      </c>
      <c r="W11" s="4">
        <v>1.5479876160990713E-3</v>
      </c>
      <c r="Z11" t="s">
        <v>44</v>
      </c>
    </row>
    <row r="12" spans="2:26" x14ac:dyDescent="0.25">
      <c r="B12" s="6">
        <v>54</v>
      </c>
      <c r="G12" t="s">
        <v>90</v>
      </c>
      <c r="H12" s="3">
        <v>1790000</v>
      </c>
      <c r="I12" s="4">
        <v>1.0667345068317876E-3</v>
      </c>
      <c r="J12" s="3">
        <v>2</v>
      </c>
      <c r="K12" s="3">
        <f t="shared" si="0"/>
        <v>895000</v>
      </c>
      <c r="M12" t="s">
        <v>54</v>
      </c>
      <c r="N12" s="3">
        <v>61590000</v>
      </c>
      <c r="O12" s="3">
        <v>63</v>
      </c>
      <c r="P12" s="4">
        <v>4.575523438321253E-2</v>
      </c>
      <c r="Q12" s="7">
        <f t="shared" si="1"/>
        <v>977619.04761904757</v>
      </c>
      <c r="S12" t="s">
        <v>149</v>
      </c>
      <c r="T12" s="3">
        <v>1678018277.777777</v>
      </c>
      <c r="U12" s="4">
        <v>1</v>
      </c>
      <c r="V12" s="3">
        <v>646</v>
      </c>
      <c r="W12" s="4">
        <v>1</v>
      </c>
      <c r="Z12" t="s">
        <v>46</v>
      </c>
    </row>
    <row r="13" spans="2:26" x14ac:dyDescent="0.25">
      <c r="G13" t="s">
        <v>117</v>
      </c>
      <c r="H13" s="3">
        <v>1527777.7777777778</v>
      </c>
      <c r="I13" s="4">
        <v>9.1046551638343141E-4</v>
      </c>
      <c r="J13" s="3">
        <v>1</v>
      </c>
      <c r="K13" s="3">
        <f t="shared" si="0"/>
        <v>1527777.7777777778</v>
      </c>
      <c r="M13" t="s">
        <v>79</v>
      </c>
      <c r="N13" s="35">
        <v>60060000</v>
      </c>
      <c r="O13" s="35">
        <v>20</v>
      </c>
      <c r="P13" s="4">
        <v>4.4618596802333897E-2</v>
      </c>
      <c r="Q13" s="5">
        <f t="shared" si="1"/>
        <v>3003000</v>
      </c>
      <c r="Z13" t="s">
        <v>49</v>
      </c>
    </row>
    <row r="14" spans="2:26" x14ac:dyDescent="0.25">
      <c r="G14" t="s">
        <v>129</v>
      </c>
      <c r="H14" s="3">
        <v>1500000</v>
      </c>
      <c r="I14" s="4">
        <v>8.9391159790373266E-4</v>
      </c>
      <c r="J14" s="3">
        <v>1</v>
      </c>
      <c r="K14" s="3">
        <f t="shared" si="0"/>
        <v>1500000</v>
      </c>
      <c r="M14" t="s">
        <v>149</v>
      </c>
      <c r="N14" s="3">
        <v>1346075500</v>
      </c>
      <c r="O14" s="3">
        <v>490</v>
      </c>
      <c r="P14" s="4">
        <v>1</v>
      </c>
      <c r="Q14" s="4"/>
      <c r="S14" t="s">
        <v>198</v>
      </c>
      <c r="T14" t="s">
        <v>151</v>
      </c>
      <c r="Z14" t="s">
        <v>50</v>
      </c>
    </row>
    <row r="15" spans="2:26" x14ac:dyDescent="0.25">
      <c r="G15" t="s">
        <v>83</v>
      </c>
      <c r="H15" s="3">
        <v>1300000</v>
      </c>
      <c r="I15" s="4">
        <v>7.7472338484990168E-4</v>
      </c>
      <c r="J15" s="3">
        <v>1</v>
      </c>
      <c r="K15" s="3">
        <f t="shared" si="0"/>
        <v>1300000</v>
      </c>
      <c r="S15" t="s">
        <v>196</v>
      </c>
      <c r="T15" s="9">
        <f>W4</f>
        <v>0.36687306501547989</v>
      </c>
      <c r="Z15" t="s">
        <v>53</v>
      </c>
    </row>
    <row r="16" spans="2:26" x14ac:dyDescent="0.25">
      <c r="G16" t="s">
        <v>149</v>
      </c>
      <c r="H16" s="3">
        <v>1678018277.7777746</v>
      </c>
      <c r="I16" s="4">
        <v>1</v>
      </c>
      <c r="J16" s="3">
        <v>646</v>
      </c>
      <c r="K16" s="3"/>
      <c r="S16" t="s">
        <v>197</v>
      </c>
      <c r="T16" s="9">
        <f>1-T15</f>
        <v>0.63312693498452011</v>
      </c>
      <c r="Z16" t="s">
        <v>56</v>
      </c>
    </row>
    <row r="17" spans="2:26" x14ac:dyDescent="0.25">
      <c r="Z17" t="s">
        <v>58</v>
      </c>
    </row>
    <row r="18" spans="2:26" x14ac:dyDescent="0.25">
      <c r="D18" s="9"/>
      <c r="Z18" t="s">
        <v>59</v>
      </c>
    </row>
    <row r="19" spans="2:26" x14ac:dyDescent="0.25">
      <c r="Z19" t="s">
        <v>60</v>
      </c>
    </row>
    <row r="20" spans="2:26" x14ac:dyDescent="0.25">
      <c r="I20" s="31" t="s">
        <v>143</v>
      </c>
      <c r="J20" s="31" t="s">
        <v>150</v>
      </c>
      <c r="K20" s="31" t="s">
        <v>151</v>
      </c>
      <c r="Z20" t="s">
        <v>69</v>
      </c>
    </row>
    <row r="21" spans="2:26" x14ac:dyDescent="0.25">
      <c r="B21" t="s">
        <v>152</v>
      </c>
      <c r="I21" s="10">
        <v>321</v>
      </c>
      <c r="J21" s="11" t="s">
        <v>11</v>
      </c>
      <c r="K21" s="12">
        <f t="shared" ref="K21:K28" si="2">I21/$I$29</f>
        <v>0.49844720496894412</v>
      </c>
      <c r="Z21" t="s">
        <v>70</v>
      </c>
    </row>
    <row r="22" spans="2:26" x14ac:dyDescent="0.25">
      <c r="B22" t="s">
        <v>153</v>
      </c>
      <c r="C22" s="3">
        <v>1482592777.7777772</v>
      </c>
      <c r="D22" s="3"/>
      <c r="E22" s="3"/>
      <c r="F22" s="3"/>
      <c r="I22" s="10">
        <v>137</v>
      </c>
      <c r="J22" s="11" t="s">
        <v>10</v>
      </c>
      <c r="K22" s="12">
        <f t="shared" si="2"/>
        <v>0.2127329192546584</v>
      </c>
      <c r="Z22" t="s">
        <v>71</v>
      </c>
    </row>
    <row r="23" spans="2:26" x14ac:dyDescent="0.25">
      <c r="B23" t="s">
        <v>154</v>
      </c>
      <c r="C23" s="3">
        <v>800000</v>
      </c>
      <c r="D23" s="3"/>
      <c r="E23" s="3"/>
      <c r="F23" s="3"/>
      <c r="G23" s="9"/>
      <c r="H23" s="9"/>
      <c r="I23" s="10">
        <v>74</v>
      </c>
      <c r="J23" s="11" t="s">
        <v>7</v>
      </c>
      <c r="K23" s="12">
        <f t="shared" si="2"/>
        <v>0.11490683229813664</v>
      </c>
      <c r="Z23" t="s">
        <v>74</v>
      </c>
    </row>
    <row r="24" spans="2:26" x14ac:dyDescent="0.25">
      <c r="B24" t="s">
        <v>155</v>
      </c>
      <c r="C24" s="3">
        <v>15099500</v>
      </c>
      <c r="D24" s="3"/>
      <c r="E24" s="3"/>
      <c r="F24" s="3"/>
      <c r="I24" s="10">
        <v>62</v>
      </c>
      <c r="J24" s="11" t="s">
        <v>6</v>
      </c>
      <c r="K24" s="12">
        <f t="shared" si="2"/>
        <v>9.627329192546584E-2</v>
      </c>
      <c r="L24" s="6"/>
      <c r="M24" s="6"/>
      <c r="R24" s="6"/>
      <c r="S24" s="6"/>
      <c r="T24" s="6"/>
      <c r="Z24" t="s">
        <v>75</v>
      </c>
    </row>
    <row r="25" spans="2:26" x14ac:dyDescent="0.25">
      <c r="B25" t="s">
        <v>156</v>
      </c>
      <c r="C25" s="3">
        <v>5951000</v>
      </c>
      <c r="D25" s="3"/>
      <c r="E25" s="3"/>
      <c r="F25" s="3"/>
      <c r="I25" s="13">
        <v>31</v>
      </c>
      <c r="J25" s="14" t="s">
        <v>8</v>
      </c>
      <c r="K25" s="15">
        <f t="shared" si="2"/>
        <v>4.813664596273292E-2</v>
      </c>
      <c r="Z25" t="s">
        <v>78</v>
      </c>
    </row>
    <row r="26" spans="2:26" x14ac:dyDescent="0.25">
      <c r="B26" t="s">
        <v>157</v>
      </c>
      <c r="C26" s="3">
        <v>7600000</v>
      </c>
      <c r="D26" s="3"/>
      <c r="E26" s="3"/>
      <c r="F26" s="3"/>
      <c r="I26" s="13">
        <v>15</v>
      </c>
      <c r="J26" s="14" t="s">
        <v>9</v>
      </c>
      <c r="K26" s="15">
        <f t="shared" si="2"/>
        <v>2.3291925465838508E-2</v>
      </c>
      <c r="Z26" t="s">
        <v>80</v>
      </c>
    </row>
    <row r="27" spans="2:26" x14ac:dyDescent="0.25">
      <c r="B27" t="s">
        <v>158</v>
      </c>
      <c r="C27" s="3">
        <v>165975000</v>
      </c>
      <c r="D27" s="3"/>
      <c r="E27" s="3"/>
      <c r="F27" s="3"/>
      <c r="I27" s="13">
        <v>4</v>
      </c>
      <c r="J27" s="14" t="s">
        <v>4</v>
      </c>
      <c r="K27" s="15">
        <f t="shared" si="2"/>
        <v>6.2111801242236021E-3</v>
      </c>
      <c r="Z27" t="s">
        <v>85</v>
      </c>
    </row>
    <row r="28" spans="2:26" x14ac:dyDescent="0.25">
      <c r="I28" s="13">
        <v>0</v>
      </c>
      <c r="J28" s="14" t="s">
        <v>5</v>
      </c>
      <c r="K28" s="15">
        <f t="shared" si="2"/>
        <v>0</v>
      </c>
      <c r="Z28" t="s">
        <v>88</v>
      </c>
    </row>
    <row r="29" spans="2:26" x14ac:dyDescent="0.25">
      <c r="I29" s="6">
        <f>SUM(I21:I28)</f>
        <v>644</v>
      </c>
      <c r="Z29" t="s">
        <v>91</v>
      </c>
    </row>
    <row r="30" spans="2:26" x14ac:dyDescent="0.25">
      <c r="Z30" t="s">
        <v>93</v>
      </c>
    </row>
    <row r="31" spans="2:26" x14ac:dyDescent="0.25">
      <c r="Z31" t="s">
        <v>101</v>
      </c>
    </row>
    <row r="32" spans="2:26" ht="30" x14ac:dyDescent="0.25">
      <c r="B32" s="103" t="s">
        <v>12</v>
      </c>
      <c r="C32" s="97" t="s">
        <v>145</v>
      </c>
      <c r="D32" s="97" t="s">
        <v>141</v>
      </c>
      <c r="E32" s="97" t="s">
        <v>159</v>
      </c>
      <c r="F32" s="17" t="s">
        <v>160</v>
      </c>
      <c r="G32" s="17" t="s">
        <v>151</v>
      </c>
      <c r="H32" s="2"/>
      <c r="M32" s="95" t="s">
        <v>14</v>
      </c>
      <c r="N32" s="97" t="s">
        <v>145</v>
      </c>
      <c r="O32" s="97" t="s">
        <v>141</v>
      </c>
      <c r="P32" s="97" t="s">
        <v>159</v>
      </c>
      <c r="Q32" s="17" t="s">
        <v>160</v>
      </c>
      <c r="R32" s="17" t="s">
        <v>151</v>
      </c>
      <c r="Z32" t="s">
        <v>105</v>
      </c>
    </row>
    <row r="33" spans="2:26" x14ac:dyDescent="0.25">
      <c r="B33" s="96" t="s">
        <v>30</v>
      </c>
      <c r="C33" s="98">
        <v>125</v>
      </c>
      <c r="D33" s="98">
        <v>404413500</v>
      </c>
      <c r="E33" s="98">
        <v>246784875</v>
      </c>
      <c r="F33" s="10">
        <f>D33-E33</f>
        <v>157628625</v>
      </c>
      <c r="G33" s="18">
        <f>E33/D33</f>
        <v>0.61022907247161629</v>
      </c>
      <c r="M33" s="96" t="s">
        <v>52</v>
      </c>
      <c r="N33" s="98">
        <v>18</v>
      </c>
      <c r="O33" s="98">
        <v>57985000</v>
      </c>
      <c r="P33" s="98">
        <v>49882000</v>
      </c>
      <c r="Q33" s="10">
        <f>O33-P33</f>
        <v>8103000</v>
      </c>
      <c r="R33" s="18">
        <f>P33/O33</f>
        <v>0.8602569630076744</v>
      </c>
      <c r="Z33" t="s">
        <v>106</v>
      </c>
    </row>
    <row r="34" spans="2:26" x14ac:dyDescent="0.25">
      <c r="B34" s="96" t="s">
        <v>26</v>
      </c>
      <c r="C34" s="102">
        <v>38</v>
      </c>
      <c r="D34" s="102">
        <v>202055000</v>
      </c>
      <c r="E34" s="102">
        <v>109556250</v>
      </c>
      <c r="F34" s="10">
        <f t="shared" ref="F34:G75" si="3">D34-E34</f>
        <v>92498750</v>
      </c>
      <c r="G34" s="18">
        <f t="shared" ref="G34:G74" si="4">E34/D34</f>
        <v>0.54221004182029642</v>
      </c>
      <c r="I34" t="s">
        <v>161</v>
      </c>
      <c r="M34" s="96" t="s">
        <v>23</v>
      </c>
      <c r="N34" s="98">
        <v>237</v>
      </c>
      <c r="O34" s="98">
        <v>713510944.44444466</v>
      </c>
      <c r="P34" s="98">
        <v>190186900</v>
      </c>
      <c r="Q34" s="19">
        <f t="shared" ref="Q34:Q41" si="5">O34-P34</f>
        <v>523324044.44444466</v>
      </c>
      <c r="R34" s="20">
        <f t="shared" ref="R34:R41" si="6">P34/O34</f>
        <v>0.26655078170956958</v>
      </c>
      <c r="Z34" t="s">
        <v>108</v>
      </c>
    </row>
    <row r="35" spans="2:26" x14ac:dyDescent="0.25">
      <c r="B35" s="105" t="s">
        <v>57</v>
      </c>
      <c r="C35" s="104">
        <v>101</v>
      </c>
      <c r="D35" s="104">
        <v>158080000</v>
      </c>
      <c r="E35" s="104">
        <v>164665000</v>
      </c>
      <c r="F35" s="22">
        <f t="shared" si="3"/>
        <v>-6585000</v>
      </c>
      <c r="G35" s="23">
        <f t="shared" si="4"/>
        <v>1.0416561234817814</v>
      </c>
      <c r="I35" t="s">
        <v>162</v>
      </c>
      <c r="M35" s="96" t="s">
        <v>86</v>
      </c>
      <c r="N35" s="98">
        <v>7</v>
      </c>
      <c r="O35" s="98">
        <v>20397777.777777776</v>
      </c>
      <c r="P35" s="98">
        <v>12000000</v>
      </c>
      <c r="Q35" s="19">
        <f t="shared" si="5"/>
        <v>8397777.7777777761</v>
      </c>
      <c r="R35" s="20">
        <f t="shared" si="6"/>
        <v>0.58829937901732221</v>
      </c>
      <c r="Z35" t="s">
        <v>109</v>
      </c>
    </row>
    <row r="36" spans="2:26" x14ac:dyDescent="0.25">
      <c r="B36" s="96" t="s">
        <v>39</v>
      </c>
      <c r="C36" s="98">
        <v>45</v>
      </c>
      <c r="D36" s="98">
        <v>127102000</v>
      </c>
      <c r="E36" s="98">
        <v>82241525</v>
      </c>
      <c r="F36" s="10">
        <f t="shared" si="3"/>
        <v>44860475</v>
      </c>
      <c r="G36" s="18">
        <f t="shared" si="4"/>
        <v>0.64705138392786898</v>
      </c>
      <c r="M36" s="96" t="s">
        <v>94</v>
      </c>
      <c r="N36" s="98">
        <v>16</v>
      </c>
      <c r="O36" s="98">
        <v>43791777.777777776</v>
      </c>
      <c r="P36" s="98">
        <v>36930000</v>
      </c>
      <c r="Q36" s="10">
        <f t="shared" si="5"/>
        <v>6861777.7777777761</v>
      </c>
      <c r="R36" s="18">
        <f t="shared" si="6"/>
        <v>0.84330899255568015</v>
      </c>
      <c r="Z36" t="s">
        <v>110</v>
      </c>
    </row>
    <row r="37" spans="2:26" ht="43.5" customHeight="1" x14ac:dyDescent="0.25">
      <c r="B37" s="96" t="s">
        <v>42</v>
      </c>
      <c r="C37" s="98">
        <v>34</v>
      </c>
      <c r="D37" s="98">
        <v>101800000</v>
      </c>
      <c r="E37" s="98">
        <v>54499750</v>
      </c>
      <c r="F37" s="10">
        <f t="shared" si="3"/>
        <v>47300250</v>
      </c>
      <c r="G37" s="18">
        <f t="shared" si="4"/>
        <v>0.53536100196463654</v>
      </c>
      <c r="I37" s="24" t="s">
        <v>163</v>
      </c>
      <c r="J37" s="25" t="s">
        <v>164</v>
      </c>
      <c r="M37" s="96" t="s">
        <v>55</v>
      </c>
      <c r="N37" s="98">
        <v>243</v>
      </c>
      <c r="O37" s="98">
        <v>460221666.66666675</v>
      </c>
      <c r="P37" s="98">
        <v>428760000</v>
      </c>
      <c r="Q37" s="10">
        <f t="shared" si="5"/>
        <v>31461666.666666746</v>
      </c>
      <c r="R37" s="18">
        <f t="shared" si="6"/>
        <v>0.93163801501450372</v>
      </c>
      <c r="Z37" t="s">
        <v>111</v>
      </c>
    </row>
    <row r="38" spans="2:26" x14ac:dyDescent="0.25">
      <c r="B38" s="96" t="s">
        <v>51</v>
      </c>
      <c r="C38" s="98">
        <v>24</v>
      </c>
      <c r="D38" s="98">
        <v>82980000</v>
      </c>
      <c r="E38" s="98">
        <v>46646250</v>
      </c>
      <c r="F38" s="10">
        <f t="shared" si="3"/>
        <v>36333750</v>
      </c>
      <c r="G38" s="18">
        <f t="shared" si="4"/>
        <v>0.56213846710050619</v>
      </c>
      <c r="I38" s="21" t="s">
        <v>57</v>
      </c>
      <c r="J38" s="23">
        <v>1.0416561234817814</v>
      </c>
      <c r="M38" s="96" t="s">
        <v>64</v>
      </c>
      <c r="N38" s="98">
        <v>121</v>
      </c>
      <c r="O38" s="98">
        <v>373843333.33333337</v>
      </c>
      <c r="P38" s="98">
        <v>336543750</v>
      </c>
      <c r="Q38" s="10">
        <f t="shared" si="5"/>
        <v>37299583.333333373</v>
      </c>
      <c r="R38" s="18">
        <f t="shared" si="6"/>
        <v>0.90022669924121501</v>
      </c>
      <c r="Z38" t="s">
        <v>112</v>
      </c>
    </row>
    <row r="39" spans="2:26" x14ac:dyDescent="0.25">
      <c r="B39" s="96" t="s">
        <v>47</v>
      </c>
      <c r="C39" s="98">
        <v>27</v>
      </c>
      <c r="D39" s="98">
        <v>76760000</v>
      </c>
      <c r="E39" s="98">
        <v>56914500</v>
      </c>
      <c r="F39" s="10">
        <f t="shared" si="3"/>
        <v>19845500</v>
      </c>
      <c r="G39" s="18">
        <f t="shared" si="4"/>
        <v>0.74146039603960401</v>
      </c>
      <c r="I39" s="21" t="s">
        <v>63</v>
      </c>
      <c r="J39" s="23">
        <v>1</v>
      </c>
      <c r="M39" s="96" t="s">
        <v>76</v>
      </c>
      <c r="N39" s="98">
        <v>3</v>
      </c>
      <c r="O39" s="98">
        <v>6487777.777777778</v>
      </c>
      <c r="P39" s="98">
        <v>5760000</v>
      </c>
      <c r="Q39" s="10">
        <f t="shared" si="5"/>
        <v>727777.77777777798</v>
      </c>
      <c r="R39" s="18">
        <f t="shared" si="6"/>
        <v>0.88782325740709023</v>
      </c>
      <c r="Z39" t="s">
        <v>113</v>
      </c>
    </row>
    <row r="40" spans="2:26" x14ac:dyDescent="0.25">
      <c r="B40" s="96" t="s">
        <v>18</v>
      </c>
      <c r="C40" s="98">
        <v>13</v>
      </c>
      <c r="D40" s="98">
        <v>71235000</v>
      </c>
      <c r="E40" s="98">
        <v>37983000</v>
      </c>
      <c r="F40" s="10">
        <f t="shared" si="3"/>
        <v>33252000</v>
      </c>
      <c r="G40" s="18">
        <f t="shared" si="4"/>
        <v>0.5332069909454622</v>
      </c>
      <c r="I40" s="11" t="s">
        <v>99</v>
      </c>
      <c r="J40" s="12">
        <f>INDEX($G$33:$G$75,MATCH(I40,$B$33:$B$75,0),0)</f>
        <v>0.9105882352941177</v>
      </c>
      <c r="M40" s="96" t="s">
        <v>138</v>
      </c>
      <c r="N40" s="98">
        <v>1</v>
      </c>
      <c r="O40" s="98">
        <v>1780000</v>
      </c>
      <c r="P40" s="98">
        <v>509259</v>
      </c>
      <c r="Q40" s="10">
        <f t="shared" si="5"/>
        <v>1270741</v>
      </c>
      <c r="R40" s="18">
        <f t="shared" si="6"/>
        <v>0.28610056179775278</v>
      </c>
      <c r="Z40" t="s">
        <v>114</v>
      </c>
    </row>
    <row r="41" spans="2:26" x14ac:dyDescent="0.25">
      <c r="B41" s="96" t="s">
        <v>54</v>
      </c>
      <c r="C41" s="98">
        <v>63</v>
      </c>
      <c r="D41" s="98">
        <v>61590000</v>
      </c>
      <c r="E41" s="98">
        <v>48819000</v>
      </c>
      <c r="F41" s="10">
        <f t="shared" si="3"/>
        <v>12771000</v>
      </c>
      <c r="G41" s="18">
        <f t="shared" si="4"/>
        <v>0.79264490988796887</v>
      </c>
      <c r="I41" s="11" t="s">
        <v>102</v>
      </c>
      <c r="J41" s="12">
        <f t="shared" ref="J41:J46" si="7">INDEX($G$33:$G$75,MATCH(I41,$B$33:$B$75,0),0)</f>
        <v>0.91445427728613571</v>
      </c>
      <c r="M41" s="96" t="s">
        <v>149</v>
      </c>
      <c r="N41" s="98">
        <v>646</v>
      </c>
      <c r="O41" s="98">
        <v>1678018277.777777</v>
      </c>
      <c r="P41" s="98">
        <v>1060571909</v>
      </c>
      <c r="Q41" s="10">
        <f t="shared" si="5"/>
        <v>617446368.77777696</v>
      </c>
      <c r="R41" s="18">
        <f t="shared" si="6"/>
        <v>0.63203835324400048</v>
      </c>
      <c r="Z41" t="s">
        <v>119</v>
      </c>
    </row>
    <row r="42" spans="2:26" ht="23.1" customHeight="1" x14ac:dyDescent="0.25">
      <c r="B42" s="96" t="s">
        <v>79</v>
      </c>
      <c r="C42" s="98">
        <v>20</v>
      </c>
      <c r="D42" s="98">
        <v>60060000</v>
      </c>
      <c r="E42" s="98">
        <v>37358000</v>
      </c>
      <c r="F42" s="10">
        <f t="shared" si="3"/>
        <v>22702000</v>
      </c>
      <c r="G42" s="18">
        <f t="shared" si="4"/>
        <v>0.62201132201132203</v>
      </c>
      <c r="I42" s="11" t="s">
        <v>77</v>
      </c>
      <c r="J42" s="12">
        <f>INDEX($G$33:$G$75,MATCH(I42,$B$33:$B$75,0),0)</f>
        <v>0.91636363636363638</v>
      </c>
      <c r="Z42" t="s">
        <v>122</v>
      </c>
    </row>
    <row r="43" spans="2:26" x14ac:dyDescent="0.25">
      <c r="B43" s="96" t="s">
        <v>21</v>
      </c>
      <c r="C43" s="98">
        <v>19</v>
      </c>
      <c r="D43" s="98">
        <v>55665000</v>
      </c>
      <c r="E43" s="98">
        <v>24889500</v>
      </c>
      <c r="F43" s="10">
        <f t="shared" si="3"/>
        <v>30775500</v>
      </c>
      <c r="G43" s="18">
        <f t="shared" si="4"/>
        <v>0.44713015359741309</v>
      </c>
      <c r="I43" s="11" t="s">
        <v>66</v>
      </c>
      <c r="J43" s="12">
        <f t="shared" si="7"/>
        <v>0.91636363636363638</v>
      </c>
      <c r="Z43" t="s">
        <v>123</v>
      </c>
    </row>
    <row r="44" spans="2:26" x14ac:dyDescent="0.25">
      <c r="B44" s="96" t="s">
        <v>61</v>
      </c>
      <c r="C44" s="98">
        <v>16</v>
      </c>
      <c r="D44" s="98">
        <v>46520000</v>
      </c>
      <c r="E44" s="98">
        <v>22852000</v>
      </c>
      <c r="F44" s="10">
        <f t="shared" si="3"/>
        <v>23668000</v>
      </c>
      <c r="G44" s="18">
        <f t="shared" si="4"/>
        <v>0.49122957867583833</v>
      </c>
      <c r="I44" s="11" t="s">
        <v>124</v>
      </c>
      <c r="J44" s="12">
        <f t="shared" si="7"/>
        <v>0.91636363636363638</v>
      </c>
      <c r="Z44" t="s">
        <v>127</v>
      </c>
    </row>
    <row r="45" spans="2:26" x14ac:dyDescent="0.25">
      <c r="B45" s="96" t="s">
        <v>82</v>
      </c>
      <c r="C45" s="98">
        <v>25</v>
      </c>
      <c r="D45" s="98">
        <v>38194444.444444425</v>
      </c>
      <c r="E45" s="98">
        <v>16760000</v>
      </c>
      <c r="F45" s="10">
        <f t="shared" si="3"/>
        <v>21434444.444444425</v>
      </c>
      <c r="G45" s="18">
        <f t="shared" si="4"/>
        <v>0.43880727272727293</v>
      </c>
      <c r="I45" s="11" t="s">
        <v>118</v>
      </c>
      <c r="J45" s="12">
        <f t="shared" si="7"/>
        <v>0.91636363636363638</v>
      </c>
      <c r="Z45" t="s">
        <v>130</v>
      </c>
    </row>
    <row r="46" spans="2:26" x14ac:dyDescent="0.25">
      <c r="B46" s="96" t="s">
        <v>68</v>
      </c>
      <c r="C46" s="98">
        <v>11</v>
      </c>
      <c r="D46" s="98">
        <v>32950000</v>
      </c>
      <c r="E46" s="98">
        <v>16711000</v>
      </c>
      <c r="F46" s="10">
        <f t="shared" si="3"/>
        <v>16239000</v>
      </c>
      <c r="G46" s="18">
        <f t="shared" si="4"/>
        <v>0.50716236722306529</v>
      </c>
      <c r="I46" s="11" t="s">
        <v>84</v>
      </c>
      <c r="J46" s="12">
        <f t="shared" si="7"/>
        <v>0.92307692307692313</v>
      </c>
      <c r="Z46" t="s">
        <v>132</v>
      </c>
    </row>
    <row r="47" spans="2:26" x14ac:dyDescent="0.25">
      <c r="B47" s="96" t="s">
        <v>36</v>
      </c>
      <c r="C47" s="98">
        <v>24</v>
      </c>
      <c r="D47" s="98">
        <v>31950000</v>
      </c>
      <c r="E47" s="98">
        <v>16981500</v>
      </c>
      <c r="F47" s="10">
        <f t="shared" si="3"/>
        <v>14968500</v>
      </c>
      <c r="G47" s="18">
        <f t="shared" si="4"/>
        <v>0.53150234741784042</v>
      </c>
      <c r="Z47" t="s">
        <v>133</v>
      </c>
    </row>
    <row r="48" spans="2:26" x14ac:dyDescent="0.25">
      <c r="B48" s="96" t="s">
        <v>27</v>
      </c>
      <c r="C48" s="98">
        <v>11</v>
      </c>
      <c r="D48" s="98">
        <v>27540000</v>
      </c>
      <c r="E48" s="98">
        <v>14288500</v>
      </c>
      <c r="F48" s="10">
        <f t="shared" si="3"/>
        <v>13251500</v>
      </c>
      <c r="G48" s="18">
        <f t="shared" si="4"/>
        <v>0.51882716049382716</v>
      </c>
      <c r="K48" s="168" t="s">
        <v>165</v>
      </c>
      <c r="L48" s="168"/>
      <c r="M48" s="168"/>
      <c r="Z48" t="s">
        <v>134</v>
      </c>
    </row>
    <row r="49" spans="2:26" x14ac:dyDescent="0.25">
      <c r="B49" s="96" t="s">
        <v>116</v>
      </c>
      <c r="C49" s="98">
        <v>3</v>
      </c>
      <c r="D49" s="98">
        <v>14185000</v>
      </c>
      <c r="E49" s="98">
        <v>8200000</v>
      </c>
      <c r="F49" s="10">
        <f t="shared" si="3"/>
        <v>5985000</v>
      </c>
      <c r="G49" s="18">
        <f t="shared" si="4"/>
        <v>0.57807543179414878</v>
      </c>
      <c r="Z49" t="s">
        <v>135</v>
      </c>
    </row>
    <row r="50" spans="2:26" x14ac:dyDescent="0.25">
      <c r="B50" s="96" t="s">
        <v>96</v>
      </c>
      <c r="C50" s="98">
        <v>2</v>
      </c>
      <c r="D50" s="98">
        <v>9220000</v>
      </c>
      <c r="E50" s="98">
        <v>4971500</v>
      </c>
      <c r="F50" s="10">
        <f t="shared" si="3"/>
        <v>4248500</v>
      </c>
      <c r="G50" s="18">
        <f t="shared" si="4"/>
        <v>0.5392082429501085</v>
      </c>
      <c r="Z50" t="s">
        <v>136</v>
      </c>
    </row>
    <row r="51" spans="2:26" x14ac:dyDescent="0.25">
      <c r="B51" s="96" t="s">
        <v>104</v>
      </c>
      <c r="C51" s="98">
        <v>4</v>
      </c>
      <c r="D51" s="98">
        <v>8300000</v>
      </c>
      <c r="E51" s="98">
        <v>4250000</v>
      </c>
      <c r="F51" s="10">
        <f t="shared" si="3"/>
        <v>4050000</v>
      </c>
      <c r="G51" s="18">
        <f t="shared" si="4"/>
        <v>0.51204819277108438</v>
      </c>
      <c r="Z51" t="s">
        <v>139</v>
      </c>
    </row>
    <row r="52" spans="2:26" x14ac:dyDescent="0.25">
      <c r="B52" s="96" t="s">
        <v>120</v>
      </c>
      <c r="C52" s="98">
        <v>3</v>
      </c>
      <c r="D52" s="98">
        <v>7800000</v>
      </c>
      <c r="E52" s="98">
        <v>6050000</v>
      </c>
      <c r="F52" s="10">
        <f t="shared" si="3"/>
        <v>1750000</v>
      </c>
      <c r="G52" s="18">
        <f t="shared" si="4"/>
        <v>0.77564102564102566</v>
      </c>
    </row>
    <row r="53" spans="2:26" ht="30" x14ac:dyDescent="0.25">
      <c r="B53" s="96" t="s">
        <v>107</v>
      </c>
      <c r="C53" s="98">
        <v>2</v>
      </c>
      <c r="D53" s="98">
        <v>6800000</v>
      </c>
      <c r="E53" s="98">
        <v>2477000</v>
      </c>
      <c r="F53" s="10">
        <f t="shared" si="3"/>
        <v>4323000</v>
      </c>
      <c r="G53" s="18">
        <f t="shared" si="4"/>
        <v>0.36426470588235293</v>
      </c>
      <c r="I53" s="34" t="s">
        <v>0</v>
      </c>
      <c r="J53" s="2" t="s">
        <v>141</v>
      </c>
      <c r="K53" s="2" t="s">
        <v>142</v>
      </c>
      <c r="L53" t="s">
        <v>143</v>
      </c>
    </row>
    <row r="54" spans="2:26" x14ac:dyDescent="0.25">
      <c r="B54" s="96" t="s">
        <v>87</v>
      </c>
      <c r="C54" s="98">
        <v>5</v>
      </c>
      <c r="D54" s="98">
        <v>5580000</v>
      </c>
      <c r="E54" s="98">
        <v>3842500</v>
      </c>
      <c r="F54" s="10">
        <f t="shared" si="3"/>
        <v>1737500</v>
      </c>
      <c r="G54" s="18">
        <f t="shared" si="4"/>
        <v>0.68862007168458783</v>
      </c>
      <c r="I54" t="s">
        <v>48</v>
      </c>
      <c r="J54" s="3">
        <v>42170000</v>
      </c>
      <c r="K54" s="4">
        <v>2.5130834722400231E-2</v>
      </c>
      <c r="L54" s="3">
        <v>17</v>
      </c>
    </row>
    <row r="55" spans="2:26" x14ac:dyDescent="0.25">
      <c r="B55" s="96" t="s">
        <v>126</v>
      </c>
      <c r="C55" s="98">
        <v>4</v>
      </c>
      <c r="D55" s="98">
        <v>5400000</v>
      </c>
      <c r="E55" s="98">
        <v>3304000</v>
      </c>
      <c r="F55" s="10">
        <f t="shared" si="3"/>
        <v>2096000</v>
      </c>
      <c r="G55" s="18">
        <f t="shared" si="4"/>
        <v>0.61185185185185187</v>
      </c>
      <c r="I55" t="s">
        <v>24</v>
      </c>
      <c r="J55" s="3">
        <v>45930000</v>
      </c>
      <c r="K55" s="4">
        <v>2.737157312781225E-2</v>
      </c>
      <c r="L55" s="3">
        <v>14</v>
      </c>
    </row>
    <row r="56" spans="2:26" x14ac:dyDescent="0.25">
      <c r="B56" s="96" t="s">
        <v>72</v>
      </c>
      <c r="C56" s="98">
        <v>6</v>
      </c>
      <c r="D56" s="98">
        <v>5170000</v>
      </c>
      <c r="E56" s="98">
        <v>2457500</v>
      </c>
      <c r="F56" s="10">
        <f t="shared" si="3"/>
        <v>2712500</v>
      </c>
      <c r="G56" s="18">
        <f t="shared" si="4"/>
        <v>0.47533849129593808</v>
      </c>
      <c r="I56" t="s">
        <v>33</v>
      </c>
      <c r="J56" s="3">
        <v>60965000</v>
      </c>
      <c r="K56" s="4">
        <v>3.6331547044133987E-2</v>
      </c>
      <c r="L56" s="3">
        <v>20</v>
      </c>
    </row>
    <row r="57" spans="2:26" x14ac:dyDescent="0.25">
      <c r="B57" s="96" t="s">
        <v>92</v>
      </c>
      <c r="C57" s="98">
        <v>3</v>
      </c>
      <c r="D57" s="98">
        <v>4730000</v>
      </c>
      <c r="E57" s="98">
        <v>2299500</v>
      </c>
      <c r="F57" s="10">
        <f t="shared" si="3"/>
        <v>2430500</v>
      </c>
      <c r="G57" s="18">
        <f t="shared" si="4"/>
        <v>0.4861522198731501</v>
      </c>
      <c r="I57" t="s">
        <v>31</v>
      </c>
      <c r="J57" s="3">
        <v>47625000</v>
      </c>
      <c r="K57" s="4">
        <v>2.8381693233443469E-2</v>
      </c>
      <c r="L57" s="3">
        <v>22</v>
      </c>
    </row>
    <row r="58" spans="2:26" x14ac:dyDescent="0.25">
      <c r="B58" s="96" t="s">
        <v>99</v>
      </c>
      <c r="C58" s="98">
        <v>2</v>
      </c>
      <c r="D58" s="98">
        <v>4722222.222222222</v>
      </c>
      <c r="E58" s="98">
        <v>4300000</v>
      </c>
      <c r="F58" s="10">
        <f t="shared" si="3"/>
        <v>422222.22222222202</v>
      </c>
      <c r="G58" s="18">
        <f t="shared" si="4"/>
        <v>0.9105882352941177</v>
      </c>
      <c r="I58" t="s">
        <v>37</v>
      </c>
      <c r="J58" s="3">
        <v>69770000</v>
      </c>
      <c r="K58" s="4">
        <v>4.1578808123828886E-2</v>
      </c>
      <c r="L58" s="3">
        <v>23</v>
      </c>
    </row>
    <row r="59" spans="2:26" x14ac:dyDescent="0.25">
      <c r="B59" s="105" t="s">
        <v>63</v>
      </c>
      <c r="C59" s="104">
        <v>1</v>
      </c>
      <c r="D59" s="104">
        <v>3500000</v>
      </c>
      <c r="E59" s="104">
        <v>3500000</v>
      </c>
      <c r="F59" s="22">
        <f t="shared" si="3"/>
        <v>0</v>
      </c>
      <c r="G59" s="23">
        <f t="shared" si="4"/>
        <v>1</v>
      </c>
      <c r="I59" t="s">
        <v>28</v>
      </c>
      <c r="J59" s="3">
        <v>73945000</v>
      </c>
      <c r="K59" s="4">
        <v>4.4066862071327609E-2</v>
      </c>
      <c r="L59" s="3">
        <v>23</v>
      </c>
    </row>
    <row r="60" spans="2:26" x14ac:dyDescent="0.25">
      <c r="B60" s="96" t="s">
        <v>97</v>
      </c>
      <c r="C60" s="98">
        <v>1</v>
      </c>
      <c r="D60" s="98">
        <v>3335000</v>
      </c>
      <c r="E60" s="98">
        <v>741000</v>
      </c>
      <c r="F60" s="10">
        <f t="shared" si="3"/>
        <v>2594000</v>
      </c>
      <c r="G60" s="18">
        <f t="shared" si="4"/>
        <v>0.2221889055472264</v>
      </c>
      <c r="I60" t="s">
        <v>40</v>
      </c>
      <c r="J60" s="3">
        <v>89470555.555555552</v>
      </c>
      <c r="K60" s="4">
        <v>5.3319178188000818E-2</v>
      </c>
      <c r="L60" s="3">
        <v>24</v>
      </c>
    </row>
    <row r="61" spans="2:26" x14ac:dyDescent="0.25">
      <c r="B61" s="96" t="s">
        <v>103</v>
      </c>
      <c r="C61" s="98">
        <v>1</v>
      </c>
      <c r="D61" s="98">
        <v>2340000</v>
      </c>
      <c r="E61" s="98">
        <v>1815000</v>
      </c>
      <c r="F61" s="10">
        <f t="shared" si="3"/>
        <v>525000</v>
      </c>
      <c r="G61" s="18">
        <f t="shared" si="4"/>
        <v>0.77564102564102566</v>
      </c>
      <c r="I61" t="s">
        <v>73</v>
      </c>
      <c r="J61" s="3">
        <v>57515000</v>
      </c>
      <c r="K61" s="4">
        <v>3.4275550368955403E-2</v>
      </c>
      <c r="L61" s="3">
        <v>17</v>
      </c>
    </row>
    <row r="62" spans="2:26" x14ac:dyDescent="0.25">
      <c r="B62" s="96" t="s">
        <v>131</v>
      </c>
      <c r="C62" s="98">
        <v>1</v>
      </c>
      <c r="D62" s="98">
        <v>1955000</v>
      </c>
      <c r="E62" s="98">
        <v>1000000</v>
      </c>
      <c r="F62" s="10">
        <f t="shared" si="3"/>
        <v>955000</v>
      </c>
      <c r="G62" s="18">
        <f t="shared" si="4"/>
        <v>0.51150895140664965</v>
      </c>
      <c r="I62" t="s">
        <v>45</v>
      </c>
      <c r="J62" s="3">
        <v>82761722.222222209</v>
      </c>
      <c r="K62" s="4">
        <v>4.9321108904620936E-2</v>
      </c>
      <c r="L62" s="3">
        <v>28</v>
      </c>
    </row>
    <row r="63" spans="2:26" x14ac:dyDescent="0.25">
      <c r="B63" s="96" t="s">
        <v>89</v>
      </c>
      <c r="C63" s="98">
        <v>1</v>
      </c>
      <c r="D63" s="98">
        <v>1790000</v>
      </c>
      <c r="E63" s="98">
        <v>1200000</v>
      </c>
      <c r="F63" s="10">
        <f t="shared" si="3"/>
        <v>590000</v>
      </c>
      <c r="G63" s="18">
        <f t="shared" si="4"/>
        <v>0.67039106145251393</v>
      </c>
      <c r="I63" t="s">
        <v>81</v>
      </c>
      <c r="J63" s="3">
        <v>58440000</v>
      </c>
      <c r="K63" s="4">
        <v>3.4826795854329372E-2</v>
      </c>
      <c r="L63" s="3">
        <v>19</v>
      </c>
    </row>
    <row r="64" spans="2:26" x14ac:dyDescent="0.25">
      <c r="B64" s="96" t="s">
        <v>137</v>
      </c>
      <c r="C64" s="98">
        <v>1</v>
      </c>
      <c r="D64" s="98">
        <v>1780000</v>
      </c>
      <c r="E64" s="98">
        <v>509259</v>
      </c>
      <c r="F64" s="10">
        <f t="shared" si="3"/>
        <v>1270741</v>
      </c>
      <c r="G64" s="18">
        <f t="shared" si="4"/>
        <v>0.28610056179775278</v>
      </c>
      <c r="I64" t="s">
        <v>43</v>
      </c>
      <c r="J64" s="3">
        <v>80678666.666666657</v>
      </c>
      <c r="K64" s="4">
        <v>4.8079730557828326E-2</v>
      </c>
      <c r="L64" s="3">
        <v>27</v>
      </c>
    </row>
    <row r="65" spans="2:12" x14ac:dyDescent="0.25">
      <c r="B65" s="96" t="s">
        <v>102</v>
      </c>
      <c r="C65" s="98">
        <v>1</v>
      </c>
      <c r="D65" s="98">
        <v>1695000</v>
      </c>
      <c r="E65" s="98">
        <v>1550000</v>
      </c>
      <c r="F65" s="10">
        <f t="shared" si="3"/>
        <v>145000</v>
      </c>
      <c r="G65" s="18">
        <f t="shared" si="4"/>
        <v>0.91445427728613571</v>
      </c>
      <c r="I65" t="s">
        <v>19</v>
      </c>
      <c r="J65" s="3">
        <v>4240000</v>
      </c>
      <c r="K65" s="4">
        <v>2.5267901167412136E-3</v>
      </c>
      <c r="L65" s="3">
        <v>3</v>
      </c>
    </row>
    <row r="66" spans="2:12" x14ac:dyDescent="0.25">
      <c r="B66" s="96" t="s">
        <v>121</v>
      </c>
      <c r="C66" s="98">
        <v>1</v>
      </c>
      <c r="D66" s="98">
        <v>1560000</v>
      </c>
      <c r="E66" s="98">
        <v>1210000</v>
      </c>
      <c r="F66" s="10">
        <f t="shared" si="3"/>
        <v>350000</v>
      </c>
      <c r="G66" s="18">
        <f t="shared" si="4"/>
        <v>0.77564102564102566</v>
      </c>
      <c r="I66" t="s">
        <v>166</v>
      </c>
      <c r="J66" s="3">
        <v>964507333.33333337</v>
      </c>
      <c r="K66" s="4">
        <v>0.57478952768657787</v>
      </c>
      <c r="L66" s="3">
        <v>409</v>
      </c>
    </row>
    <row r="67" spans="2:12" x14ac:dyDescent="0.25">
      <c r="B67" s="96" t="s">
        <v>77</v>
      </c>
      <c r="C67" s="98">
        <v>1</v>
      </c>
      <c r="D67" s="98">
        <v>1527777.7777777778</v>
      </c>
      <c r="E67" s="98">
        <v>1400000</v>
      </c>
      <c r="F67" s="10">
        <f t="shared" si="3"/>
        <v>127777.77777777775</v>
      </c>
      <c r="G67" s="18">
        <f t="shared" si="4"/>
        <v>0.91636363636363638</v>
      </c>
      <c r="I67" t="s">
        <v>149</v>
      </c>
      <c r="J67" s="3">
        <v>1678018277.7777772</v>
      </c>
      <c r="K67" s="4">
        <v>1</v>
      </c>
      <c r="L67" s="3">
        <v>646</v>
      </c>
    </row>
    <row r="68" spans="2:12" x14ac:dyDescent="0.25">
      <c r="B68" s="96" t="s">
        <v>66</v>
      </c>
      <c r="C68" s="98">
        <v>1</v>
      </c>
      <c r="D68" s="98">
        <v>1527777.7777777778</v>
      </c>
      <c r="E68" s="98">
        <v>1400000</v>
      </c>
      <c r="F68" s="10">
        <f t="shared" si="3"/>
        <v>127777.77777777775</v>
      </c>
      <c r="G68" s="18">
        <f t="shared" si="4"/>
        <v>0.91636363636363638</v>
      </c>
    </row>
    <row r="69" spans="2:12" x14ac:dyDescent="0.25">
      <c r="B69" s="96" t="s">
        <v>124</v>
      </c>
      <c r="C69" s="98">
        <v>1</v>
      </c>
      <c r="D69" s="98">
        <v>1527777.7777777778</v>
      </c>
      <c r="E69" s="98">
        <v>1400000</v>
      </c>
      <c r="F69" s="10">
        <f t="shared" si="3"/>
        <v>127777.77777777775</v>
      </c>
      <c r="G69" s="18">
        <f t="shared" si="4"/>
        <v>0.91636363636363638</v>
      </c>
    </row>
    <row r="70" spans="2:12" x14ac:dyDescent="0.25">
      <c r="B70" s="96" t="s">
        <v>118</v>
      </c>
      <c r="C70" s="98">
        <v>1</v>
      </c>
      <c r="D70" s="98">
        <v>1527777.7777777778</v>
      </c>
      <c r="E70" s="98">
        <v>1400000</v>
      </c>
      <c r="F70" s="10">
        <f t="shared" si="3"/>
        <v>127777.77777777775</v>
      </c>
      <c r="G70" s="18">
        <f t="shared" si="4"/>
        <v>0.91636363636363638</v>
      </c>
    </row>
    <row r="71" spans="2:12" x14ac:dyDescent="0.25">
      <c r="B71" s="96" t="s">
        <v>128</v>
      </c>
      <c r="C71" s="98">
        <v>1</v>
      </c>
      <c r="D71" s="98">
        <v>1500000</v>
      </c>
      <c r="E71" s="98">
        <v>1000000</v>
      </c>
      <c r="F71" s="10">
        <f t="shared" si="3"/>
        <v>500000</v>
      </c>
      <c r="G71" s="18">
        <f t="shared" si="4"/>
        <v>0.66666666666666663</v>
      </c>
    </row>
    <row r="72" spans="2:12" x14ac:dyDescent="0.25">
      <c r="B72" s="96" t="s">
        <v>84</v>
      </c>
      <c r="C72" s="98">
        <v>1</v>
      </c>
      <c r="D72" s="98">
        <v>1300000</v>
      </c>
      <c r="E72" s="98">
        <v>1200000</v>
      </c>
      <c r="F72" s="10">
        <f t="shared" si="3"/>
        <v>100000</v>
      </c>
      <c r="G72" s="18">
        <f t="shared" si="4"/>
        <v>0.92307692307692313</v>
      </c>
    </row>
    <row r="73" spans="2:12" x14ac:dyDescent="0.25">
      <c r="B73" s="96" t="s">
        <v>166</v>
      </c>
      <c r="C73" s="98">
        <v>1</v>
      </c>
      <c r="D73" s="98">
        <v>350000</v>
      </c>
      <c r="E73" s="98">
        <v>150000</v>
      </c>
      <c r="F73" s="10">
        <f t="shared" si="3"/>
        <v>200000</v>
      </c>
      <c r="G73" s="18">
        <f t="shared" si="4"/>
        <v>0.42857142857142855</v>
      </c>
    </row>
    <row r="74" spans="2:12" x14ac:dyDescent="0.25">
      <c r="B74" s="96" t="s">
        <v>95</v>
      </c>
      <c r="C74" s="98">
        <v>1</v>
      </c>
      <c r="D74" s="98">
        <v>0</v>
      </c>
      <c r="E74" s="98">
        <v>994000</v>
      </c>
      <c r="F74" s="10">
        <f t="shared" si="3"/>
        <v>-994000</v>
      </c>
      <c r="G74" s="18" t="e">
        <f t="shared" si="4"/>
        <v>#DIV/0!</v>
      </c>
    </row>
    <row r="75" spans="2:12" x14ac:dyDescent="0.25">
      <c r="B75" s="96" t="s">
        <v>149</v>
      </c>
      <c r="C75" s="98">
        <v>646</v>
      </c>
      <c r="D75" s="98">
        <v>1678018277.7777781</v>
      </c>
      <c r="E75" s="98">
        <v>1060571909</v>
      </c>
      <c r="F75" s="10">
        <f t="shared" si="3"/>
        <v>617446368.77777815</v>
      </c>
      <c r="G75" s="10">
        <f t="shared" si="3"/>
        <v>443125540.22222185</v>
      </c>
    </row>
    <row r="77" spans="2:12" x14ac:dyDescent="0.25">
      <c r="I77" t="s">
        <v>167</v>
      </c>
    </row>
  </sheetData>
  <mergeCells count="1">
    <mergeCell ref="K48:M48"/>
  </mergeCells>
  <conditionalFormatting sqref="G3">
    <cfRule type="duplicateValues" dxfId="466" priority="13"/>
  </conditionalFormatting>
  <conditionalFormatting sqref="M3">
    <cfRule type="duplicateValues" dxfId="465" priority="12"/>
  </conditionalFormatting>
  <conditionalFormatting sqref="S3">
    <cfRule type="duplicateValues" dxfId="464" priority="11"/>
  </conditionalFormatting>
  <conditionalFormatting sqref="G21">
    <cfRule type="duplicateValues" dxfId="463" priority="10"/>
  </conditionalFormatting>
  <conditionalFormatting sqref="B21">
    <cfRule type="duplicateValues" dxfId="462" priority="9"/>
  </conditionalFormatting>
  <conditionalFormatting sqref="E3 B8">
    <cfRule type="duplicateValues" dxfId="461" priority="8"/>
  </conditionalFormatting>
  <conditionalFormatting sqref="B12">
    <cfRule type="duplicateValues" dxfId="460" priority="7"/>
  </conditionalFormatting>
  <conditionalFormatting sqref="B32">
    <cfRule type="duplicateValues" dxfId="459" priority="6"/>
  </conditionalFormatting>
  <conditionalFormatting sqref="B76:B234 B3 B23:B31 B20 G23:H23">
    <cfRule type="duplicateValues" dxfId="458" priority="14"/>
  </conditionalFormatting>
  <conditionalFormatting sqref="B11">
    <cfRule type="duplicateValues" dxfId="457" priority="5"/>
  </conditionalFormatting>
  <conditionalFormatting sqref="I20:K20">
    <cfRule type="duplicateValues" dxfId="456" priority="4"/>
  </conditionalFormatting>
  <conditionalFormatting sqref="M32">
    <cfRule type="duplicateValues" dxfId="455" priority="3"/>
  </conditionalFormatting>
  <conditionalFormatting sqref="I53">
    <cfRule type="duplicateValues" dxfId="454"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
  <sheetViews>
    <sheetView workbookViewId="0">
      <selection activeCell="D19" sqref="D19"/>
    </sheetView>
  </sheetViews>
  <sheetFormatPr defaultRowHeight="15" x14ac:dyDescent="0.25"/>
  <cols>
    <col min="1" max="1" width="26.140625" customWidth="1"/>
    <col min="2" max="2" width="15.85546875" customWidth="1"/>
    <col min="3" max="3" width="16.85546875" bestFit="1" customWidth="1"/>
  </cols>
  <sheetData>
    <row r="3" spans="1:3" x14ac:dyDescent="0.25">
      <c r="A3" s="159" t="s">
        <v>152</v>
      </c>
      <c r="B3" s="154" t="s">
        <v>519</v>
      </c>
      <c r="C3" t="s">
        <v>151</v>
      </c>
    </row>
    <row r="4" spans="1:3" x14ac:dyDescent="0.25">
      <c r="A4" s="154" t="s">
        <v>385</v>
      </c>
      <c r="B4" s="154">
        <v>3800000</v>
      </c>
      <c r="C4" s="160">
        <f>B4/$A$9</f>
        <v>1.5267948023500141E-2</v>
      </c>
    </row>
    <row r="5" spans="1:3" x14ac:dyDescent="0.25">
      <c r="A5" s="154" t="s">
        <v>384</v>
      </c>
      <c r="B5" s="154">
        <v>2000000</v>
      </c>
      <c r="C5" s="160">
        <f t="shared" ref="C5:C6" si="0">B5/$A$9</f>
        <v>8.0357621176316528E-3</v>
      </c>
    </row>
    <row r="6" spans="1:3" x14ac:dyDescent="0.25">
      <c r="A6" s="154" t="s">
        <v>383</v>
      </c>
      <c r="B6" s="154">
        <v>243087407.4074074</v>
      </c>
      <c r="C6" s="160">
        <f t="shared" si="0"/>
        <v>0.97669628985886825</v>
      </c>
    </row>
    <row r="8" spans="1:3" x14ac:dyDescent="0.25">
      <c r="A8" s="154" t="s">
        <v>141</v>
      </c>
    </row>
    <row r="9" spans="1:3" x14ac:dyDescent="0.25">
      <c r="A9" s="154">
        <v>248887407.4074074</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
  <sheetViews>
    <sheetView showGridLines="0" zoomScale="81" zoomScaleNormal="81" workbookViewId="0">
      <selection activeCell="V9" sqref="V9"/>
    </sheetView>
  </sheetViews>
  <sheetFormatPr defaultRowHeight="15" x14ac:dyDescent="0.25"/>
  <cols>
    <col min="1" max="1" width="8.7109375" customWidth="1"/>
    <col min="4" max="4" width="8.7109375" customWidth="1"/>
  </cols>
  <sheetData>
    <row r="1" spans="1:22" x14ac:dyDescent="0.25">
      <c r="A1" s="33"/>
      <c r="B1" s="33"/>
      <c r="C1" s="33"/>
      <c r="D1" s="33"/>
      <c r="E1" s="33"/>
      <c r="F1" s="33"/>
      <c r="G1" s="33"/>
      <c r="H1" s="33"/>
      <c r="I1" s="33"/>
      <c r="J1" s="33"/>
      <c r="K1" s="33"/>
      <c r="L1" s="33"/>
      <c r="M1" s="33"/>
      <c r="N1" s="33"/>
      <c r="O1" s="33"/>
      <c r="P1" s="33"/>
      <c r="Q1" s="33"/>
      <c r="R1" s="33"/>
      <c r="S1" s="33"/>
    </row>
    <row r="2" spans="1:22" x14ac:dyDescent="0.25">
      <c r="A2" s="33"/>
      <c r="B2" s="33"/>
      <c r="C2" s="33"/>
      <c r="D2" s="33"/>
      <c r="E2" s="33"/>
      <c r="F2" s="33"/>
      <c r="G2" s="33"/>
      <c r="H2" s="33"/>
      <c r="I2" s="33"/>
      <c r="J2" s="33"/>
      <c r="K2" s="33"/>
      <c r="L2" s="33"/>
      <c r="M2" s="33"/>
      <c r="N2" s="33"/>
      <c r="O2" s="33"/>
      <c r="P2" s="33"/>
      <c r="Q2" s="33"/>
      <c r="R2" s="33"/>
      <c r="S2" s="33"/>
    </row>
    <row r="3" spans="1:22" x14ac:dyDescent="0.25">
      <c r="A3" s="33"/>
      <c r="B3" s="33"/>
      <c r="C3" s="33"/>
      <c r="D3" s="33"/>
      <c r="E3" s="33"/>
      <c r="F3" s="33"/>
      <c r="G3" s="33"/>
      <c r="H3" s="33"/>
      <c r="I3" s="33"/>
      <c r="J3" s="33"/>
      <c r="K3" s="33"/>
      <c r="L3" s="33"/>
      <c r="M3" s="33"/>
      <c r="N3" s="33"/>
      <c r="O3" s="33"/>
      <c r="P3" s="33"/>
      <c r="Q3" s="33"/>
      <c r="R3" s="33"/>
      <c r="S3" s="33"/>
    </row>
    <row r="4" spans="1:22" x14ac:dyDescent="0.25">
      <c r="A4" s="33"/>
      <c r="B4" s="33"/>
      <c r="C4" s="33"/>
      <c r="D4" s="33"/>
      <c r="E4" s="33"/>
      <c r="F4" s="33"/>
      <c r="G4" s="33"/>
      <c r="H4" s="33"/>
      <c r="I4" s="33"/>
      <c r="J4" s="33"/>
      <c r="K4" s="33"/>
      <c r="L4" s="33"/>
      <c r="M4" s="33"/>
      <c r="N4" s="33"/>
      <c r="O4" s="33"/>
      <c r="P4" s="33"/>
      <c r="Q4" s="33"/>
      <c r="R4" s="33"/>
      <c r="S4" s="33"/>
    </row>
    <row r="5" spans="1:22" x14ac:dyDescent="0.25">
      <c r="A5" s="33"/>
      <c r="B5" s="33"/>
      <c r="C5" s="33"/>
      <c r="D5" s="33"/>
      <c r="E5" s="33"/>
      <c r="F5" s="33"/>
      <c r="G5" s="33"/>
      <c r="H5" s="33"/>
      <c r="I5" s="33"/>
      <c r="J5" s="33"/>
      <c r="K5" s="33"/>
      <c r="L5" s="33"/>
      <c r="M5" s="33"/>
      <c r="N5" s="33"/>
      <c r="O5" s="33"/>
      <c r="P5" s="33"/>
      <c r="Q5" s="33"/>
      <c r="R5" s="33"/>
      <c r="S5" s="33"/>
    </row>
    <row r="6" spans="1:22" x14ac:dyDescent="0.25">
      <c r="A6" s="33"/>
      <c r="B6" s="33"/>
      <c r="C6" s="33"/>
      <c r="D6" s="33"/>
      <c r="E6" s="33"/>
      <c r="F6" s="33"/>
      <c r="G6" s="33"/>
      <c r="H6" s="33"/>
      <c r="I6" s="33"/>
      <c r="J6" s="33"/>
      <c r="K6" s="33"/>
      <c r="L6" s="33"/>
      <c r="M6" s="33"/>
      <c r="N6" s="33"/>
      <c r="O6" s="33"/>
      <c r="P6" s="33"/>
      <c r="Q6" s="33"/>
      <c r="R6" s="33"/>
      <c r="S6" s="33"/>
      <c r="V6" t="s">
        <v>199</v>
      </c>
    </row>
    <row r="7" spans="1:22" x14ac:dyDescent="0.25">
      <c r="A7" s="33"/>
      <c r="B7" s="33"/>
      <c r="C7" s="33"/>
      <c r="D7" s="33"/>
      <c r="E7" s="33"/>
      <c r="F7" s="33"/>
      <c r="G7" s="33"/>
      <c r="H7" s="33"/>
      <c r="I7" s="33"/>
      <c r="J7" s="33"/>
      <c r="K7" s="33"/>
      <c r="L7" s="33"/>
      <c r="M7" s="33"/>
      <c r="N7" s="33"/>
      <c r="O7" s="33"/>
      <c r="P7" s="33"/>
      <c r="Q7" s="33"/>
      <c r="R7" s="33"/>
      <c r="S7" s="33"/>
      <c r="V7" t="s">
        <v>200</v>
      </c>
    </row>
    <row r="8" spans="1:22" x14ac:dyDescent="0.25">
      <c r="A8" s="33"/>
      <c r="B8" s="33"/>
      <c r="C8" s="33"/>
      <c r="D8" s="33"/>
      <c r="E8" s="33"/>
      <c r="F8" s="33"/>
      <c r="G8" s="33"/>
      <c r="H8" s="33"/>
      <c r="I8" s="33"/>
      <c r="J8" s="33"/>
      <c r="K8" s="33"/>
      <c r="L8" s="33"/>
      <c r="M8" s="33"/>
      <c r="N8" s="33"/>
      <c r="O8" s="33"/>
      <c r="P8" s="33"/>
      <c r="Q8" s="33"/>
      <c r="R8" s="33"/>
      <c r="S8" s="33"/>
      <c r="V8" t="s">
        <v>201</v>
      </c>
    </row>
    <row r="9" spans="1:22" x14ac:dyDescent="0.25">
      <c r="A9" s="33"/>
      <c r="B9" s="33"/>
      <c r="C9" s="33"/>
      <c r="D9" s="33"/>
      <c r="E9" s="33"/>
      <c r="F9" s="33"/>
      <c r="G9" s="33"/>
      <c r="H9" s="33"/>
      <c r="I9" s="33"/>
      <c r="J9" s="33"/>
      <c r="K9" s="33"/>
      <c r="L9" s="33"/>
      <c r="M9" s="33"/>
      <c r="N9" s="33"/>
      <c r="O9" s="33"/>
      <c r="P9" s="33"/>
      <c r="Q9" s="33"/>
      <c r="R9" s="33"/>
      <c r="S9" s="33"/>
    </row>
    <row r="10" spans="1:22" x14ac:dyDescent="0.25">
      <c r="A10" s="33"/>
      <c r="B10" s="33"/>
      <c r="C10" s="33"/>
      <c r="D10" s="33"/>
      <c r="E10" s="33"/>
      <c r="F10" s="33"/>
      <c r="G10" s="33"/>
      <c r="H10" s="33"/>
      <c r="I10" s="33"/>
      <c r="J10" s="33"/>
      <c r="K10" s="33"/>
      <c r="L10" s="33"/>
      <c r="M10" s="33"/>
      <c r="N10" s="33"/>
      <c r="O10" s="33"/>
      <c r="P10" s="33"/>
      <c r="Q10" s="33"/>
      <c r="R10" s="33"/>
      <c r="S10" s="33"/>
    </row>
    <row r="11" spans="1:22" x14ac:dyDescent="0.25">
      <c r="A11" s="33"/>
      <c r="B11" s="33"/>
      <c r="C11" s="33"/>
      <c r="D11" s="33"/>
      <c r="E11" s="33"/>
      <c r="F11" s="33"/>
      <c r="G11" s="33"/>
      <c r="H11" s="33"/>
      <c r="I11" s="33"/>
      <c r="J11" s="33"/>
      <c r="K11" s="33"/>
      <c r="L11" s="33"/>
      <c r="M11" s="33"/>
      <c r="N11" s="33"/>
      <c r="O11" s="33"/>
      <c r="P11" s="33"/>
      <c r="Q11" s="33"/>
      <c r="R11" s="33"/>
      <c r="S11" s="33"/>
    </row>
    <row r="12" spans="1:22" x14ac:dyDescent="0.25">
      <c r="A12" s="33"/>
      <c r="B12" s="33"/>
      <c r="C12" s="33"/>
      <c r="D12" s="33"/>
      <c r="E12" s="33"/>
      <c r="F12" s="33"/>
      <c r="G12" s="33"/>
      <c r="H12" s="33"/>
      <c r="I12" s="33"/>
      <c r="J12" s="33"/>
      <c r="K12" s="33"/>
      <c r="L12" s="33"/>
      <c r="M12" s="33"/>
      <c r="N12" s="33"/>
      <c r="O12" s="33"/>
      <c r="P12" s="33"/>
      <c r="Q12" s="33"/>
      <c r="R12" s="33"/>
      <c r="S12" s="33"/>
    </row>
    <row r="13" spans="1:22" x14ac:dyDescent="0.25">
      <c r="A13" s="33"/>
      <c r="B13" s="33"/>
      <c r="C13" s="33"/>
      <c r="D13" s="33"/>
      <c r="E13" s="33"/>
      <c r="F13" s="33"/>
      <c r="G13" s="33"/>
      <c r="H13" s="33"/>
      <c r="I13" s="33"/>
      <c r="J13" s="33"/>
      <c r="K13" s="33"/>
      <c r="L13" s="33"/>
      <c r="M13" s="33"/>
      <c r="N13" s="33"/>
      <c r="O13" s="33"/>
      <c r="P13" s="33"/>
      <c r="Q13" s="33"/>
      <c r="R13" s="33"/>
      <c r="S13" s="33"/>
    </row>
    <row r="14" spans="1:22" x14ac:dyDescent="0.25">
      <c r="A14" s="33"/>
      <c r="B14" s="33"/>
      <c r="C14" s="33"/>
      <c r="D14" s="33"/>
      <c r="E14" s="33"/>
      <c r="F14" s="33"/>
      <c r="G14" s="33"/>
      <c r="H14" s="33"/>
      <c r="I14" s="33"/>
      <c r="J14" s="33"/>
      <c r="K14" s="33"/>
      <c r="L14" s="33"/>
      <c r="M14" s="33"/>
      <c r="N14" s="33"/>
      <c r="O14" s="33"/>
      <c r="P14" s="33"/>
      <c r="Q14" s="33"/>
      <c r="R14" s="33"/>
      <c r="S14" s="33"/>
    </row>
    <row r="15" spans="1:22" x14ac:dyDescent="0.25">
      <c r="A15" s="33"/>
      <c r="B15" s="33"/>
      <c r="C15" s="33"/>
      <c r="D15" s="33"/>
      <c r="E15" s="33"/>
      <c r="F15" s="33"/>
      <c r="G15" s="33"/>
      <c r="H15" s="33"/>
      <c r="I15" s="33"/>
      <c r="J15" s="33"/>
      <c r="K15" s="33"/>
      <c r="L15" s="33"/>
      <c r="M15" s="33"/>
      <c r="N15" s="33"/>
      <c r="O15" s="33"/>
      <c r="P15" s="33"/>
      <c r="Q15" s="33"/>
      <c r="R15" s="33"/>
      <c r="S15" s="33"/>
    </row>
    <row r="16" spans="1:22" x14ac:dyDescent="0.25">
      <c r="A16" s="33"/>
      <c r="B16" s="33"/>
      <c r="C16" s="33"/>
      <c r="D16" s="33"/>
      <c r="E16" s="33"/>
      <c r="F16" s="33"/>
      <c r="G16" s="33"/>
      <c r="H16" s="33"/>
      <c r="I16" s="33"/>
      <c r="J16" s="33"/>
      <c r="K16" s="33"/>
      <c r="L16" s="33"/>
      <c r="M16" s="33"/>
      <c r="N16" s="33"/>
      <c r="O16" s="33"/>
      <c r="P16" s="33"/>
      <c r="Q16" s="33"/>
      <c r="R16" s="33"/>
      <c r="S16" s="33"/>
    </row>
    <row r="17" spans="1:19" x14ac:dyDescent="0.25">
      <c r="A17" s="33"/>
      <c r="B17" s="33"/>
      <c r="C17" s="33"/>
      <c r="D17" s="33"/>
      <c r="E17" s="33"/>
      <c r="F17" s="33"/>
      <c r="G17" s="33"/>
      <c r="H17" s="33"/>
      <c r="I17" s="33"/>
      <c r="J17" s="33"/>
      <c r="K17" s="33"/>
      <c r="L17" s="33"/>
      <c r="M17" s="33"/>
      <c r="N17" s="33"/>
      <c r="O17" s="33"/>
      <c r="P17" s="33"/>
      <c r="Q17" s="33"/>
      <c r="R17" s="33"/>
      <c r="S17" s="33"/>
    </row>
    <row r="18" spans="1:19" ht="18" customHeight="1" x14ac:dyDescent="0.25">
      <c r="A18" s="33"/>
      <c r="B18" s="33"/>
      <c r="C18" s="33"/>
      <c r="D18" s="33"/>
      <c r="E18" s="33"/>
      <c r="F18" s="33"/>
      <c r="G18" s="33"/>
      <c r="H18" s="33"/>
      <c r="I18" s="33"/>
      <c r="J18" s="33"/>
      <c r="K18" s="33"/>
      <c r="L18" s="33"/>
      <c r="M18" s="33"/>
      <c r="N18" s="33"/>
      <c r="O18" s="33"/>
      <c r="P18" s="33"/>
      <c r="Q18" s="33"/>
      <c r="R18" s="33"/>
      <c r="S18" s="33"/>
    </row>
    <row r="19" spans="1:19" x14ac:dyDescent="0.25">
      <c r="A19" s="33"/>
      <c r="B19" s="33"/>
      <c r="C19" s="33"/>
      <c r="D19" s="33"/>
      <c r="E19" s="33"/>
      <c r="F19" s="33"/>
      <c r="G19" s="33"/>
      <c r="H19" s="33"/>
      <c r="I19" s="33"/>
      <c r="J19" s="33"/>
      <c r="K19" s="33"/>
      <c r="L19" s="33"/>
      <c r="M19" s="33"/>
      <c r="N19" s="33"/>
      <c r="O19" s="33"/>
      <c r="P19" s="33"/>
      <c r="Q19" s="33"/>
      <c r="R19" s="33"/>
      <c r="S19" s="33"/>
    </row>
    <row r="20" spans="1:19" x14ac:dyDescent="0.25">
      <c r="A20" s="33"/>
      <c r="B20" s="33"/>
      <c r="C20" s="33"/>
      <c r="D20" s="33"/>
      <c r="E20" s="33"/>
      <c r="F20" s="33"/>
      <c r="G20" s="33"/>
      <c r="H20" s="33"/>
      <c r="I20" s="33"/>
      <c r="J20" s="33"/>
      <c r="K20" s="33"/>
      <c r="L20" s="33"/>
      <c r="M20" s="33"/>
      <c r="N20" s="33"/>
      <c r="O20" s="33"/>
      <c r="P20" s="33"/>
      <c r="Q20" s="33"/>
      <c r="R20" s="33"/>
      <c r="S20" s="33"/>
    </row>
    <row r="21" spans="1:19" x14ac:dyDescent="0.25">
      <c r="A21" s="33"/>
      <c r="B21" s="33"/>
      <c r="C21" s="33"/>
      <c r="D21" s="33"/>
      <c r="E21" s="33"/>
      <c r="F21" s="33"/>
      <c r="G21" s="33"/>
      <c r="H21" s="33"/>
      <c r="I21" s="33"/>
      <c r="J21" s="33"/>
      <c r="K21" s="33"/>
      <c r="L21" s="33"/>
      <c r="M21" s="33"/>
      <c r="N21" s="33"/>
      <c r="O21" s="33"/>
      <c r="P21" s="33"/>
      <c r="Q21" s="33"/>
      <c r="R21" s="33"/>
      <c r="S21" s="33"/>
    </row>
    <row r="22" spans="1:19" x14ac:dyDescent="0.25">
      <c r="A22" s="33"/>
      <c r="B22" s="33"/>
      <c r="C22" s="33"/>
      <c r="D22" s="33"/>
      <c r="E22" s="33"/>
      <c r="F22" s="33"/>
      <c r="G22" s="33"/>
      <c r="H22" s="33"/>
      <c r="I22" s="33"/>
      <c r="J22" s="33"/>
      <c r="K22" s="33"/>
      <c r="L22" s="33"/>
      <c r="M22" s="33"/>
      <c r="N22" s="33"/>
      <c r="O22" s="33"/>
      <c r="P22" s="33"/>
      <c r="Q22" s="33"/>
      <c r="R22" s="33"/>
      <c r="S22" s="33"/>
    </row>
    <row r="23" spans="1:19" x14ac:dyDescent="0.25">
      <c r="A23" s="33"/>
      <c r="B23" s="33"/>
      <c r="C23" s="33"/>
      <c r="D23" s="33"/>
      <c r="E23" s="33"/>
      <c r="F23" s="33"/>
      <c r="G23" s="33"/>
      <c r="H23" s="33"/>
      <c r="I23" s="33"/>
      <c r="J23" s="33"/>
      <c r="K23" s="33"/>
      <c r="L23" s="33"/>
      <c r="M23" s="33"/>
      <c r="N23" s="33"/>
      <c r="O23" s="33"/>
      <c r="P23" s="33"/>
      <c r="Q23" s="33"/>
      <c r="R23" s="33"/>
      <c r="S23" s="33"/>
    </row>
    <row r="24" spans="1:19" x14ac:dyDescent="0.25">
      <c r="A24" s="33"/>
      <c r="B24" s="33"/>
      <c r="C24" s="33"/>
      <c r="D24" s="33"/>
      <c r="E24" s="33"/>
      <c r="F24" s="33"/>
      <c r="G24" s="33"/>
      <c r="H24" s="33"/>
      <c r="I24" s="33"/>
      <c r="J24" s="33"/>
      <c r="K24" s="33"/>
      <c r="L24" s="33"/>
      <c r="M24" s="33"/>
      <c r="N24" s="33"/>
      <c r="O24" s="33"/>
      <c r="P24" s="33"/>
      <c r="Q24" s="33"/>
      <c r="R24" s="33"/>
      <c r="S24" s="33"/>
    </row>
    <row r="25" spans="1:19" x14ac:dyDescent="0.25">
      <c r="A25" s="33"/>
      <c r="B25" s="33"/>
      <c r="C25" s="33"/>
      <c r="D25" s="33"/>
      <c r="E25" s="33"/>
      <c r="F25" s="33"/>
      <c r="G25" s="33"/>
      <c r="H25" s="33"/>
      <c r="I25" s="33"/>
      <c r="J25" s="33"/>
      <c r="K25" s="33"/>
      <c r="L25" s="33"/>
      <c r="M25" s="33"/>
      <c r="N25" s="33"/>
      <c r="O25" s="33"/>
      <c r="P25" s="33"/>
      <c r="Q25" s="33"/>
      <c r="R25" s="33"/>
      <c r="S25" s="33"/>
    </row>
    <row r="26" spans="1:19" x14ac:dyDescent="0.25">
      <c r="A26" s="33"/>
      <c r="B26" s="33"/>
      <c r="C26" s="33"/>
      <c r="D26" s="33"/>
      <c r="E26" s="33"/>
      <c r="F26" s="33"/>
      <c r="G26" s="33"/>
      <c r="H26" s="33"/>
      <c r="I26" s="33"/>
      <c r="J26" s="33"/>
      <c r="K26" s="33"/>
      <c r="L26" s="33"/>
      <c r="M26" s="33"/>
      <c r="N26" s="33"/>
      <c r="O26" s="33"/>
      <c r="P26" s="33"/>
      <c r="Q26" s="33"/>
      <c r="R26" s="33"/>
      <c r="S26" s="33"/>
    </row>
    <row r="27" spans="1:19" x14ac:dyDescent="0.25">
      <c r="A27" s="33"/>
      <c r="B27" s="33"/>
      <c r="C27" s="33"/>
      <c r="D27" s="33"/>
      <c r="E27" s="33"/>
      <c r="F27" s="33"/>
      <c r="G27" s="33"/>
      <c r="H27" s="33"/>
      <c r="I27" s="33"/>
      <c r="J27" s="33"/>
      <c r="K27" s="33"/>
      <c r="L27" s="33"/>
      <c r="M27" s="33"/>
      <c r="N27" s="33"/>
      <c r="O27" s="33"/>
      <c r="P27" s="33"/>
      <c r="Q27" s="33"/>
      <c r="R27" s="33"/>
      <c r="S27" s="33"/>
    </row>
    <row r="28" spans="1:19" x14ac:dyDescent="0.25">
      <c r="A28" s="33"/>
      <c r="B28" s="33"/>
      <c r="C28" s="33"/>
      <c r="D28" s="33"/>
      <c r="E28" s="33"/>
      <c r="F28" s="33"/>
      <c r="G28" s="33"/>
      <c r="H28" s="33"/>
      <c r="I28" s="33"/>
      <c r="J28" s="33"/>
      <c r="K28" s="33"/>
      <c r="L28" s="33"/>
      <c r="M28" s="33"/>
      <c r="N28" s="33"/>
      <c r="O28" s="33"/>
      <c r="P28" s="33"/>
      <c r="Q28" s="33"/>
      <c r="R28" s="33"/>
      <c r="S28" s="33"/>
    </row>
    <row r="29" spans="1:19" x14ac:dyDescent="0.25">
      <c r="A29" s="33"/>
      <c r="B29" s="33"/>
      <c r="C29" s="33"/>
      <c r="D29" s="33"/>
      <c r="E29" s="33"/>
      <c r="F29" s="33"/>
      <c r="G29" s="33"/>
      <c r="H29" s="33"/>
      <c r="I29" s="33"/>
      <c r="J29" s="33"/>
      <c r="K29" s="33"/>
      <c r="L29" s="33"/>
      <c r="M29" s="33"/>
      <c r="N29" s="33"/>
      <c r="O29" s="33"/>
      <c r="P29" s="33"/>
      <c r="Q29" s="33"/>
      <c r="R29" s="33"/>
      <c r="S29" s="33"/>
    </row>
    <row r="30" spans="1:19" x14ac:dyDescent="0.25">
      <c r="A30" s="33"/>
      <c r="B30" s="33"/>
      <c r="C30" s="33"/>
      <c r="D30" s="33"/>
      <c r="E30" s="33"/>
      <c r="F30" s="33"/>
      <c r="G30" s="33"/>
      <c r="H30" s="33"/>
      <c r="I30" s="33"/>
      <c r="J30" s="33"/>
      <c r="K30" s="33"/>
      <c r="L30" s="33"/>
      <c r="M30" s="33"/>
      <c r="N30" s="33"/>
      <c r="O30" s="33"/>
      <c r="P30" s="33"/>
      <c r="Q30" s="33"/>
      <c r="R30" s="33"/>
      <c r="S30" s="33"/>
    </row>
    <row r="31" spans="1:19" x14ac:dyDescent="0.25">
      <c r="A31" s="33"/>
      <c r="B31" s="33"/>
      <c r="C31" s="33"/>
      <c r="D31" s="33"/>
      <c r="E31" s="33"/>
      <c r="F31" s="33"/>
      <c r="G31" s="33"/>
      <c r="H31" s="33"/>
      <c r="I31" s="33"/>
      <c r="J31" s="33"/>
      <c r="K31" s="33"/>
      <c r="L31" s="33"/>
      <c r="M31" s="33"/>
      <c r="N31" s="33"/>
      <c r="O31" s="33"/>
      <c r="P31" s="33"/>
      <c r="Q31" s="33"/>
      <c r="R31" s="33"/>
      <c r="S31" s="33"/>
    </row>
    <row r="32" spans="1:19" x14ac:dyDescent="0.25">
      <c r="A32" s="33"/>
      <c r="B32" s="33"/>
      <c r="C32" s="33"/>
      <c r="D32" s="33"/>
      <c r="E32" s="33"/>
      <c r="F32" s="33"/>
      <c r="G32" s="33"/>
      <c r="H32" s="33"/>
      <c r="I32" s="33"/>
      <c r="J32" s="33"/>
      <c r="K32" s="33"/>
      <c r="L32" s="33"/>
      <c r="M32" s="33"/>
      <c r="N32" s="33"/>
      <c r="O32" s="33"/>
      <c r="P32" s="33"/>
      <c r="Q32" s="33"/>
      <c r="R32" s="33"/>
      <c r="S32" s="33"/>
    </row>
    <row r="33" spans="1:19" x14ac:dyDescent="0.25">
      <c r="A33" s="33"/>
      <c r="B33" s="33"/>
      <c r="C33" s="33"/>
      <c r="D33" s="33"/>
      <c r="E33" s="33"/>
      <c r="F33" s="33"/>
      <c r="G33" s="33"/>
      <c r="H33" s="33"/>
      <c r="I33" s="33"/>
      <c r="J33" s="33"/>
      <c r="K33" s="33"/>
      <c r="L33" s="33"/>
      <c r="M33" s="33"/>
      <c r="N33" s="33"/>
      <c r="O33" s="33"/>
      <c r="P33" s="33"/>
      <c r="Q33" s="33"/>
      <c r="R33" s="33"/>
      <c r="S33" s="33"/>
    </row>
    <row r="34" spans="1:19" x14ac:dyDescent="0.25">
      <c r="A34" s="33"/>
      <c r="B34" s="33"/>
      <c r="C34" s="33"/>
      <c r="D34" s="33"/>
      <c r="E34" s="33"/>
      <c r="F34" s="33"/>
      <c r="G34" s="33"/>
      <c r="H34" s="33"/>
      <c r="I34" s="33"/>
      <c r="J34" s="33"/>
      <c r="K34" s="33"/>
      <c r="L34" s="33"/>
      <c r="M34" s="33"/>
      <c r="N34" s="33"/>
      <c r="O34" s="33"/>
      <c r="P34" s="33"/>
      <c r="Q34" s="33"/>
      <c r="R34" s="33"/>
      <c r="S34" s="33"/>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4:E10"/>
  <sheetViews>
    <sheetView zoomScale="76" zoomScaleNormal="76" workbookViewId="0">
      <selection activeCell="C8" sqref="C8"/>
    </sheetView>
  </sheetViews>
  <sheetFormatPr defaultRowHeight="15" x14ac:dyDescent="0.25"/>
  <cols>
    <col min="1" max="1" width="5" style="1" bestFit="1" customWidth="1"/>
    <col min="2" max="2" width="80.5703125" customWidth="1"/>
    <col min="3" max="3" width="31.140625" customWidth="1"/>
    <col min="4" max="4" width="60.140625" customWidth="1"/>
    <col min="5" max="5" width="31.5703125" customWidth="1"/>
  </cols>
  <sheetData>
    <row r="4" spans="1:5" s="1" customFormat="1" x14ac:dyDescent="0.25">
      <c r="A4" s="26" t="s">
        <v>1</v>
      </c>
      <c r="B4" s="26" t="s">
        <v>168</v>
      </c>
      <c r="C4" s="26" t="s">
        <v>169</v>
      </c>
      <c r="D4" s="26" t="s">
        <v>170</v>
      </c>
      <c r="E4" s="26" t="s">
        <v>171</v>
      </c>
    </row>
    <row r="5" spans="1:5" ht="117" customHeight="1" x14ac:dyDescent="0.25">
      <c r="A5" s="27">
        <v>1</v>
      </c>
      <c r="B5" s="28"/>
      <c r="C5" s="29" t="s">
        <v>172</v>
      </c>
      <c r="D5" s="29" t="s">
        <v>173</v>
      </c>
      <c r="E5" s="11"/>
    </row>
    <row r="6" spans="1:5" ht="30" x14ac:dyDescent="0.25">
      <c r="A6" s="30">
        <f>A5+1</f>
        <v>2</v>
      </c>
      <c r="B6" s="11"/>
      <c r="C6" s="29" t="s">
        <v>174</v>
      </c>
      <c r="D6" s="29" t="s">
        <v>175</v>
      </c>
      <c r="E6" s="11"/>
    </row>
    <row r="7" spans="1:5" ht="45" x14ac:dyDescent="0.25">
      <c r="A7" s="30">
        <f t="shared" ref="A7:A10" si="0">A6+1</f>
        <v>3</v>
      </c>
      <c r="C7" s="11" t="s">
        <v>176</v>
      </c>
      <c r="D7" s="16" t="s">
        <v>177</v>
      </c>
      <c r="E7" s="11"/>
    </row>
    <row r="8" spans="1:5" ht="311.45" customHeight="1" x14ac:dyDescent="0.25">
      <c r="A8" s="30">
        <f t="shared" si="0"/>
        <v>4</v>
      </c>
      <c r="B8" s="16"/>
      <c r="C8" s="29" t="s">
        <v>178</v>
      </c>
      <c r="D8" s="29" t="s">
        <v>179</v>
      </c>
      <c r="E8" s="11"/>
    </row>
    <row r="9" spans="1:5" ht="63.6" customHeight="1" x14ac:dyDescent="0.25">
      <c r="A9" s="30">
        <f t="shared" si="0"/>
        <v>5</v>
      </c>
      <c r="B9" s="11" t="s">
        <v>180</v>
      </c>
      <c r="C9" s="16" t="s">
        <v>181</v>
      </c>
      <c r="D9" s="16" t="s">
        <v>182</v>
      </c>
      <c r="E9" s="11"/>
    </row>
    <row r="10" spans="1:5" x14ac:dyDescent="0.25">
      <c r="A10" s="30">
        <f t="shared" si="0"/>
        <v>6</v>
      </c>
      <c r="B10" s="11"/>
      <c r="C10" s="11"/>
      <c r="D10" s="11"/>
      <c r="E10" s="1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Hướng dẫn nhập</vt:lpstr>
      <vt:lpstr>THÁNG 6.2022</vt:lpstr>
      <vt:lpstr>Danh mục</vt:lpstr>
      <vt:lpstr>BÁO CÁO TỔNG HỢP</vt:lpstr>
      <vt:lpstr>Cal!</vt:lpstr>
      <vt:lpstr>biểu đồ báo cáo</vt:lpstr>
      <vt:lpstr>Dashboard</vt:lpstr>
      <vt:lpstr>Ý kiến KNSB</vt:lpstr>
      <vt:lpstr>TRÀNG_DUỆ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Thành Đạt - CV BKSNB</dc:creator>
  <cp:lastModifiedBy>ADMIN</cp:lastModifiedBy>
  <dcterms:created xsi:type="dcterms:W3CDTF">2022-05-14T08:21:47Z</dcterms:created>
  <dcterms:modified xsi:type="dcterms:W3CDTF">2022-06-02T09:26:34Z</dcterms:modified>
</cp:coreProperties>
</file>