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2\Documents\github\alternativefeeds\"/>
    </mc:Choice>
  </mc:AlternateContent>
  <bookViews>
    <workbookView xWindow="0" yWindow="0" windowWidth="19200" windowHeight="7050" activeTab="1"/>
  </bookViews>
  <sheets>
    <sheet name="Footprints " sheetId="1" r:id="rId1"/>
    <sheet name="FCR " sheetId="3" r:id="rId2"/>
    <sheet name="Codes 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5" i="3" l="1"/>
  <c r="W25" i="3"/>
  <c r="T25" i="3"/>
  <c r="P25" i="3"/>
  <c r="M25" i="3"/>
  <c r="J25" i="3"/>
  <c r="AD11" i="3" l="1"/>
  <c r="J11" i="3"/>
  <c r="N23" i="3"/>
  <c r="L23" i="3"/>
  <c r="J23" i="3"/>
  <c r="R22" i="3"/>
  <c r="N22" i="3"/>
  <c r="L22" i="3"/>
  <c r="J22" i="3"/>
  <c r="N21" i="3"/>
  <c r="L21" i="3"/>
  <c r="J21" i="3"/>
  <c r="AD7" i="3" l="1"/>
  <c r="Z7" i="3"/>
  <c r="V7" i="3"/>
  <c r="R7" i="3"/>
  <c r="N7" i="3"/>
</calcChain>
</file>

<file path=xl/sharedStrings.xml><?xml version="1.0" encoding="utf-8"?>
<sst xmlns="http://schemas.openxmlformats.org/spreadsheetml/2006/main" count="746" uniqueCount="227">
  <si>
    <t xml:space="preserve">Taxon </t>
  </si>
  <si>
    <t>FCR</t>
  </si>
  <si>
    <t>Reference</t>
  </si>
  <si>
    <t>Comments</t>
  </si>
  <si>
    <t>Tenebrio molitor</t>
  </si>
  <si>
    <t>Sci_Name</t>
  </si>
  <si>
    <t>Comm_Name</t>
  </si>
  <si>
    <t>Unit</t>
  </si>
  <si>
    <t>Acheta domesticus</t>
  </si>
  <si>
    <t>House cricket nymph</t>
  </si>
  <si>
    <t xml:space="preserve">Insect </t>
  </si>
  <si>
    <t>Insect</t>
  </si>
  <si>
    <t>Locusta migratoria</t>
  </si>
  <si>
    <t>Glover and Sexton 2015</t>
  </si>
  <si>
    <t>Oonincx et al 2010</t>
  </si>
  <si>
    <t>Pachnoda marginata</t>
  </si>
  <si>
    <t xml:space="preserve">Sun beetles </t>
  </si>
  <si>
    <t xml:space="preserve">Meal worm larvae </t>
  </si>
  <si>
    <t>Migratory locust nymph</t>
  </si>
  <si>
    <t>Blaptica dubia</t>
  </si>
  <si>
    <t>Argentinian cockroach (all stages)</t>
  </si>
  <si>
    <t>CO2 g/kg BM/day</t>
  </si>
  <si>
    <t>CO2 g/kg mass gain</t>
  </si>
  <si>
    <t>CH4 g/kg BM/day</t>
  </si>
  <si>
    <t>N2O mg/kg BM/day</t>
  </si>
  <si>
    <t>General</t>
  </si>
  <si>
    <t>CO2 eq BM/day other</t>
  </si>
  <si>
    <t>Protein_content</t>
  </si>
  <si>
    <t>Confidence_ (+/-)</t>
  </si>
  <si>
    <t xml:space="preserve">Black solider fly </t>
  </si>
  <si>
    <t>Hermetia illucens</t>
  </si>
  <si>
    <t>Catfish</t>
  </si>
  <si>
    <t>African Catfish</t>
  </si>
  <si>
    <t>Shepphard et al 1994</t>
  </si>
  <si>
    <t>Ng et al 2001</t>
  </si>
  <si>
    <t>Footprint</t>
  </si>
  <si>
    <t>Footprint_type</t>
  </si>
  <si>
    <t>FCR of insects 1.7 relative to 2.5 for chickens, 5 for pork and 10 for beef \</t>
  </si>
  <si>
    <t>Oonincx et al 2012</t>
  </si>
  <si>
    <t>GHG</t>
  </si>
  <si>
    <t>Protein</t>
  </si>
  <si>
    <t>Zophobus morio</t>
  </si>
  <si>
    <t>Super worm</t>
  </si>
  <si>
    <t xml:space="preserve">GHG - production </t>
  </si>
  <si>
    <t>GHG - LCA</t>
  </si>
  <si>
    <t xml:space="preserve">Mealworms has an FCR of 2.2  fed on fresh ingredients </t>
  </si>
  <si>
    <t xml:space="preserve">CO2 eq kg/ kg BM </t>
  </si>
  <si>
    <t>Land use</t>
  </si>
  <si>
    <t>Energy use</t>
  </si>
  <si>
    <t>MJ/ kg BM</t>
  </si>
  <si>
    <t>Also includes Zophorus morio within these results</t>
  </si>
  <si>
    <t xml:space="preserve">GHG - LCA </t>
  </si>
  <si>
    <t>CO2 eq kg/ kg protein</t>
  </si>
  <si>
    <t>MJ/ kg protein</t>
  </si>
  <si>
    <t xml:space="preserve">m2 kg BM / year </t>
  </si>
  <si>
    <t>m2 / kg protein</t>
  </si>
  <si>
    <t>Water use</t>
  </si>
  <si>
    <t>Oonincx et al 2013</t>
  </si>
  <si>
    <t>Oonincx et al 2014</t>
  </si>
  <si>
    <t>Oonincx et al 2015</t>
  </si>
  <si>
    <t>Oonincx et al 2016</t>
  </si>
  <si>
    <t>m3 / T BM</t>
  </si>
  <si>
    <t>L/ g protein</t>
  </si>
  <si>
    <t>m3 / kg protein</t>
  </si>
  <si>
    <t xml:space="preserve">Miglietta et al 2015 </t>
  </si>
  <si>
    <t>Miglietta et al 2016</t>
  </si>
  <si>
    <t>Miglietta et al 2017</t>
  </si>
  <si>
    <t>m3 / kg BM</t>
  </si>
  <si>
    <t>Variegated Grasshopper</t>
  </si>
  <si>
    <t xml:space="preserve">Alegbeleye et al 2011 </t>
  </si>
  <si>
    <t>Zonocerus variegatus</t>
  </si>
  <si>
    <t>Mud Catfish</t>
  </si>
  <si>
    <t>Termite</t>
  </si>
  <si>
    <t>Macrotermes subhyalinus</t>
  </si>
  <si>
    <t>Sogbesan and Ugwumba 2009</t>
  </si>
  <si>
    <t xml:space="preserve">Roncarati et al 2015 </t>
  </si>
  <si>
    <t>Common Catfish</t>
  </si>
  <si>
    <t xml:space="preserve">Sparus aurata </t>
  </si>
  <si>
    <t>European sea bass</t>
  </si>
  <si>
    <t>Picollo et al 2018</t>
  </si>
  <si>
    <t xml:space="preserve">Gasco et al 2016 </t>
  </si>
  <si>
    <t xml:space="preserve">Rainbow trout </t>
  </si>
  <si>
    <t xml:space="preserve">Belforti et al 2015 </t>
  </si>
  <si>
    <t>Oryctes rhinoceros</t>
  </si>
  <si>
    <t xml:space="preserve">Palm grub </t>
  </si>
  <si>
    <t>Fakayode &amp; Ugwumba 2010</t>
  </si>
  <si>
    <t>Feed_Sci</t>
  </si>
  <si>
    <t>Feed_Comm</t>
  </si>
  <si>
    <t>Target_Comm</t>
  </si>
  <si>
    <t>Target_Sci</t>
  </si>
  <si>
    <t>Metric</t>
  </si>
  <si>
    <t>Clarius gariepinus</t>
  </si>
  <si>
    <t>Feed_Type</t>
  </si>
  <si>
    <t>R_5</t>
  </si>
  <si>
    <t>R_10</t>
  </si>
  <si>
    <t>R_15</t>
  </si>
  <si>
    <t>R_20</t>
  </si>
  <si>
    <t>R_25</t>
  </si>
  <si>
    <t>R_30</t>
  </si>
  <si>
    <t>R_35</t>
  </si>
  <si>
    <t>R_40</t>
  </si>
  <si>
    <t>R_45</t>
  </si>
  <si>
    <t>R_50</t>
  </si>
  <si>
    <t>R_55</t>
  </si>
  <si>
    <t>R_60</t>
  </si>
  <si>
    <t>R_65</t>
  </si>
  <si>
    <t>R_70</t>
  </si>
  <si>
    <t>R_75</t>
  </si>
  <si>
    <t>R_80</t>
  </si>
  <si>
    <t>R_85</t>
  </si>
  <si>
    <t>R_90</t>
  </si>
  <si>
    <t>R_95</t>
  </si>
  <si>
    <t>R_100</t>
  </si>
  <si>
    <t>Target_Type</t>
  </si>
  <si>
    <t>Ref</t>
  </si>
  <si>
    <t>R_0</t>
  </si>
  <si>
    <t>Gilthead seabream</t>
  </si>
  <si>
    <t>Dicentrarchus labrax </t>
  </si>
  <si>
    <t xml:space="preserve">Salmon </t>
  </si>
  <si>
    <t xml:space="preserve">Catfish </t>
  </si>
  <si>
    <t>Zophobas morio</t>
  </si>
  <si>
    <t xml:space="preserve">Super worm </t>
  </si>
  <si>
    <t xml:space="preserve">Tilapia </t>
  </si>
  <si>
    <t>Oreochromis niloticus</t>
  </si>
  <si>
    <t xml:space="preserve">Nile Tilapia </t>
  </si>
  <si>
    <t>Jabir 2012</t>
  </si>
  <si>
    <t xml:space="preserve">Silkworm pupae &amp; clam </t>
  </si>
  <si>
    <t>Carp</t>
  </si>
  <si>
    <t>Indian Major Carp</t>
  </si>
  <si>
    <t xml:space="preserve">Bombyx mori </t>
  </si>
  <si>
    <t xml:space="preserve">Labeo rohita </t>
  </si>
  <si>
    <t xml:space="preserve">Begum et al 1994 </t>
  </si>
  <si>
    <t>Silkworm pupae</t>
  </si>
  <si>
    <t xml:space="preserve">Nandeesha et al 1990 </t>
  </si>
  <si>
    <t xml:space="preserve">Silkworm pupae </t>
  </si>
  <si>
    <t xml:space="preserve">Common Carp </t>
  </si>
  <si>
    <t>Cyprinus carpio</t>
  </si>
  <si>
    <t xml:space="preserve">Jian carp </t>
  </si>
  <si>
    <t>Ji et al 2013</t>
  </si>
  <si>
    <t xml:space="preserve">Rangcharyulu et al 2003 </t>
  </si>
  <si>
    <t xml:space="preserve">Mutliple: Silver, mrigal, rohu, catla </t>
  </si>
  <si>
    <t xml:space="preserve">Hypophthalmychthys molitrix, Cirrhinus mrigala, Labeo rohita, and catla catla </t>
  </si>
  <si>
    <t>Silkworm pupae (Treated)</t>
  </si>
  <si>
    <t>Rangcharyulu et al 2004</t>
  </si>
  <si>
    <t>Silkworm pupae (Unreated)</t>
  </si>
  <si>
    <t>Lee et al 2012</t>
  </si>
  <si>
    <t>Paralichthys olivaceus</t>
  </si>
  <si>
    <t>Olive flounder</t>
  </si>
  <si>
    <t>Lee et al 2013</t>
  </si>
  <si>
    <t xml:space="preserve">Promate </t>
  </si>
  <si>
    <t xml:space="preserve">MDemersals </t>
  </si>
  <si>
    <t>Combination</t>
  </si>
  <si>
    <t>Ostazewska</t>
  </si>
  <si>
    <t>Chrionmomid larvae</t>
  </si>
  <si>
    <t>Oncorhynchus mykiss</t>
  </si>
  <si>
    <t xml:space="preserve">Promate + silkworm </t>
  </si>
  <si>
    <t>Ictalurus punctatus</t>
  </si>
  <si>
    <t>Channel catfish</t>
  </si>
  <si>
    <t xml:space="preserve">Newton 2005 </t>
  </si>
  <si>
    <t>Black solider fly</t>
  </si>
  <si>
    <t>Hermetia illuscens</t>
  </si>
  <si>
    <t xml:space="preserve">Sealey et al 2011 </t>
  </si>
  <si>
    <t>Sealey et al 2012</t>
  </si>
  <si>
    <t>Black solider fly (enriched)</t>
  </si>
  <si>
    <t>St-Hilaire et al 2007</t>
  </si>
  <si>
    <t>St-Hilaire et al 2008</t>
  </si>
  <si>
    <t xml:space="preserve">Lock et al 2016 </t>
  </si>
  <si>
    <t>Atlantic salmon</t>
  </si>
  <si>
    <t>Salmo salar</t>
  </si>
  <si>
    <t>Lock et al 2017</t>
  </si>
  <si>
    <t>Lock et al 2018</t>
  </si>
  <si>
    <t>Psetta maxima</t>
  </si>
  <si>
    <t>Turbot</t>
  </si>
  <si>
    <t>OMarine</t>
  </si>
  <si>
    <t>Common housefly</t>
  </si>
  <si>
    <t>Musca domestica</t>
  </si>
  <si>
    <t xml:space="preserve">Ogunji et al 2008 </t>
  </si>
  <si>
    <t xml:space="preserve">Ogunji et al 2007 </t>
  </si>
  <si>
    <t>Kroeckel et al 2013</t>
  </si>
  <si>
    <t>Aniebo et al 2009</t>
  </si>
  <si>
    <t>Fasakin et al 2003</t>
  </si>
  <si>
    <t xml:space="preserve">Poultry feather meal, viscera and maggot meal </t>
  </si>
  <si>
    <t>Adewolu et al 2010</t>
  </si>
  <si>
    <t xml:space="preserve">Wang et al 2017 </t>
  </si>
  <si>
    <t>Ogunji et al 2009</t>
  </si>
  <si>
    <t xml:space="preserve">Replacing </t>
  </si>
  <si>
    <t>Fishmeal</t>
  </si>
  <si>
    <t>Algae</t>
  </si>
  <si>
    <t>Fish oil</t>
  </si>
  <si>
    <t>Schizochytrium limacinum</t>
  </si>
  <si>
    <t>Algal meal</t>
  </si>
  <si>
    <t xml:space="preserve">Garcia-Ortega et al 2016 </t>
  </si>
  <si>
    <t>Giant Grouper</t>
  </si>
  <si>
    <t>Epinephelus lanceolatus</t>
  </si>
  <si>
    <t>Bacteria</t>
  </si>
  <si>
    <t>Garcia-Ortega et al 2017</t>
  </si>
  <si>
    <t>Litopenaeus vannamei</t>
  </si>
  <si>
    <t>Shrimp</t>
  </si>
  <si>
    <t>Pacific white shrimp</t>
  </si>
  <si>
    <t>Ju et al 2012</t>
  </si>
  <si>
    <t>Haematococcus pluvialis</t>
  </si>
  <si>
    <t xml:space="preserve">Kissinger et al 2016 </t>
  </si>
  <si>
    <t>Soy protein, squid trimmings, Algal meal</t>
  </si>
  <si>
    <t xml:space="preserve">Longfin yellowtail </t>
  </si>
  <si>
    <t xml:space="preserve">Seriola rivoliana </t>
  </si>
  <si>
    <t xml:space="preserve">%of algae as proetin source </t>
  </si>
  <si>
    <t>Atlantic cod </t>
  </si>
  <si>
    <t>Gadus morhua</t>
  </si>
  <si>
    <t>Isocrysis sp. Nannochloropsis</t>
  </si>
  <si>
    <t xml:space="preserve">Walker and Berlinksy 2011 </t>
  </si>
  <si>
    <t>Porphyra spp.</t>
  </si>
  <si>
    <t>Walker et al 2011</t>
  </si>
  <si>
    <t>OPelagic</t>
  </si>
  <si>
    <t xml:space="preserve">Nanofrustulum sp. </t>
  </si>
  <si>
    <t>Tetraselmis sp.</t>
  </si>
  <si>
    <t xml:space="preserve">Kiron et al 2012 </t>
  </si>
  <si>
    <t>Kiron et al 2013</t>
  </si>
  <si>
    <t>Whiteleg shrimp</t>
  </si>
  <si>
    <t>Start on salze 2010</t>
  </si>
  <si>
    <t>Vizcaino et al 2014</t>
  </si>
  <si>
    <t>Scenedesmus almeriensis</t>
  </si>
  <si>
    <t xml:space="preserve">Fishmeal </t>
  </si>
  <si>
    <t>Vizcaino et al 2015</t>
  </si>
  <si>
    <t>Parrot fish</t>
  </si>
  <si>
    <t>Oplegnathus fasciatus</t>
  </si>
  <si>
    <t xml:space="preserve">Spirulina pacifica </t>
  </si>
  <si>
    <t>Kim et al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</si>
</sst>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4" sqref="A44"/>
    </sheetView>
  </sheetViews>
  <sheetFormatPr defaultRowHeight="14.5" x14ac:dyDescent="0.35"/>
  <cols>
    <col min="1" max="1" width="21.453125" customWidth="1"/>
    <col min="2" max="2" width="28.81640625" bestFit="1" customWidth="1"/>
    <col min="3" max="3" width="24.1796875" bestFit="1" customWidth="1"/>
    <col min="4" max="4" width="17.7265625" customWidth="1"/>
    <col min="5" max="6" width="16.453125" customWidth="1"/>
    <col min="7" max="7" width="20.1796875" bestFit="1" customWidth="1"/>
    <col min="8" max="8" width="15.54296875" customWidth="1"/>
    <col min="9" max="9" width="28.26953125" bestFit="1" customWidth="1"/>
  </cols>
  <sheetData>
    <row r="1" spans="1:10" s="1" customFormat="1" x14ac:dyDescent="0.35">
      <c r="A1" s="1" t="s">
        <v>0</v>
      </c>
      <c r="B1" s="1" t="s">
        <v>6</v>
      </c>
      <c r="C1" s="1" t="s">
        <v>5</v>
      </c>
      <c r="D1" s="1" t="s">
        <v>36</v>
      </c>
      <c r="E1" s="1" t="s">
        <v>35</v>
      </c>
      <c r="F1" s="1" t="s">
        <v>28</v>
      </c>
      <c r="G1" s="1" t="s">
        <v>7</v>
      </c>
      <c r="H1" s="1" t="s">
        <v>27</v>
      </c>
      <c r="I1" s="1" t="s">
        <v>2</v>
      </c>
      <c r="J1" s="1" t="s">
        <v>3</v>
      </c>
    </row>
    <row r="2" spans="1:10" x14ac:dyDescent="0.35">
      <c r="A2" t="s">
        <v>10</v>
      </c>
      <c r="B2" t="s">
        <v>25</v>
      </c>
      <c r="I2" t="s">
        <v>13</v>
      </c>
      <c r="J2" t="s">
        <v>37</v>
      </c>
    </row>
    <row r="3" spans="1:10" x14ac:dyDescent="0.35">
      <c r="A3" t="s">
        <v>10</v>
      </c>
      <c r="B3" t="s">
        <v>17</v>
      </c>
      <c r="C3" t="s">
        <v>4</v>
      </c>
      <c r="D3" t="s">
        <v>39</v>
      </c>
      <c r="E3">
        <v>61</v>
      </c>
      <c r="F3">
        <v>9</v>
      </c>
      <c r="G3" t="s">
        <v>21</v>
      </c>
      <c r="I3" t="s">
        <v>14</v>
      </c>
    </row>
    <row r="4" spans="1:10" x14ac:dyDescent="0.35">
      <c r="A4" t="s">
        <v>11</v>
      </c>
      <c r="B4" t="s">
        <v>9</v>
      </c>
      <c r="C4" t="s">
        <v>8</v>
      </c>
      <c r="D4" t="s">
        <v>39</v>
      </c>
      <c r="E4">
        <v>68</v>
      </c>
      <c r="F4">
        <v>10</v>
      </c>
      <c r="G4" t="s">
        <v>21</v>
      </c>
      <c r="I4" t="s">
        <v>14</v>
      </c>
    </row>
    <row r="5" spans="1:10" x14ac:dyDescent="0.35">
      <c r="A5" t="s">
        <v>11</v>
      </c>
      <c r="B5" t="s">
        <v>18</v>
      </c>
      <c r="C5" t="s">
        <v>12</v>
      </c>
      <c r="D5" t="s">
        <v>39</v>
      </c>
      <c r="E5">
        <v>110</v>
      </c>
      <c r="F5">
        <v>21</v>
      </c>
      <c r="G5" t="s">
        <v>21</v>
      </c>
      <c r="I5" t="s">
        <v>14</v>
      </c>
    </row>
    <row r="6" spans="1:10" x14ac:dyDescent="0.35">
      <c r="A6" t="s">
        <v>11</v>
      </c>
      <c r="B6" t="s">
        <v>16</v>
      </c>
      <c r="C6" t="s">
        <v>15</v>
      </c>
      <c r="D6" t="s">
        <v>39</v>
      </c>
      <c r="E6">
        <v>50</v>
      </c>
      <c r="F6">
        <v>22</v>
      </c>
      <c r="G6" t="s">
        <v>21</v>
      </c>
      <c r="I6" t="s">
        <v>14</v>
      </c>
    </row>
    <row r="7" spans="1:10" x14ac:dyDescent="0.35">
      <c r="A7" t="s">
        <v>11</v>
      </c>
      <c r="B7" t="s">
        <v>20</v>
      </c>
      <c r="C7" t="s">
        <v>19</v>
      </c>
      <c r="D7" t="s">
        <v>39</v>
      </c>
      <c r="E7">
        <v>19</v>
      </c>
      <c r="F7">
        <v>3</v>
      </c>
      <c r="G7" t="s">
        <v>21</v>
      </c>
      <c r="I7" t="s">
        <v>14</v>
      </c>
    </row>
    <row r="8" spans="1:10" x14ac:dyDescent="0.35">
      <c r="A8" t="s">
        <v>10</v>
      </c>
      <c r="B8" t="s">
        <v>17</v>
      </c>
      <c r="C8" t="s">
        <v>4</v>
      </c>
      <c r="D8" t="s">
        <v>39</v>
      </c>
      <c r="E8">
        <v>61</v>
      </c>
      <c r="F8">
        <v>9</v>
      </c>
      <c r="G8" t="s">
        <v>22</v>
      </c>
      <c r="I8" t="s">
        <v>14</v>
      </c>
    </row>
    <row r="9" spans="1:10" x14ac:dyDescent="0.35">
      <c r="A9" t="s">
        <v>11</v>
      </c>
      <c r="B9" t="s">
        <v>9</v>
      </c>
      <c r="C9" t="s">
        <v>8</v>
      </c>
      <c r="D9" t="s">
        <v>39</v>
      </c>
      <c r="E9">
        <v>68</v>
      </c>
      <c r="F9">
        <v>10</v>
      </c>
      <c r="G9" t="s">
        <v>22</v>
      </c>
      <c r="I9" t="s">
        <v>14</v>
      </c>
    </row>
    <row r="10" spans="1:10" x14ac:dyDescent="0.35">
      <c r="A10" t="s">
        <v>11</v>
      </c>
      <c r="B10" t="s">
        <v>18</v>
      </c>
      <c r="C10" t="s">
        <v>12</v>
      </c>
      <c r="D10" t="s">
        <v>39</v>
      </c>
      <c r="E10">
        <v>110</v>
      </c>
      <c r="F10">
        <v>21</v>
      </c>
      <c r="G10" t="s">
        <v>22</v>
      </c>
      <c r="I10" t="s">
        <v>14</v>
      </c>
    </row>
    <row r="11" spans="1:10" x14ac:dyDescent="0.35">
      <c r="A11" t="s">
        <v>11</v>
      </c>
      <c r="B11" t="s">
        <v>16</v>
      </c>
      <c r="C11" t="s">
        <v>15</v>
      </c>
      <c r="D11" t="s">
        <v>39</v>
      </c>
      <c r="E11">
        <v>50</v>
      </c>
      <c r="F11">
        <v>22</v>
      </c>
      <c r="G11" t="s">
        <v>22</v>
      </c>
      <c r="I11" t="s">
        <v>14</v>
      </c>
    </row>
    <row r="12" spans="1:10" x14ac:dyDescent="0.35">
      <c r="A12" t="s">
        <v>11</v>
      </c>
      <c r="B12" t="s">
        <v>20</v>
      </c>
      <c r="C12" t="s">
        <v>19</v>
      </c>
      <c r="D12" t="s">
        <v>39</v>
      </c>
      <c r="E12">
        <v>19</v>
      </c>
      <c r="F12">
        <v>3</v>
      </c>
      <c r="G12" t="s">
        <v>22</v>
      </c>
      <c r="I12" t="s">
        <v>14</v>
      </c>
    </row>
    <row r="13" spans="1:10" x14ac:dyDescent="0.35">
      <c r="A13" t="s">
        <v>10</v>
      </c>
      <c r="B13" t="s">
        <v>17</v>
      </c>
      <c r="C13" t="s">
        <v>4</v>
      </c>
      <c r="D13" t="s">
        <v>39</v>
      </c>
      <c r="E13">
        <v>0</v>
      </c>
      <c r="F13">
        <v>2E-3</v>
      </c>
      <c r="G13" t="s">
        <v>23</v>
      </c>
      <c r="I13" t="s">
        <v>14</v>
      </c>
    </row>
    <row r="14" spans="1:10" x14ac:dyDescent="0.35">
      <c r="A14" t="s">
        <v>11</v>
      </c>
      <c r="B14" t="s">
        <v>9</v>
      </c>
      <c r="C14" t="s">
        <v>8</v>
      </c>
      <c r="D14" t="s">
        <v>39</v>
      </c>
      <c r="E14">
        <v>0</v>
      </c>
      <c r="F14">
        <v>2E-3</v>
      </c>
      <c r="G14" t="s">
        <v>23</v>
      </c>
      <c r="I14" t="s">
        <v>14</v>
      </c>
    </row>
    <row r="15" spans="1:10" x14ac:dyDescent="0.35">
      <c r="A15" t="s">
        <v>11</v>
      </c>
      <c r="B15" t="s">
        <v>18</v>
      </c>
      <c r="C15" t="s">
        <v>12</v>
      </c>
      <c r="D15" t="s">
        <v>39</v>
      </c>
      <c r="E15">
        <v>0</v>
      </c>
      <c r="F15">
        <v>1.7000000000000001E-2</v>
      </c>
      <c r="G15" t="s">
        <v>23</v>
      </c>
      <c r="I15" t="s">
        <v>14</v>
      </c>
    </row>
    <row r="16" spans="1:10" x14ac:dyDescent="0.35">
      <c r="A16" t="s">
        <v>11</v>
      </c>
      <c r="B16" t="s">
        <v>16</v>
      </c>
      <c r="C16" t="s">
        <v>15</v>
      </c>
      <c r="D16" t="s">
        <v>43</v>
      </c>
      <c r="E16">
        <v>0.16</v>
      </c>
      <c r="F16">
        <v>8.5000000000000006E-2</v>
      </c>
      <c r="G16" t="s">
        <v>23</v>
      </c>
      <c r="I16" t="s">
        <v>14</v>
      </c>
    </row>
    <row r="17" spans="1:10" x14ac:dyDescent="0.35">
      <c r="A17" t="s">
        <v>11</v>
      </c>
      <c r="B17" t="s">
        <v>20</v>
      </c>
      <c r="C17" t="s">
        <v>19</v>
      </c>
      <c r="D17" t="s">
        <v>43</v>
      </c>
      <c r="E17">
        <v>0.08</v>
      </c>
      <c r="F17">
        <v>2.1000000000000001E-2</v>
      </c>
      <c r="G17" t="s">
        <v>23</v>
      </c>
      <c r="I17" t="s">
        <v>14</v>
      </c>
    </row>
    <row r="18" spans="1:10" x14ac:dyDescent="0.35">
      <c r="A18" t="s">
        <v>10</v>
      </c>
      <c r="B18" t="s">
        <v>17</v>
      </c>
      <c r="C18" t="s">
        <v>4</v>
      </c>
      <c r="D18" t="s">
        <v>43</v>
      </c>
      <c r="E18">
        <v>1.5</v>
      </c>
      <c r="F18">
        <v>0.13</v>
      </c>
      <c r="G18" t="s">
        <v>24</v>
      </c>
      <c r="I18" t="s">
        <v>14</v>
      </c>
    </row>
    <row r="19" spans="1:10" x14ac:dyDescent="0.35">
      <c r="A19" t="s">
        <v>11</v>
      </c>
      <c r="B19" t="s">
        <v>9</v>
      </c>
      <c r="C19" t="s">
        <v>8</v>
      </c>
      <c r="D19" t="s">
        <v>43</v>
      </c>
      <c r="E19">
        <v>0.1</v>
      </c>
      <c r="F19">
        <v>0.13</v>
      </c>
      <c r="G19" t="s">
        <v>24</v>
      </c>
      <c r="I19" t="s">
        <v>14</v>
      </c>
    </row>
    <row r="20" spans="1:10" x14ac:dyDescent="0.35">
      <c r="A20" t="s">
        <v>11</v>
      </c>
      <c r="B20" t="s">
        <v>18</v>
      </c>
      <c r="C20" t="s">
        <v>12</v>
      </c>
      <c r="D20" t="s">
        <v>43</v>
      </c>
      <c r="E20">
        <v>8</v>
      </c>
      <c r="F20">
        <v>13.5</v>
      </c>
      <c r="G20" t="s">
        <v>24</v>
      </c>
      <c r="I20" t="s">
        <v>14</v>
      </c>
    </row>
    <row r="21" spans="1:10" x14ac:dyDescent="0.35">
      <c r="A21" t="s">
        <v>11</v>
      </c>
      <c r="B21" t="s">
        <v>16</v>
      </c>
      <c r="C21" t="s">
        <v>15</v>
      </c>
      <c r="D21" t="s">
        <v>43</v>
      </c>
      <c r="E21">
        <v>0</v>
      </c>
      <c r="F21">
        <v>0.03</v>
      </c>
      <c r="G21" t="s">
        <v>24</v>
      </c>
      <c r="I21" t="s">
        <v>14</v>
      </c>
    </row>
    <row r="22" spans="1:10" x14ac:dyDescent="0.35">
      <c r="A22" t="s">
        <v>11</v>
      </c>
      <c r="B22" t="s">
        <v>20</v>
      </c>
      <c r="C22" t="s">
        <v>19</v>
      </c>
      <c r="D22" t="s">
        <v>43</v>
      </c>
      <c r="E22">
        <v>0.3</v>
      </c>
      <c r="F22">
        <v>0.24</v>
      </c>
      <c r="G22" t="s">
        <v>24</v>
      </c>
      <c r="I22" t="s">
        <v>14</v>
      </c>
    </row>
    <row r="23" spans="1:10" x14ac:dyDescent="0.35">
      <c r="A23" t="s">
        <v>10</v>
      </c>
      <c r="B23" t="s">
        <v>17</v>
      </c>
      <c r="C23" t="s">
        <v>4</v>
      </c>
      <c r="D23" t="s">
        <v>43</v>
      </c>
      <c r="E23">
        <v>0.45</v>
      </c>
      <c r="F23">
        <v>0.04</v>
      </c>
      <c r="G23" t="s">
        <v>26</v>
      </c>
      <c r="I23" t="s">
        <v>14</v>
      </c>
    </row>
    <row r="24" spans="1:10" x14ac:dyDescent="0.35">
      <c r="A24" t="s">
        <v>11</v>
      </c>
      <c r="B24" t="s">
        <v>9</v>
      </c>
      <c r="C24" t="s">
        <v>8</v>
      </c>
      <c r="D24" t="s">
        <v>43</v>
      </c>
      <c r="E24">
        <v>0.05</v>
      </c>
      <c r="F24">
        <v>0.04</v>
      </c>
      <c r="G24" t="s">
        <v>26</v>
      </c>
      <c r="I24" t="s">
        <v>14</v>
      </c>
    </row>
    <row r="25" spans="1:10" x14ac:dyDescent="0.35">
      <c r="A25" t="s">
        <v>11</v>
      </c>
      <c r="B25" t="s">
        <v>18</v>
      </c>
      <c r="C25" t="s">
        <v>12</v>
      </c>
      <c r="D25" t="s">
        <v>43</v>
      </c>
      <c r="E25">
        <v>2.37</v>
      </c>
      <c r="F25">
        <v>4.0199999999999996</v>
      </c>
      <c r="G25" t="s">
        <v>26</v>
      </c>
      <c r="I25" t="s">
        <v>14</v>
      </c>
    </row>
    <row r="26" spans="1:10" x14ac:dyDescent="0.35">
      <c r="A26" t="s">
        <v>11</v>
      </c>
      <c r="B26" t="s">
        <v>16</v>
      </c>
      <c r="C26" t="s">
        <v>15</v>
      </c>
      <c r="D26" t="s">
        <v>43</v>
      </c>
      <c r="E26">
        <v>4</v>
      </c>
      <c r="F26">
        <v>2.13</v>
      </c>
      <c r="G26" t="s">
        <v>26</v>
      </c>
      <c r="I26" t="s">
        <v>14</v>
      </c>
    </row>
    <row r="27" spans="1:10" x14ac:dyDescent="0.35">
      <c r="A27" t="s">
        <v>11</v>
      </c>
      <c r="B27" t="s">
        <v>20</v>
      </c>
      <c r="C27" t="s">
        <v>19</v>
      </c>
      <c r="D27" t="s">
        <v>43</v>
      </c>
      <c r="E27">
        <v>2.12</v>
      </c>
      <c r="F27">
        <v>0.56999999999999995</v>
      </c>
      <c r="G27" t="s">
        <v>26</v>
      </c>
      <c r="I27" t="s">
        <v>14</v>
      </c>
    </row>
    <row r="28" spans="1:10" x14ac:dyDescent="0.35">
      <c r="A28" t="s">
        <v>11</v>
      </c>
      <c r="B28" t="s">
        <v>29</v>
      </c>
      <c r="C28" t="s">
        <v>30</v>
      </c>
      <c r="D28" t="s">
        <v>40</v>
      </c>
      <c r="H28">
        <v>0.42</v>
      </c>
      <c r="I28" t="s">
        <v>33</v>
      </c>
    </row>
    <row r="29" spans="1:10" x14ac:dyDescent="0.35">
      <c r="A29" t="s">
        <v>10</v>
      </c>
      <c r="B29" t="s">
        <v>17</v>
      </c>
      <c r="C29" t="s">
        <v>4</v>
      </c>
      <c r="D29" t="s">
        <v>44</v>
      </c>
      <c r="E29">
        <v>2.65</v>
      </c>
      <c r="G29" t="s">
        <v>46</v>
      </c>
      <c r="H29">
        <v>0.53</v>
      </c>
      <c r="I29" t="s">
        <v>38</v>
      </c>
      <c r="J29" t="s">
        <v>45</v>
      </c>
    </row>
    <row r="30" spans="1:10" x14ac:dyDescent="0.35">
      <c r="A30" t="s">
        <v>10</v>
      </c>
      <c r="B30" t="s">
        <v>42</v>
      </c>
      <c r="C30" t="s">
        <v>41</v>
      </c>
      <c r="D30" t="s">
        <v>44</v>
      </c>
      <c r="E30">
        <v>2.65</v>
      </c>
      <c r="G30" t="s">
        <v>46</v>
      </c>
      <c r="H30">
        <v>0.45</v>
      </c>
      <c r="I30" t="s">
        <v>38</v>
      </c>
      <c r="J30" t="s">
        <v>50</v>
      </c>
    </row>
    <row r="31" spans="1:10" x14ac:dyDescent="0.35">
      <c r="A31" t="s">
        <v>10</v>
      </c>
      <c r="B31" t="s">
        <v>17</v>
      </c>
      <c r="C31" t="s">
        <v>4</v>
      </c>
      <c r="D31" t="s">
        <v>47</v>
      </c>
      <c r="E31">
        <v>3.6</v>
      </c>
      <c r="G31" t="s">
        <v>54</v>
      </c>
      <c r="I31" t="s">
        <v>38</v>
      </c>
      <c r="J31" t="s">
        <v>50</v>
      </c>
    </row>
    <row r="32" spans="1:10" x14ac:dyDescent="0.35">
      <c r="A32" t="s">
        <v>10</v>
      </c>
      <c r="B32" t="s">
        <v>17</v>
      </c>
      <c r="C32" t="s">
        <v>4</v>
      </c>
      <c r="D32" t="s">
        <v>48</v>
      </c>
      <c r="E32">
        <v>34</v>
      </c>
      <c r="G32" t="s">
        <v>49</v>
      </c>
      <c r="I32" t="s">
        <v>57</v>
      </c>
      <c r="J32" t="s">
        <v>50</v>
      </c>
    </row>
    <row r="33" spans="1:10" x14ac:dyDescent="0.35">
      <c r="A33" t="s">
        <v>10</v>
      </c>
      <c r="B33" t="s">
        <v>17</v>
      </c>
      <c r="C33" t="s">
        <v>4</v>
      </c>
      <c r="D33" t="s">
        <v>51</v>
      </c>
      <c r="E33">
        <v>14</v>
      </c>
      <c r="G33" t="s">
        <v>52</v>
      </c>
      <c r="I33" t="s">
        <v>58</v>
      </c>
      <c r="J33" t="s">
        <v>50</v>
      </c>
    </row>
    <row r="34" spans="1:10" x14ac:dyDescent="0.35">
      <c r="A34" t="s">
        <v>10</v>
      </c>
      <c r="B34" t="s">
        <v>17</v>
      </c>
      <c r="C34" t="s">
        <v>4</v>
      </c>
      <c r="D34" t="s">
        <v>48</v>
      </c>
      <c r="E34">
        <v>173</v>
      </c>
      <c r="G34" t="s">
        <v>53</v>
      </c>
      <c r="I34" t="s">
        <v>59</v>
      </c>
      <c r="J34" t="s">
        <v>50</v>
      </c>
    </row>
    <row r="35" spans="1:10" x14ac:dyDescent="0.35">
      <c r="A35" t="s">
        <v>10</v>
      </c>
      <c r="B35" t="s">
        <v>17</v>
      </c>
      <c r="C35" t="s">
        <v>4</v>
      </c>
      <c r="D35" t="s">
        <v>47</v>
      </c>
      <c r="E35">
        <v>18</v>
      </c>
      <c r="G35" t="s">
        <v>55</v>
      </c>
      <c r="I35" t="s">
        <v>60</v>
      </c>
      <c r="J35" t="s">
        <v>50</v>
      </c>
    </row>
    <row r="36" spans="1:10" x14ac:dyDescent="0.35">
      <c r="A36" t="s">
        <v>10</v>
      </c>
      <c r="B36" t="s">
        <v>17</v>
      </c>
      <c r="C36" t="s">
        <v>4</v>
      </c>
      <c r="D36" t="s">
        <v>56</v>
      </c>
      <c r="E36">
        <v>4341</v>
      </c>
      <c r="G36" t="s">
        <v>61</v>
      </c>
      <c r="H36">
        <v>0.186</v>
      </c>
      <c r="I36" t="s">
        <v>64</v>
      </c>
      <c r="J36" t="s">
        <v>50</v>
      </c>
    </row>
    <row r="37" spans="1:10" x14ac:dyDescent="0.35">
      <c r="A37" t="s">
        <v>10</v>
      </c>
      <c r="B37" t="s">
        <v>17</v>
      </c>
      <c r="C37" t="s">
        <v>4</v>
      </c>
      <c r="D37" t="s">
        <v>56</v>
      </c>
      <c r="E37">
        <v>4.3410000000000002</v>
      </c>
      <c r="G37" t="s">
        <v>67</v>
      </c>
      <c r="I37" t="s">
        <v>65</v>
      </c>
      <c r="J37" t="s">
        <v>50</v>
      </c>
    </row>
    <row r="38" spans="1:10" x14ac:dyDescent="0.35">
      <c r="A38" t="s">
        <v>10</v>
      </c>
      <c r="B38" t="s">
        <v>17</v>
      </c>
      <c r="C38" t="s">
        <v>4</v>
      </c>
      <c r="D38" t="s">
        <v>56</v>
      </c>
      <c r="E38">
        <v>23</v>
      </c>
      <c r="G38" t="s">
        <v>62</v>
      </c>
      <c r="I38" t="s">
        <v>65</v>
      </c>
      <c r="J38" t="s">
        <v>50</v>
      </c>
    </row>
    <row r="39" spans="1:10" x14ac:dyDescent="0.35">
      <c r="A39" t="s">
        <v>10</v>
      </c>
      <c r="B39" t="s">
        <v>17</v>
      </c>
      <c r="C39" t="s">
        <v>4</v>
      </c>
      <c r="D39" t="s">
        <v>56</v>
      </c>
      <c r="E39">
        <v>23</v>
      </c>
      <c r="G39" t="s">
        <v>63</v>
      </c>
      <c r="I39" t="s">
        <v>66</v>
      </c>
      <c r="J39" t="s">
        <v>50</v>
      </c>
    </row>
    <row r="40" spans="1:10" x14ac:dyDescent="0.35">
      <c r="A40" t="s">
        <v>10</v>
      </c>
      <c r="B40" t="s">
        <v>132</v>
      </c>
      <c r="H40">
        <v>0.41</v>
      </c>
      <c r="I40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tabSelected="1" zoomScale="85" zoomScaleNormal="85" workbookViewId="0">
      <pane xSplit="9" ySplit="1" topLeftCell="J12" activePane="bottomRight" state="frozen"/>
      <selection pane="topRight" activeCell="I1" sqref="I1"/>
      <selection pane="bottomLeft" activeCell="A2" sqref="A2"/>
      <selection pane="bottomRight" activeCell="B53" sqref="B53"/>
    </sheetView>
  </sheetViews>
  <sheetFormatPr defaultRowHeight="14.5" x14ac:dyDescent="0.35"/>
  <cols>
    <col min="3" max="3" width="27.453125" bestFit="1" customWidth="1"/>
    <col min="4" max="4" width="22.7265625" bestFit="1" customWidth="1"/>
    <col min="5" max="5" width="24.1796875" bestFit="1" customWidth="1"/>
    <col min="6" max="6" width="9.1796875" bestFit="1" customWidth="1"/>
    <col min="7" max="7" width="17.453125" customWidth="1"/>
    <col min="8" max="8" width="18" bestFit="1" customWidth="1"/>
    <col min="9" max="9" width="20.7265625" bestFit="1" customWidth="1"/>
    <col min="10" max="10" width="12.1796875" customWidth="1"/>
    <col min="11" max="11" width="12" customWidth="1"/>
    <col min="12" max="12" width="8.1796875" customWidth="1"/>
    <col min="13" max="13" width="8.54296875" customWidth="1"/>
    <col min="14" max="14" width="8.7265625" customWidth="1"/>
    <col min="15" max="15" width="10.1796875" customWidth="1"/>
    <col min="16" max="16" width="8.54296875" customWidth="1"/>
  </cols>
  <sheetData>
    <row r="1" spans="1:30" x14ac:dyDescent="0.35">
      <c r="A1" s="1" t="s">
        <v>90</v>
      </c>
      <c r="B1" s="1" t="s">
        <v>92</v>
      </c>
      <c r="C1" s="1" t="s">
        <v>114</v>
      </c>
      <c r="D1" s="1" t="s">
        <v>87</v>
      </c>
      <c r="E1" s="1" t="s">
        <v>86</v>
      </c>
      <c r="F1" s="1" t="s">
        <v>185</v>
      </c>
      <c r="G1" s="1" t="s">
        <v>113</v>
      </c>
      <c r="H1" s="1" t="s">
        <v>88</v>
      </c>
      <c r="I1" s="1" t="s">
        <v>89</v>
      </c>
      <c r="J1" s="1" t="s">
        <v>115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</row>
    <row r="2" spans="1:30" x14ac:dyDescent="0.35">
      <c r="A2" t="s">
        <v>1</v>
      </c>
      <c r="B2" t="s">
        <v>151</v>
      </c>
      <c r="C2" t="s">
        <v>131</v>
      </c>
      <c r="D2" t="s">
        <v>126</v>
      </c>
      <c r="E2" t="s">
        <v>129</v>
      </c>
      <c r="F2" t="s">
        <v>186</v>
      </c>
      <c r="G2" t="s">
        <v>127</v>
      </c>
      <c r="H2" t="s">
        <v>128</v>
      </c>
      <c r="I2" t="s">
        <v>130</v>
      </c>
      <c r="J2">
        <v>2.0499999999999998</v>
      </c>
      <c r="Q2">
        <v>1.96</v>
      </c>
      <c r="V2">
        <v>1.92</v>
      </c>
      <c r="Z2">
        <v>2</v>
      </c>
      <c r="AD2">
        <v>2.0699999999999998</v>
      </c>
    </row>
    <row r="3" spans="1:30" x14ac:dyDescent="0.35">
      <c r="A3" t="s">
        <v>1</v>
      </c>
      <c r="B3" t="s">
        <v>10</v>
      </c>
      <c r="C3" t="s">
        <v>133</v>
      </c>
      <c r="D3" t="s">
        <v>134</v>
      </c>
      <c r="E3" t="s">
        <v>129</v>
      </c>
      <c r="F3" t="s">
        <v>186</v>
      </c>
      <c r="G3" t="s">
        <v>127</v>
      </c>
      <c r="H3" t="s">
        <v>135</v>
      </c>
      <c r="I3" t="s">
        <v>136</v>
      </c>
      <c r="J3">
        <v>3.31</v>
      </c>
      <c r="T3">
        <v>3.19</v>
      </c>
      <c r="AD3">
        <v>3.38</v>
      </c>
    </row>
    <row r="4" spans="1:30" x14ac:dyDescent="0.35">
      <c r="A4" t="s">
        <v>1</v>
      </c>
      <c r="B4" t="s">
        <v>10</v>
      </c>
      <c r="C4" t="s">
        <v>138</v>
      </c>
      <c r="D4" t="s">
        <v>134</v>
      </c>
      <c r="E4" t="s">
        <v>129</v>
      </c>
      <c r="F4" t="s">
        <v>186</v>
      </c>
      <c r="G4" t="s">
        <v>127</v>
      </c>
      <c r="H4" t="s">
        <v>137</v>
      </c>
      <c r="I4" t="s">
        <v>136</v>
      </c>
      <c r="J4">
        <v>1.41</v>
      </c>
      <c r="T4">
        <v>1.36</v>
      </c>
      <c r="V4">
        <v>1.35</v>
      </c>
      <c r="X4">
        <v>1.44</v>
      </c>
      <c r="Z4">
        <v>1.46</v>
      </c>
    </row>
    <row r="5" spans="1:30" x14ac:dyDescent="0.35">
      <c r="A5" t="s">
        <v>1</v>
      </c>
      <c r="B5" t="s">
        <v>10</v>
      </c>
      <c r="C5" t="s">
        <v>139</v>
      </c>
      <c r="D5" t="s">
        <v>142</v>
      </c>
      <c r="E5" t="s">
        <v>129</v>
      </c>
      <c r="F5" t="s">
        <v>186</v>
      </c>
      <c r="G5" t="s">
        <v>127</v>
      </c>
      <c r="H5" t="s">
        <v>140</v>
      </c>
      <c r="I5" t="s">
        <v>141</v>
      </c>
      <c r="J5">
        <v>3.16</v>
      </c>
      <c r="AD5">
        <v>2.1</v>
      </c>
    </row>
    <row r="6" spans="1:30" x14ac:dyDescent="0.35">
      <c r="A6" t="s">
        <v>1</v>
      </c>
      <c r="B6" t="s">
        <v>10</v>
      </c>
      <c r="C6" t="s">
        <v>143</v>
      </c>
      <c r="D6" t="s">
        <v>144</v>
      </c>
      <c r="E6" t="s">
        <v>129</v>
      </c>
      <c r="F6" t="s">
        <v>186</v>
      </c>
      <c r="G6" t="s">
        <v>127</v>
      </c>
      <c r="H6" t="s">
        <v>140</v>
      </c>
      <c r="I6" t="s">
        <v>141</v>
      </c>
      <c r="J6">
        <v>3.16</v>
      </c>
      <c r="AD6">
        <v>2.98</v>
      </c>
    </row>
    <row r="7" spans="1:30" x14ac:dyDescent="0.35">
      <c r="A7" t="s">
        <v>1</v>
      </c>
      <c r="B7" t="s">
        <v>10</v>
      </c>
      <c r="C7" t="s">
        <v>34</v>
      </c>
      <c r="D7" t="s">
        <v>17</v>
      </c>
      <c r="E7" t="s">
        <v>4</v>
      </c>
      <c r="F7" t="s">
        <v>186</v>
      </c>
      <c r="G7" t="s">
        <v>31</v>
      </c>
      <c r="H7" t="s">
        <v>32</v>
      </c>
      <c r="I7" t="s">
        <v>91</v>
      </c>
      <c r="J7">
        <v>0.76</v>
      </c>
      <c r="N7">
        <f>1/1.33</f>
        <v>0.75187969924812026</v>
      </c>
      <c r="R7">
        <f>1/1.19</f>
        <v>0.84033613445378152</v>
      </c>
      <c r="V7">
        <f>1/1.02</f>
        <v>0.98039215686274506</v>
      </c>
      <c r="Z7">
        <f>1/1.12</f>
        <v>0.89285714285714279</v>
      </c>
      <c r="AD7">
        <f>1/0.89</f>
        <v>1.1235955056179776</v>
      </c>
    </row>
    <row r="8" spans="1:30" x14ac:dyDescent="0.35">
      <c r="A8" t="s">
        <v>1</v>
      </c>
      <c r="B8" t="s">
        <v>10</v>
      </c>
      <c r="C8" t="s">
        <v>69</v>
      </c>
      <c r="D8" t="s">
        <v>68</v>
      </c>
      <c r="E8" t="s">
        <v>70</v>
      </c>
      <c r="F8" t="s">
        <v>186</v>
      </c>
      <c r="G8" t="s">
        <v>31</v>
      </c>
      <c r="H8" t="s">
        <v>32</v>
      </c>
      <c r="I8" t="s">
        <v>91</v>
      </c>
      <c r="J8">
        <v>1.51</v>
      </c>
      <c r="O8">
        <v>1.46</v>
      </c>
      <c r="T8">
        <v>1.81</v>
      </c>
      <c r="Y8">
        <v>1.72</v>
      </c>
      <c r="AD8">
        <v>1.91</v>
      </c>
    </row>
    <row r="9" spans="1:30" x14ac:dyDescent="0.35">
      <c r="A9" t="s">
        <v>1</v>
      </c>
      <c r="B9" t="s">
        <v>10</v>
      </c>
      <c r="C9" t="s">
        <v>74</v>
      </c>
      <c r="D9" t="s">
        <v>72</v>
      </c>
      <c r="E9" t="s">
        <v>73</v>
      </c>
      <c r="F9" t="s">
        <v>186</v>
      </c>
      <c r="G9" t="s">
        <v>31</v>
      </c>
      <c r="H9" t="s">
        <v>71</v>
      </c>
      <c r="I9" t="s">
        <v>91</v>
      </c>
      <c r="J9">
        <v>2.96</v>
      </c>
      <c r="O9">
        <v>3.09</v>
      </c>
      <c r="T9">
        <v>2.88</v>
      </c>
      <c r="Y9">
        <v>3.67</v>
      </c>
      <c r="AD9">
        <v>3.44</v>
      </c>
    </row>
    <row r="10" spans="1:30" x14ac:dyDescent="0.35">
      <c r="A10" t="s">
        <v>1</v>
      </c>
      <c r="B10" t="s">
        <v>10</v>
      </c>
      <c r="C10" t="s">
        <v>75</v>
      </c>
      <c r="D10" t="s">
        <v>17</v>
      </c>
      <c r="E10" t="s">
        <v>4</v>
      </c>
      <c r="F10" t="s">
        <v>186</v>
      </c>
      <c r="G10" t="s">
        <v>31</v>
      </c>
      <c r="H10" t="s">
        <v>76</v>
      </c>
      <c r="J10">
        <v>3.8</v>
      </c>
      <c r="T10">
        <v>4.0999999999999996</v>
      </c>
    </row>
    <row r="11" spans="1:30" x14ac:dyDescent="0.35">
      <c r="A11" t="s">
        <v>1</v>
      </c>
      <c r="B11" t="s">
        <v>10</v>
      </c>
      <c r="C11" t="s">
        <v>158</v>
      </c>
      <c r="D11" t="s">
        <v>159</v>
      </c>
      <c r="E11" t="s">
        <v>160</v>
      </c>
      <c r="F11" t="s">
        <v>186</v>
      </c>
      <c r="G11" t="s">
        <v>31</v>
      </c>
      <c r="H11" t="s">
        <v>157</v>
      </c>
      <c r="I11" t="s">
        <v>156</v>
      </c>
      <c r="J11">
        <f>1/1.48</f>
        <v>0.67567567567567566</v>
      </c>
      <c r="AD11">
        <f>1/1.68</f>
        <v>0.59523809523809523</v>
      </c>
    </row>
    <row r="12" spans="1:30" x14ac:dyDescent="0.35">
      <c r="A12" t="s">
        <v>1</v>
      </c>
      <c r="B12" t="s">
        <v>10</v>
      </c>
      <c r="C12" t="s">
        <v>179</v>
      </c>
      <c r="D12" t="s">
        <v>174</v>
      </c>
      <c r="E12" t="s">
        <v>175</v>
      </c>
      <c r="F12" t="s">
        <v>186</v>
      </c>
      <c r="G12" t="s">
        <v>31</v>
      </c>
      <c r="H12" t="s">
        <v>32</v>
      </c>
      <c r="I12" t="s">
        <v>91</v>
      </c>
      <c r="J12">
        <v>1.1499999999999999</v>
      </c>
      <c r="T12">
        <v>1.17</v>
      </c>
      <c r="AD12">
        <v>1.1599999999999999</v>
      </c>
    </row>
    <row r="13" spans="1:30" x14ac:dyDescent="0.35">
      <c r="A13" t="s">
        <v>1</v>
      </c>
      <c r="B13" t="s">
        <v>10</v>
      </c>
      <c r="C13" t="s">
        <v>180</v>
      </c>
      <c r="D13" t="s">
        <v>174</v>
      </c>
      <c r="E13" t="s">
        <v>175</v>
      </c>
      <c r="F13" t="s">
        <v>186</v>
      </c>
      <c r="G13" t="s">
        <v>31</v>
      </c>
      <c r="H13" t="s">
        <v>32</v>
      </c>
      <c r="I13" t="s">
        <v>91</v>
      </c>
      <c r="J13">
        <v>2.2599999999999998</v>
      </c>
      <c r="AD13">
        <v>2.58</v>
      </c>
    </row>
    <row r="14" spans="1:30" x14ac:dyDescent="0.35">
      <c r="A14" t="s">
        <v>1</v>
      </c>
      <c r="B14" t="s">
        <v>10</v>
      </c>
      <c r="C14" t="s">
        <v>180</v>
      </c>
      <c r="D14" t="s">
        <v>174</v>
      </c>
      <c r="E14" t="s">
        <v>175</v>
      </c>
      <c r="F14" t="s">
        <v>186</v>
      </c>
      <c r="G14" t="s">
        <v>31</v>
      </c>
      <c r="H14" t="s">
        <v>32</v>
      </c>
      <c r="I14" t="s">
        <v>91</v>
      </c>
      <c r="J14">
        <v>2.2599999999999998</v>
      </c>
      <c r="AD14">
        <v>3.52</v>
      </c>
    </row>
    <row r="15" spans="1:30" x14ac:dyDescent="0.35">
      <c r="A15" t="s">
        <v>1</v>
      </c>
      <c r="B15" t="s">
        <v>10</v>
      </c>
      <c r="C15" t="s">
        <v>180</v>
      </c>
      <c r="D15" t="s">
        <v>174</v>
      </c>
      <c r="E15" t="s">
        <v>175</v>
      </c>
      <c r="F15" t="s">
        <v>186</v>
      </c>
      <c r="G15" t="s">
        <v>31</v>
      </c>
      <c r="H15" t="s">
        <v>32</v>
      </c>
      <c r="I15" t="s">
        <v>91</v>
      </c>
      <c r="J15">
        <v>2.2599999999999998</v>
      </c>
      <c r="AD15">
        <v>2.2400000000000002</v>
      </c>
    </row>
    <row r="16" spans="1:30" x14ac:dyDescent="0.35">
      <c r="A16" t="s">
        <v>1</v>
      </c>
      <c r="B16" t="s">
        <v>10</v>
      </c>
      <c r="C16" t="s">
        <v>180</v>
      </c>
      <c r="D16" t="s">
        <v>174</v>
      </c>
      <c r="E16" t="s">
        <v>175</v>
      </c>
      <c r="F16" t="s">
        <v>186</v>
      </c>
      <c r="G16" t="s">
        <v>31</v>
      </c>
      <c r="H16" t="s">
        <v>32</v>
      </c>
      <c r="I16" t="s">
        <v>91</v>
      </c>
      <c r="J16">
        <v>2.2599999999999998</v>
      </c>
      <c r="AD16">
        <v>2.65</v>
      </c>
    </row>
    <row r="17" spans="1:30" x14ac:dyDescent="0.35">
      <c r="A17" t="s">
        <v>1</v>
      </c>
      <c r="B17" t="s">
        <v>151</v>
      </c>
      <c r="C17" t="s">
        <v>182</v>
      </c>
      <c r="D17" t="s">
        <v>181</v>
      </c>
      <c r="E17" t="s">
        <v>175</v>
      </c>
      <c r="F17" t="s">
        <v>186</v>
      </c>
      <c r="G17" t="s">
        <v>31</v>
      </c>
      <c r="H17" t="s">
        <v>32</v>
      </c>
      <c r="I17" t="s">
        <v>91</v>
      </c>
      <c r="J17">
        <v>1.34</v>
      </c>
      <c r="O17">
        <v>1.36</v>
      </c>
      <c r="T17">
        <v>1.44</v>
      </c>
      <c r="Y17">
        <v>1.61</v>
      </c>
      <c r="AD17">
        <v>1.67</v>
      </c>
    </row>
    <row r="18" spans="1:30" x14ac:dyDescent="0.35">
      <c r="A18" t="s">
        <v>1</v>
      </c>
      <c r="B18" t="s">
        <v>10</v>
      </c>
      <c r="C18" t="s">
        <v>85</v>
      </c>
      <c r="D18" t="s">
        <v>84</v>
      </c>
      <c r="E18" t="s">
        <v>83</v>
      </c>
      <c r="F18" t="s">
        <v>186</v>
      </c>
      <c r="G18" t="s">
        <v>119</v>
      </c>
      <c r="H18" t="s">
        <v>71</v>
      </c>
      <c r="I18" t="s">
        <v>91</v>
      </c>
      <c r="J18">
        <v>0.89</v>
      </c>
      <c r="O18">
        <v>0.7</v>
      </c>
      <c r="T18">
        <v>0.99</v>
      </c>
      <c r="Y18">
        <v>1.04</v>
      </c>
    </row>
    <row r="19" spans="1:30" x14ac:dyDescent="0.35">
      <c r="A19" t="s">
        <v>1</v>
      </c>
      <c r="B19" t="s">
        <v>10</v>
      </c>
      <c r="C19" t="s">
        <v>79</v>
      </c>
      <c r="D19" t="s">
        <v>17</v>
      </c>
      <c r="E19" t="s">
        <v>4</v>
      </c>
      <c r="F19" t="s">
        <v>186</v>
      </c>
      <c r="G19" t="s">
        <v>150</v>
      </c>
      <c r="H19" t="s">
        <v>116</v>
      </c>
      <c r="I19" t="s">
        <v>77</v>
      </c>
      <c r="J19">
        <v>1.34</v>
      </c>
      <c r="Q19">
        <v>1.02</v>
      </c>
      <c r="X19">
        <v>1.28</v>
      </c>
    </row>
    <row r="20" spans="1:30" x14ac:dyDescent="0.35">
      <c r="A20" t="s">
        <v>1</v>
      </c>
      <c r="B20" t="s">
        <v>10</v>
      </c>
      <c r="C20" t="s">
        <v>80</v>
      </c>
      <c r="D20" t="s">
        <v>17</v>
      </c>
      <c r="E20" t="s">
        <v>4</v>
      </c>
      <c r="F20" t="s">
        <v>186</v>
      </c>
      <c r="G20" t="s">
        <v>150</v>
      </c>
      <c r="H20" t="s">
        <v>78</v>
      </c>
      <c r="I20" t="s">
        <v>117</v>
      </c>
      <c r="J20">
        <v>0.9</v>
      </c>
      <c r="Q20">
        <v>0.91</v>
      </c>
      <c r="X20">
        <v>0.99</v>
      </c>
    </row>
    <row r="21" spans="1:30" x14ac:dyDescent="0.35">
      <c r="A21" t="s">
        <v>1</v>
      </c>
      <c r="B21" t="s">
        <v>10</v>
      </c>
      <c r="C21" t="s">
        <v>145</v>
      </c>
      <c r="D21" t="s">
        <v>134</v>
      </c>
      <c r="E21" t="s">
        <v>129</v>
      </c>
      <c r="F21" t="s">
        <v>186</v>
      </c>
      <c r="G21" t="s">
        <v>150</v>
      </c>
      <c r="H21" t="s">
        <v>147</v>
      </c>
      <c r="I21" t="s">
        <v>146</v>
      </c>
      <c r="J21">
        <f>1/1.08</f>
        <v>0.92592592592592582</v>
      </c>
      <c r="L21">
        <f>1/1.12</f>
        <v>0.89285714285714279</v>
      </c>
      <c r="N21">
        <f>1/1.08</f>
        <v>0.92592592592592582</v>
      </c>
    </row>
    <row r="22" spans="1:30" x14ac:dyDescent="0.35">
      <c r="A22" t="s">
        <v>1</v>
      </c>
      <c r="B22" t="s">
        <v>194</v>
      </c>
      <c r="C22" t="s">
        <v>148</v>
      </c>
      <c r="D22" t="s">
        <v>149</v>
      </c>
      <c r="F22" t="s">
        <v>186</v>
      </c>
      <c r="G22" t="s">
        <v>150</v>
      </c>
      <c r="H22" t="s">
        <v>147</v>
      </c>
      <c r="I22" t="s">
        <v>146</v>
      </c>
      <c r="J22">
        <f>1/1.08</f>
        <v>0.92592592592592582</v>
      </c>
      <c r="L22">
        <f>1/1.14</f>
        <v>0.87719298245614041</v>
      </c>
      <c r="N22">
        <f>1/1.06</f>
        <v>0.94339622641509424</v>
      </c>
      <c r="R22">
        <f>1/0.89</f>
        <v>1.1235955056179776</v>
      </c>
    </row>
    <row r="23" spans="1:30" x14ac:dyDescent="0.35">
      <c r="A23" t="s">
        <v>1</v>
      </c>
      <c r="B23" t="s">
        <v>151</v>
      </c>
      <c r="C23" t="s">
        <v>148</v>
      </c>
      <c r="D23" t="s">
        <v>155</v>
      </c>
      <c r="E23" t="s">
        <v>129</v>
      </c>
      <c r="F23" t="s">
        <v>186</v>
      </c>
      <c r="G23" t="s">
        <v>150</v>
      </c>
      <c r="H23" t="s">
        <v>147</v>
      </c>
      <c r="I23" t="s">
        <v>146</v>
      </c>
      <c r="J23">
        <f>1/1.08</f>
        <v>0.92592592592592582</v>
      </c>
      <c r="L23">
        <f>1/1.15</f>
        <v>0.86956521739130443</v>
      </c>
      <c r="N23">
        <f>1/0.94</f>
        <v>1.0638297872340425</v>
      </c>
    </row>
    <row r="24" spans="1:30" x14ac:dyDescent="0.35">
      <c r="A24" t="s">
        <v>1</v>
      </c>
      <c r="B24" t="s">
        <v>10</v>
      </c>
      <c r="C24" t="s">
        <v>170</v>
      </c>
      <c r="D24" t="s">
        <v>29</v>
      </c>
      <c r="E24" t="s">
        <v>160</v>
      </c>
      <c r="F24" t="s">
        <v>186</v>
      </c>
      <c r="G24" t="s">
        <v>173</v>
      </c>
      <c r="H24" t="s">
        <v>172</v>
      </c>
      <c r="I24" t="s">
        <v>171</v>
      </c>
      <c r="J24">
        <v>0.76</v>
      </c>
      <c r="N24">
        <v>0.76</v>
      </c>
      <c r="Q24">
        <v>0.82</v>
      </c>
      <c r="T24">
        <v>0.86</v>
      </c>
      <c r="X24">
        <v>0.98</v>
      </c>
      <c r="Z24">
        <v>1.21</v>
      </c>
    </row>
    <row r="25" spans="1:30" x14ac:dyDescent="0.35">
      <c r="A25" t="s">
        <v>1</v>
      </c>
      <c r="B25" t="s">
        <v>10</v>
      </c>
      <c r="C25" t="s">
        <v>178</v>
      </c>
      <c r="D25" t="s">
        <v>29</v>
      </c>
      <c r="E25" t="s">
        <v>160</v>
      </c>
      <c r="F25" t="s">
        <v>186</v>
      </c>
      <c r="G25" t="s">
        <v>173</v>
      </c>
      <c r="H25" t="s">
        <v>172</v>
      </c>
      <c r="I25" t="s">
        <v>171</v>
      </c>
      <c r="J25">
        <f>1/2.4</f>
        <v>0.41666666666666669</v>
      </c>
      <c r="M25">
        <f>1/2.4</f>
        <v>0.41666666666666669</v>
      </c>
      <c r="P25">
        <f>1/2.3</f>
        <v>0.43478260869565222</v>
      </c>
      <c r="T25">
        <f>1/2.2</f>
        <v>0.45454545454545453</v>
      </c>
      <c r="W25">
        <f>1/1.9</f>
        <v>0.52631578947368418</v>
      </c>
      <c r="Y25">
        <f>1/1.6</f>
        <v>0.625</v>
      </c>
    </row>
    <row r="26" spans="1:30" x14ac:dyDescent="0.35">
      <c r="A26" t="s">
        <v>1</v>
      </c>
      <c r="B26" t="s">
        <v>10</v>
      </c>
      <c r="C26" t="s">
        <v>82</v>
      </c>
      <c r="D26" t="s">
        <v>17</v>
      </c>
      <c r="E26" t="s">
        <v>4</v>
      </c>
      <c r="F26" t="s">
        <v>186</v>
      </c>
      <c r="G26" t="s">
        <v>118</v>
      </c>
      <c r="H26" t="s">
        <v>81</v>
      </c>
      <c r="I26" t="s">
        <v>154</v>
      </c>
      <c r="J26">
        <v>1.2</v>
      </c>
      <c r="Q26">
        <v>1</v>
      </c>
      <c r="Y26">
        <v>1</v>
      </c>
    </row>
    <row r="27" spans="1:30" x14ac:dyDescent="0.35">
      <c r="A27" t="s">
        <v>1</v>
      </c>
      <c r="B27" t="s">
        <v>10</v>
      </c>
      <c r="C27" t="s">
        <v>152</v>
      </c>
      <c r="D27" t="s">
        <v>153</v>
      </c>
      <c r="F27" t="s">
        <v>186</v>
      </c>
      <c r="G27" t="s">
        <v>118</v>
      </c>
      <c r="H27" t="s">
        <v>81</v>
      </c>
      <c r="I27" t="s">
        <v>154</v>
      </c>
      <c r="J27">
        <v>0.98</v>
      </c>
    </row>
    <row r="28" spans="1:30" x14ac:dyDescent="0.35">
      <c r="A28" t="s">
        <v>1</v>
      </c>
      <c r="B28" t="s">
        <v>10</v>
      </c>
      <c r="C28" t="s">
        <v>161</v>
      </c>
      <c r="D28" t="s">
        <v>159</v>
      </c>
      <c r="E28" t="s">
        <v>160</v>
      </c>
      <c r="F28" t="s">
        <v>186</v>
      </c>
      <c r="G28" t="s">
        <v>118</v>
      </c>
      <c r="H28" t="s">
        <v>81</v>
      </c>
      <c r="I28" t="s">
        <v>154</v>
      </c>
      <c r="J28">
        <v>1.2</v>
      </c>
      <c r="O28">
        <v>1</v>
      </c>
      <c r="T28">
        <v>1</v>
      </c>
    </row>
    <row r="29" spans="1:30" x14ac:dyDescent="0.35">
      <c r="A29" t="s">
        <v>1</v>
      </c>
      <c r="B29" t="s">
        <v>10</v>
      </c>
      <c r="C29" t="s">
        <v>162</v>
      </c>
      <c r="D29" t="s">
        <v>163</v>
      </c>
      <c r="E29" t="s">
        <v>160</v>
      </c>
      <c r="F29" t="s">
        <v>186</v>
      </c>
      <c r="G29" t="s">
        <v>118</v>
      </c>
      <c r="H29" t="s">
        <v>81</v>
      </c>
      <c r="I29" t="s">
        <v>154</v>
      </c>
      <c r="J29">
        <v>1.2</v>
      </c>
      <c r="O29">
        <v>1</v>
      </c>
      <c r="T29">
        <v>1.1000000000000001</v>
      </c>
    </row>
    <row r="30" spans="1:30" x14ac:dyDescent="0.35">
      <c r="A30" t="s">
        <v>1</v>
      </c>
      <c r="B30" t="s">
        <v>10</v>
      </c>
      <c r="C30" t="s">
        <v>164</v>
      </c>
      <c r="D30" t="s">
        <v>29</v>
      </c>
      <c r="E30" t="s">
        <v>160</v>
      </c>
      <c r="F30" t="s">
        <v>186</v>
      </c>
      <c r="G30" t="s">
        <v>118</v>
      </c>
      <c r="H30" t="s">
        <v>81</v>
      </c>
      <c r="I30" t="s">
        <v>154</v>
      </c>
      <c r="J30">
        <v>1.18</v>
      </c>
      <c r="Q30">
        <v>1.22</v>
      </c>
      <c r="V30">
        <v>1.47</v>
      </c>
    </row>
    <row r="31" spans="1:30" x14ac:dyDescent="0.35">
      <c r="A31" t="s">
        <v>1</v>
      </c>
      <c r="B31" t="s">
        <v>10</v>
      </c>
      <c r="C31" t="s">
        <v>165</v>
      </c>
      <c r="D31" t="s">
        <v>174</v>
      </c>
      <c r="E31" t="s">
        <v>175</v>
      </c>
      <c r="F31" t="s">
        <v>186</v>
      </c>
      <c r="G31" t="s">
        <v>118</v>
      </c>
      <c r="H31" t="s">
        <v>81</v>
      </c>
      <c r="I31" t="s">
        <v>154</v>
      </c>
      <c r="J31">
        <v>1.18</v>
      </c>
      <c r="O31">
        <v>1.22</v>
      </c>
    </row>
    <row r="32" spans="1:30" x14ac:dyDescent="0.35">
      <c r="A32" t="s">
        <v>1</v>
      </c>
      <c r="B32" t="s">
        <v>10</v>
      </c>
      <c r="C32" t="s">
        <v>166</v>
      </c>
      <c r="D32" t="s">
        <v>29</v>
      </c>
      <c r="E32" t="s">
        <v>160</v>
      </c>
      <c r="F32" t="s">
        <v>186</v>
      </c>
      <c r="G32" t="s">
        <v>118</v>
      </c>
      <c r="H32" t="s">
        <v>167</v>
      </c>
      <c r="I32" t="s">
        <v>168</v>
      </c>
      <c r="J32">
        <v>1.25</v>
      </c>
      <c r="O32">
        <v>1.24</v>
      </c>
      <c r="T32">
        <v>1.1599999999999999</v>
      </c>
      <c r="AD32">
        <v>1.1399999999999999</v>
      </c>
    </row>
    <row r="33" spans="1:31" x14ac:dyDescent="0.35">
      <c r="A33" t="s">
        <v>1</v>
      </c>
      <c r="B33" t="s">
        <v>10</v>
      </c>
      <c r="C33" t="s">
        <v>169</v>
      </c>
      <c r="D33" t="s">
        <v>29</v>
      </c>
      <c r="E33" t="s">
        <v>160</v>
      </c>
      <c r="F33" t="s">
        <v>186</v>
      </c>
      <c r="G33" t="s">
        <v>118</v>
      </c>
      <c r="H33" t="s">
        <v>167</v>
      </c>
      <c r="I33" t="s">
        <v>168</v>
      </c>
      <c r="J33">
        <v>1.25</v>
      </c>
      <c r="O33">
        <v>0.98</v>
      </c>
      <c r="AD33">
        <v>1.45</v>
      </c>
    </row>
    <row r="34" spans="1:31" x14ac:dyDescent="0.35">
      <c r="A34" t="s">
        <v>1</v>
      </c>
      <c r="B34" t="s">
        <v>10</v>
      </c>
      <c r="C34" t="s">
        <v>125</v>
      </c>
      <c r="D34" t="s">
        <v>121</v>
      </c>
      <c r="E34" t="s">
        <v>120</v>
      </c>
      <c r="F34" t="s">
        <v>186</v>
      </c>
      <c r="G34" t="s">
        <v>122</v>
      </c>
      <c r="H34" t="s">
        <v>124</v>
      </c>
      <c r="I34" t="s">
        <v>123</v>
      </c>
      <c r="J34">
        <v>1.47</v>
      </c>
      <c r="O34">
        <v>1.25</v>
      </c>
      <c r="T34">
        <v>1.36</v>
      </c>
      <c r="Y34">
        <v>1.42</v>
      </c>
      <c r="AD34">
        <v>1.5</v>
      </c>
    </row>
    <row r="35" spans="1:31" x14ac:dyDescent="0.35">
      <c r="A35" t="s">
        <v>1</v>
      </c>
      <c r="B35" t="s">
        <v>10</v>
      </c>
      <c r="C35" t="s">
        <v>176</v>
      </c>
      <c r="D35" t="s">
        <v>174</v>
      </c>
      <c r="E35" t="s">
        <v>175</v>
      </c>
      <c r="F35" t="s">
        <v>186</v>
      </c>
      <c r="G35" t="s">
        <v>122</v>
      </c>
      <c r="H35" t="s">
        <v>124</v>
      </c>
      <c r="I35" t="s">
        <v>123</v>
      </c>
      <c r="J35">
        <v>1.1399999999999999</v>
      </c>
      <c r="P35">
        <v>1.1200000000000001</v>
      </c>
      <c r="S35">
        <v>1.05</v>
      </c>
      <c r="V35">
        <v>1.1000000000000001</v>
      </c>
      <c r="Y35">
        <v>1.06</v>
      </c>
      <c r="AA35">
        <v>1.1499999999999999</v>
      </c>
      <c r="AD35">
        <v>1.22</v>
      </c>
    </row>
    <row r="36" spans="1:31" x14ac:dyDescent="0.35">
      <c r="A36" t="s">
        <v>1</v>
      </c>
      <c r="B36" t="s">
        <v>10</v>
      </c>
      <c r="C36" t="s">
        <v>177</v>
      </c>
      <c r="D36" t="s">
        <v>174</v>
      </c>
      <c r="E36" t="s">
        <v>175</v>
      </c>
      <c r="F36" t="s">
        <v>186</v>
      </c>
      <c r="G36" t="s">
        <v>122</v>
      </c>
      <c r="H36" t="s">
        <v>124</v>
      </c>
      <c r="I36" t="s">
        <v>123</v>
      </c>
      <c r="J36">
        <v>1.1000000000000001</v>
      </c>
      <c r="P36">
        <v>1.1000000000000001</v>
      </c>
      <c r="S36">
        <v>1.1000000000000001</v>
      </c>
      <c r="V36">
        <v>1.1000000000000001</v>
      </c>
      <c r="Y36">
        <v>1.1000000000000001</v>
      </c>
      <c r="AA36">
        <v>1.2</v>
      </c>
      <c r="AD36">
        <v>1.2</v>
      </c>
    </row>
    <row r="37" spans="1:31" x14ac:dyDescent="0.35">
      <c r="A37" t="s">
        <v>1</v>
      </c>
      <c r="B37" t="s">
        <v>10</v>
      </c>
      <c r="C37" t="s">
        <v>183</v>
      </c>
      <c r="D37" t="s">
        <v>174</v>
      </c>
      <c r="E37" t="s">
        <v>175</v>
      </c>
      <c r="F37" t="s">
        <v>186</v>
      </c>
      <c r="G37" t="s">
        <v>122</v>
      </c>
      <c r="H37" t="s">
        <v>124</v>
      </c>
      <c r="I37" t="s">
        <v>123</v>
      </c>
      <c r="J37">
        <v>1.36</v>
      </c>
      <c r="P37">
        <v>1.45</v>
      </c>
      <c r="U37">
        <v>1.45</v>
      </c>
      <c r="Z37">
        <v>1.32</v>
      </c>
      <c r="AD37">
        <v>1.86</v>
      </c>
    </row>
    <row r="38" spans="1:31" x14ac:dyDescent="0.35">
      <c r="A38" t="s">
        <v>1</v>
      </c>
      <c r="B38" t="s">
        <v>10</v>
      </c>
      <c r="C38" t="s">
        <v>184</v>
      </c>
      <c r="D38" t="s">
        <v>174</v>
      </c>
      <c r="E38" t="s">
        <v>175</v>
      </c>
      <c r="F38" t="s">
        <v>186</v>
      </c>
      <c r="G38" t="s">
        <v>122</v>
      </c>
      <c r="H38" t="s">
        <v>124</v>
      </c>
      <c r="I38" t="s">
        <v>123</v>
      </c>
      <c r="J38">
        <v>1.1200000000000001</v>
      </c>
      <c r="O38">
        <v>1.29</v>
      </c>
      <c r="T38">
        <v>1.45</v>
      </c>
    </row>
    <row r="39" spans="1:31" x14ac:dyDescent="0.35">
      <c r="A39" t="s">
        <v>1</v>
      </c>
      <c r="B39" t="s">
        <v>187</v>
      </c>
      <c r="C39" t="s">
        <v>191</v>
      </c>
      <c r="D39" t="s">
        <v>190</v>
      </c>
      <c r="E39" t="s">
        <v>189</v>
      </c>
      <c r="F39" t="s">
        <v>188</v>
      </c>
      <c r="G39" t="s">
        <v>150</v>
      </c>
      <c r="H39" t="s">
        <v>192</v>
      </c>
      <c r="I39" t="s">
        <v>193</v>
      </c>
      <c r="J39">
        <v>0.93</v>
      </c>
      <c r="R39">
        <v>0.93</v>
      </c>
      <c r="AD39">
        <v>0.95</v>
      </c>
    </row>
    <row r="40" spans="1:31" x14ac:dyDescent="0.35">
      <c r="A40" t="s">
        <v>1</v>
      </c>
      <c r="B40" t="s">
        <v>187</v>
      </c>
      <c r="C40" t="s">
        <v>195</v>
      </c>
      <c r="D40" t="s">
        <v>190</v>
      </c>
      <c r="E40" t="s">
        <v>189</v>
      </c>
      <c r="F40" t="s">
        <v>188</v>
      </c>
      <c r="G40" t="s">
        <v>150</v>
      </c>
      <c r="H40" t="s">
        <v>192</v>
      </c>
      <c r="I40" t="s">
        <v>193</v>
      </c>
      <c r="J40">
        <v>0.93</v>
      </c>
      <c r="R40">
        <v>0.93</v>
      </c>
      <c r="AD40">
        <v>1.1200000000000001</v>
      </c>
    </row>
    <row r="41" spans="1:31" x14ac:dyDescent="0.35">
      <c r="A41" t="s">
        <v>1</v>
      </c>
      <c r="B41" t="s">
        <v>187</v>
      </c>
      <c r="C41" t="s">
        <v>199</v>
      </c>
      <c r="D41" t="s">
        <v>190</v>
      </c>
      <c r="E41" t="s">
        <v>200</v>
      </c>
      <c r="F41" t="s">
        <v>186</v>
      </c>
      <c r="G41" t="s">
        <v>197</v>
      </c>
      <c r="H41" t="s">
        <v>198</v>
      </c>
      <c r="I41" t="s">
        <v>196</v>
      </c>
      <c r="J41">
        <v>2.2799999999999998</v>
      </c>
      <c r="M41">
        <v>2.13</v>
      </c>
      <c r="O41">
        <v>2.21</v>
      </c>
      <c r="R41">
        <v>2.27</v>
      </c>
      <c r="T41">
        <v>2.2200000000000002</v>
      </c>
    </row>
    <row r="42" spans="1:31" x14ac:dyDescent="0.35">
      <c r="A42" t="s">
        <v>1</v>
      </c>
      <c r="B42" t="s">
        <v>151</v>
      </c>
      <c r="C42" t="s">
        <v>201</v>
      </c>
      <c r="D42" t="s">
        <v>202</v>
      </c>
      <c r="E42" t="s">
        <v>200</v>
      </c>
      <c r="F42" t="s">
        <v>186</v>
      </c>
      <c r="G42" t="s">
        <v>212</v>
      </c>
      <c r="H42" t="s">
        <v>203</v>
      </c>
      <c r="I42" t="s">
        <v>204</v>
      </c>
      <c r="J42">
        <v>0.8</v>
      </c>
      <c r="K42">
        <v>0.8</v>
      </c>
      <c r="L42">
        <v>0.8</v>
      </c>
      <c r="M42">
        <v>0.8</v>
      </c>
      <c r="N42">
        <v>0.8</v>
      </c>
      <c r="AE42" t="s">
        <v>205</v>
      </c>
    </row>
    <row r="43" spans="1:31" x14ac:dyDescent="0.35">
      <c r="A43" t="s">
        <v>1</v>
      </c>
      <c r="B43" t="s">
        <v>187</v>
      </c>
      <c r="C43" t="s">
        <v>209</v>
      </c>
      <c r="D43" t="s">
        <v>190</v>
      </c>
      <c r="E43" t="s">
        <v>208</v>
      </c>
      <c r="F43" t="s">
        <v>186</v>
      </c>
      <c r="G43" t="s">
        <v>150</v>
      </c>
      <c r="H43" t="s">
        <v>206</v>
      </c>
      <c r="I43" t="s">
        <v>207</v>
      </c>
      <c r="J43">
        <v>1.17</v>
      </c>
      <c r="M43">
        <v>3.86</v>
      </c>
    </row>
    <row r="44" spans="1:31" x14ac:dyDescent="0.35">
      <c r="A44" t="s">
        <v>1</v>
      </c>
      <c r="B44" t="s">
        <v>187</v>
      </c>
      <c r="C44" t="s">
        <v>211</v>
      </c>
      <c r="D44" t="s">
        <v>190</v>
      </c>
      <c r="E44" t="s">
        <v>210</v>
      </c>
      <c r="F44" t="s">
        <v>186</v>
      </c>
      <c r="G44" t="s">
        <v>150</v>
      </c>
      <c r="H44" t="s">
        <v>206</v>
      </c>
      <c r="I44" t="s">
        <v>207</v>
      </c>
      <c r="J44">
        <v>1.21</v>
      </c>
      <c r="M44">
        <v>1.25</v>
      </c>
      <c r="P44">
        <v>1.32</v>
      </c>
    </row>
    <row r="45" spans="1:31" x14ac:dyDescent="0.35">
      <c r="A45" t="s">
        <v>1</v>
      </c>
      <c r="B45" t="s">
        <v>187</v>
      </c>
      <c r="C45" t="s">
        <v>215</v>
      </c>
      <c r="D45" t="s">
        <v>190</v>
      </c>
      <c r="E45" t="s">
        <v>213</v>
      </c>
      <c r="F45" t="s">
        <v>186</v>
      </c>
      <c r="G45" t="s">
        <v>118</v>
      </c>
      <c r="H45" t="s">
        <v>167</v>
      </c>
      <c r="I45" t="s">
        <v>168</v>
      </c>
      <c r="J45">
        <v>1.1399999999999999</v>
      </c>
      <c r="M45">
        <v>1.1200000000000001</v>
      </c>
      <c r="P45">
        <v>1.25</v>
      </c>
    </row>
    <row r="46" spans="1:31" x14ac:dyDescent="0.35">
      <c r="A46" t="s">
        <v>1</v>
      </c>
      <c r="B46" t="s">
        <v>187</v>
      </c>
      <c r="C46" t="s">
        <v>216</v>
      </c>
      <c r="D46" t="s">
        <v>190</v>
      </c>
      <c r="E46" t="s">
        <v>214</v>
      </c>
      <c r="F46" t="s">
        <v>186</v>
      </c>
      <c r="G46" t="s">
        <v>118</v>
      </c>
      <c r="H46" t="s">
        <v>167</v>
      </c>
      <c r="I46" t="s">
        <v>168</v>
      </c>
      <c r="J46">
        <v>1.1399999999999999</v>
      </c>
      <c r="M46">
        <v>1.1200000000000001</v>
      </c>
      <c r="P46">
        <v>1.17</v>
      </c>
    </row>
    <row r="47" spans="1:31" x14ac:dyDescent="0.35">
      <c r="A47" t="s">
        <v>1</v>
      </c>
      <c r="B47" t="s">
        <v>187</v>
      </c>
      <c r="C47" t="s">
        <v>215</v>
      </c>
      <c r="D47" t="s">
        <v>190</v>
      </c>
      <c r="E47" t="s">
        <v>213</v>
      </c>
      <c r="F47" t="s">
        <v>186</v>
      </c>
      <c r="G47" t="s">
        <v>127</v>
      </c>
      <c r="H47" t="s">
        <v>135</v>
      </c>
      <c r="I47" t="s">
        <v>136</v>
      </c>
      <c r="J47">
        <v>1.46</v>
      </c>
      <c r="M47">
        <v>1.7</v>
      </c>
      <c r="P47">
        <v>1.64</v>
      </c>
    </row>
    <row r="48" spans="1:31" x14ac:dyDescent="0.35">
      <c r="A48" t="s">
        <v>1</v>
      </c>
      <c r="B48" t="s">
        <v>187</v>
      </c>
      <c r="C48" t="s">
        <v>216</v>
      </c>
      <c r="D48" t="s">
        <v>190</v>
      </c>
      <c r="E48" t="s">
        <v>214</v>
      </c>
      <c r="F48" t="s">
        <v>186</v>
      </c>
      <c r="G48" t="s">
        <v>127</v>
      </c>
      <c r="H48" t="s">
        <v>135</v>
      </c>
      <c r="I48" t="s">
        <v>136</v>
      </c>
      <c r="J48">
        <v>1.46</v>
      </c>
      <c r="M48">
        <v>1.52</v>
      </c>
      <c r="P48">
        <v>1.43</v>
      </c>
    </row>
    <row r="49" spans="1:19" x14ac:dyDescent="0.35">
      <c r="A49" t="s">
        <v>1</v>
      </c>
      <c r="B49" t="s">
        <v>187</v>
      </c>
      <c r="C49" t="s">
        <v>215</v>
      </c>
      <c r="D49" t="s">
        <v>190</v>
      </c>
      <c r="E49" t="s">
        <v>213</v>
      </c>
      <c r="F49" t="s">
        <v>186</v>
      </c>
      <c r="G49" t="s">
        <v>197</v>
      </c>
      <c r="H49" t="s">
        <v>217</v>
      </c>
      <c r="I49" t="s">
        <v>196</v>
      </c>
      <c r="J49">
        <v>1.91</v>
      </c>
      <c r="M49">
        <v>1.6</v>
      </c>
      <c r="P49">
        <v>1.57</v>
      </c>
    </row>
    <row r="50" spans="1:19" x14ac:dyDescent="0.35">
      <c r="A50" t="s">
        <v>1</v>
      </c>
      <c r="B50" t="s">
        <v>187</v>
      </c>
      <c r="C50" t="s">
        <v>216</v>
      </c>
      <c r="D50" t="s">
        <v>190</v>
      </c>
      <c r="E50" t="s">
        <v>214</v>
      </c>
      <c r="F50" t="s">
        <v>186</v>
      </c>
      <c r="G50" t="s">
        <v>197</v>
      </c>
      <c r="H50" t="s">
        <v>217</v>
      </c>
      <c r="I50" t="s">
        <v>196</v>
      </c>
      <c r="J50">
        <v>1.91</v>
      </c>
      <c r="M50">
        <v>1.82</v>
      </c>
      <c r="P50">
        <v>1.81</v>
      </c>
    </row>
    <row r="51" spans="1:19" x14ac:dyDescent="0.35">
      <c r="A51" t="s">
        <v>1</v>
      </c>
      <c r="B51" t="s">
        <v>187</v>
      </c>
      <c r="C51" t="s">
        <v>219</v>
      </c>
      <c r="D51" t="s">
        <v>190</v>
      </c>
      <c r="E51" t="s">
        <v>220</v>
      </c>
      <c r="F51" t="s">
        <v>221</v>
      </c>
      <c r="G51" t="s">
        <v>150</v>
      </c>
      <c r="H51" t="s">
        <v>116</v>
      </c>
      <c r="I51" t="s">
        <v>77</v>
      </c>
      <c r="J51">
        <v>1.92</v>
      </c>
      <c r="M51">
        <v>2.11</v>
      </c>
      <c r="O51">
        <v>1.7</v>
      </c>
      <c r="P51">
        <v>1.86</v>
      </c>
      <c r="S51">
        <v>1.91</v>
      </c>
    </row>
    <row r="52" spans="1:19" x14ac:dyDescent="0.35">
      <c r="A52" t="s">
        <v>1</v>
      </c>
      <c r="B52" t="s">
        <v>187</v>
      </c>
      <c r="C52" t="s">
        <v>222</v>
      </c>
      <c r="D52" t="s">
        <v>190</v>
      </c>
      <c r="E52" t="s">
        <v>220</v>
      </c>
      <c r="F52" t="s">
        <v>221</v>
      </c>
      <c r="G52" t="s">
        <v>150</v>
      </c>
      <c r="H52" t="s">
        <v>116</v>
      </c>
      <c r="I52" t="s">
        <v>77</v>
      </c>
    </row>
    <row r="53" spans="1:19" x14ac:dyDescent="0.35">
      <c r="A53" t="s">
        <v>1</v>
      </c>
      <c r="B53" t="s">
        <v>187</v>
      </c>
      <c r="C53" t="s">
        <v>226</v>
      </c>
      <c r="D53" t="s">
        <v>190</v>
      </c>
      <c r="E53" t="s">
        <v>225</v>
      </c>
      <c r="F53" t="s">
        <v>221</v>
      </c>
      <c r="G53" t="s">
        <v>173</v>
      </c>
      <c r="H53" t="s">
        <v>223</v>
      </c>
      <c r="I53" t="s">
        <v>224</v>
      </c>
      <c r="J53">
        <v>2.25</v>
      </c>
      <c r="K53">
        <v>1.98</v>
      </c>
      <c r="L53">
        <v>2.23</v>
      </c>
      <c r="M53">
        <v>2.27</v>
      </c>
    </row>
    <row r="60" spans="1:19" x14ac:dyDescent="0.35">
      <c r="C60" t="s">
        <v>218</v>
      </c>
    </row>
  </sheetData>
  <sortState ref="A2:AD37">
    <sortCondition ref="G2:G37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3"/>
    </sheetView>
  </sheetViews>
  <sheetFormatPr defaultRowHeight="14.5" x14ac:dyDescent="0.35"/>
  <cols>
    <col min="1" max="1" width="13.54296875" style="1" bestFit="1" customWidth="1"/>
  </cols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Footprints </vt:lpstr>
      <vt:lpstr>FCR </vt:lpstr>
      <vt:lpstr>Codes 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Cottrell</dc:creator>
  <cp:lastModifiedBy>Richard Cottrell</cp:lastModifiedBy>
  <dcterms:created xsi:type="dcterms:W3CDTF">2018-05-11T23:00:52Z</dcterms:created>
  <dcterms:modified xsi:type="dcterms:W3CDTF">2018-05-18T23:44:51Z</dcterms:modified>
</cp:coreProperties>
</file>