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\Documents\SmartHomeDomotic\QT_Project\Backup\Stat\"/>
    </mc:Choice>
  </mc:AlternateContent>
  <bookViews>
    <workbookView xWindow="0" yWindow="0" windowWidth="28800" windowHeight="11835" activeTab="1"/>
  </bookViews>
  <sheets>
    <sheet name="Conso" sheetId="1" r:id="rId1"/>
    <sheet name="DeltaPressur" sheetId="2" r:id="rId2"/>
  </sheets>
  <definedNames>
    <definedName name="_2019_08_22_21" localSheetId="0">Conso!$B$3:$N$43</definedName>
    <definedName name="_2019_08_30_1" localSheetId="1">DeltaPressur!$B$5:$N$24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5" i="2"/>
  <c r="P24" i="2"/>
  <c r="S24" i="2"/>
  <c r="P21" i="2"/>
  <c r="S21" i="2"/>
  <c r="P22" i="2"/>
  <c r="S22" i="2"/>
  <c r="P23" i="2"/>
  <c r="S23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X9" i="2" l="1"/>
  <c r="Y9" i="2" s="1"/>
  <c r="X6" i="2"/>
  <c r="Y6" i="2" s="1"/>
  <c r="X15" i="2"/>
  <c r="Y15" i="2" s="1"/>
  <c r="X8" i="2"/>
  <c r="Y8" i="2" s="1"/>
  <c r="X13" i="2"/>
  <c r="Y13" i="2" s="1"/>
  <c r="X11" i="2"/>
  <c r="Y11" i="2" s="1"/>
  <c r="X7" i="2"/>
  <c r="Y7" i="2" s="1"/>
  <c r="X3" i="2"/>
  <c r="V9" i="2"/>
  <c r="V7" i="2"/>
  <c r="V8" i="2"/>
  <c r="R6" i="2"/>
  <c r="T6" i="2" s="1"/>
  <c r="V6" i="2"/>
  <c r="V11" i="2"/>
  <c r="R9" i="2"/>
  <c r="R7" i="2"/>
  <c r="R8" i="2"/>
  <c r="U3" i="1"/>
  <c r="R3" i="1"/>
  <c r="S3" i="1"/>
  <c r="T3" i="1"/>
  <c r="Q3" i="1"/>
  <c r="P3" i="1"/>
  <c r="X10" i="2" l="1"/>
  <c r="Y10" i="2" s="1"/>
  <c r="V10" i="2"/>
  <c r="R11" i="2"/>
  <c r="T11" i="2" s="1"/>
  <c r="R10" i="2"/>
  <c r="T10" i="2" s="1"/>
  <c r="X17" i="2"/>
  <c r="Y17" i="2" s="1"/>
  <c r="V13" i="2"/>
  <c r="R13" i="2"/>
  <c r="T13" i="2" s="1"/>
  <c r="V15" i="2"/>
  <c r="T8" i="2"/>
  <c r="T9" i="2"/>
  <c r="T7" i="2"/>
  <c r="X12" i="2" l="1"/>
  <c r="Y12" i="2" s="1"/>
  <c r="V12" i="2"/>
  <c r="R12" i="2"/>
  <c r="T12" i="2" s="1"/>
  <c r="X19" i="2"/>
  <c r="Y19" i="2" s="1"/>
  <c r="V17" i="2"/>
  <c r="X23" i="2" l="1"/>
  <c r="Y23" i="2" s="1"/>
  <c r="X21" i="2"/>
  <c r="Y21" i="2" s="1"/>
  <c r="X14" i="2"/>
  <c r="Y14" i="2" s="1"/>
  <c r="R14" i="2"/>
  <c r="T14" i="2" s="1"/>
  <c r="R15" i="2"/>
  <c r="T15" i="2" s="1"/>
  <c r="V14" i="2"/>
  <c r="V19" i="2"/>
  <c r="V21" i="2"/>
  <c r="X16" i="2" l="1"/>
  <c r="Y16" i="2" s="1"/>
  <c r="R16" i="2"/>
  <c r="T16" i="2" s="1"/>
  <c r="R17" i="2"/>
  <c r="T17" i="2" s="1"/>
  <c r="V16" i="2"/>
  <c r="V23" i="2"/>
  <c r="X18" i="2" l="1"/>
  <c r="Y18" i="2" s="1"/>
  <c r="V18" i="2"/>
  <c r="R19" i="2"/>
  <c r="T19" i="2" s="1"/>
  <c r="R18" i="2"/>
  <c r="T18" i="2" s="1"/>
  <c r="X20" i="2" l="1"/>
  <c r="Y20" i="2" s="1"/>
  <c r="R20" i="2"/>
  <c r="T20" i="2" s="1"/>
  <c r="T3" i="2" s="1"/>
  <c r="V20" i="2"/>
  <c r="R21" i="2"/>
  <c r="T21" i="2" s="1"/>
  <c r="X22" i="2" l="1"/>
  <c r="Y22" i="2" s="1"/>
  <c r="R23" i="2"/>
  <c r="T23" i="2" s="1"/>
  <c r="R22" i="2"/>
  <c r="T22" i="2" s="1"/>
  <c r="V22" i="2"/>
  <c r="X24" i="2" l="1"/>
  <c r="Y24" i="2" s="1"/>
  <c r="R24" i="2"/>
  <c r="T24" i="2" s="1"/>
  <c r="V24" i="2"/>
</calcChain>
</file>

<file path=xl/connections.xml><?xml version="1.0" encoding="utf-8"?>
<connections xmlns="http://schemas.openxmlformats.org/spreadsheetml/2006/main">
  <connection id="1" name="2019-08-22_21" type="6" refreshedVersion="5" background="1" saveData="1">
    <textPr codePage="850" sourceFile="C:\Users\Sebastien\Documents\SmartHomeDomotic\QT_Project\Backup\Stat\2019-08-22_21.csv" thousands="'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9-08-30" type="6" refreshedVersion="5" background="1" saveData="1">
    <textPr codePage="850" sourceFile="C:\Users\Sebastien\Documents\SmartHomeDomotic\QT_Project\Backup\Stat\2019-08-30.csv" thousands="'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<sst xmlns="http://schemas.openxmlformats.org/spreadsheetml/2006/main" count="22" uniqueCount="20">
  <si>
    <t>Tmin</t>
  </si>
  <si>
    <t>Tmax</t>
  </si>
  <si>
    <t>Hmin</t>
  </si>
  <si>
    <t>Hmax</t>
  </si>
  <si>
    <t>Pmin</t>
  </si>
  <si>
    <t>Pmax</t>
  </si>
  <si>
    <t>C1</t>
  </si>
  <si>
    <t>C2</t>
  </si>
  <si>
    <t>Ctot</t>
  </si>
  <si>
    <t>Conso</t>
  </si>
  <si>
    <t>Pmoy</t>
  </si>
  <si>
    <t>Patm</t>
  </si>
  <si>
    <t>PdiffABS</t>
  </si>
  <si>
    <t>PdiffRel</t>
  </si>
  <si>
    <t>Rapport</t>
  </si>
  <si>
    <t>litre / mbar</t>
  </si>
  <si>
    <t>C1Diff</t>
  </si>
  <si>
    <t>C2Diff</t>
  </si>
  <si>
    <t>Test C2</t>
  </si>
  <si>
    <t>nb 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</si>
</sst>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Volume corrigé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DeltaPressur!$Y$6:$Y$24</c:f>
              <c:numCache>
                <c:formatCode>General</c:formatCode>
                <c:ptCount val="19"/>
                <c:pt idx="0">
                  <c:v>1646.6304347826085</c:v>
                </c:pt>
                <c:pt idx="1">
                  <c:v>1646.6639130434787</c:v>
                </c:pt>
                <c:pt idx="2">
                  <c:v>1646.7217391304346</c:v>
                </c:pt>
                <c:pt idx="3">
                  <c:v>1647.7908695652172</c:v>
                </c:pt>
                <c:pt idx="4">
                  <c:v>1647.7426086956521</c:v>
                </c:pt>
                <c:pt idx="5">
                  <c:v>1649.1717391304346</c:v>
                </c:pt>
                <c:pt idx="6">
                  <c:v>1648.3395652173908</c:v>
                </c:pt>
                <c:pt idx="7">
                  <c:v>1646.3782608695651</c:v>
                </c:pt>
                <c:pt idx="8">
                  <c:v>1645.804347826087</c:v>
                </c:pt>
                <c:pt idx="9">
                  <c:v>1644.9730434782609</c:v>
                </c:pt>
                <c:pt idx="10">
                  <c:v>1643.9495652173912</c:v>
                </c:pt>
                <c:pt idx="11">
                  <c:v>1643.3869565217394</c:v>
                </c:pt>
                <c:pt idx="12">
                  <c:v>1643.6117391304349</c:v>
                </c:pt>
                <c:pt idx="13">
                  <c:v>1643.41</c:v>
                </c:pt>
                <c:pt idx="14">
                  <c:v>1643.7191304347825</c:v>
                </c:pt>
                <c:pt idx="15">
                  <c:v>1646.1256521739131</c:v>
                </c:pt>
                <c:pt idx="16">
                  <c:v>1647.7430434782609</c:v>
                </c:pt>
                <c:pt idx="17">
                  <c:v>1648.4160869565214</c:v>
                </c:pt>
                <c:pt idx="18">
                  <c:v>1648.5508695652175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80640"/>
        <c:axId val="127418384"/>
      </c:lineChart>
      <c:catAx>
        <c:axId val="3062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418384"/>
        <c:crosses val="autoZero"/>
        <c:auto val="1"/>
        <c:lblAlgn val="ctr"/>
        <c:lblOffset val="100"/>
        <c:noMultiLvlLbl val="0"/>
      </c:catAx>
      <c:valAx>
        <c:axId val="1274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2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Volume début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DeltaPressur!$J$5:$J$24</c:f>
              <c:numCache>
                <c:formatCode>General</c:formatCode>
                <c:ptCount val="20"/>
                <c:pt idx="0">
                  <c:v>1370.42</c:v>
                </c:pt>
                <c:pt idx="1">
                  <c:v>1369.7</c:v>
                </c:pt>
                <c:pt idx="2">
                  <c:v>1369.44</c:v>
                </c:pt>
                <c:pt idx="3">
                  <c:v>1369.25</c:v>
                </c:pt>
                <c:pt idx="4">
                  <c:v>1369.88</c:v>
                </c:pt>
                <c:pt idx="5">
                  <c:v>1370.41</c:v>
                </c:pt>
                <c:pt idx="6">
                  <c:v>1373.25</c:v>
                </c:pt>
                <c:pt idx="7">
                  <c:v>1374.22</c:v>
                </c:pt>
                <c:pt idx="8">
                  <c:v>1373.15</c:v>
                </c:pt>
                <c:pt idx="9">
                  <c:v>1372.45</c:v>
                </c:pt>
                <c:pt idx="10">
                  <c:v>1371.86</c:v>
                </c:pt>
                <c:pt idx="11">
                  <c:v>1370.13</c:v>
                </c:pt>
                <c:pt idx="12">
                  <c:v>1368.25</c:v>
                </c:pt>
                <c:pt idx="13">
                  <c:v>1366.69</c:v>
                </c:pt>
                <c:pt idx="14">
                  <c:v>1364.21</c:v>
                </c:pt>
                <c:pt idx="15">
                  <c:v>1361.88</c:v>
                </c:pt>
                <c:pt idx="16">
                  <c:v>1361.93</c:v>
                </c:pt>
                <c:pt idx="17">
                  <c:v>1362.48</c:v>
                </c:pt>
                <c:pt idx="18">
                  <c:v>1362.79</c:v>
                </c:pt>
                <c:pt idx="19">
                  <c:v>1362.84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41456"/>
        <c:axId val="309837536"/>
      </c:lineChart>
      <c:catAx>
        <c:axId val="30984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837536"/>
        <c:crosses val="autoZero"/>
        <c:auto val="1"/>
        <c:lblAlgn val="ctr"/>
        <c:lblOffset val="100"/>
        <c:noMultiLvlLbl val="0"/>
      </c:catAx>
      <c:valAx>
        <c:axId val="309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8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C2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DeltaPressur!$U$6:$U$24</c:f>
              <c:numCache>
                <c:formatCode>General</c:formatCode>
                <c:ptCount val="19"/>
                <c:pt idx="0">
                  <c:v>276.93043478260853</c:v>
                </c:pt>
                <c:pt idx="1">
                  <c:v>277.22391304347855</c:v>
                </c:pt>
                <c:pt idx="2">
                  <c:v>277.47173913043463</c:v>
                </c:pt>
                <c:pt idx="3">
                  <c:v>277.91086956521724</c:v>
                </c:pt>
                <c:pt idx="4">
                  <c:v>277.33260869565186</c:v>
                </c:pt>
                <c:pt idx="5">
                  <c:v>275.92173913043473</c:v>
                </c:pt>
                <c:pt idx="6">
                  <c:v>274.11956521739086</c:v>
                </c:pt>
                <c:pt idx="7">
                  <c:v>273.22826086956508</c:v>
                </c:pt>
                <c:pt idx="8">
                  <c:v>273.35434782608684</c:v>
                </c:pt>
                <c:pt idx="9">
                  <c:v>273.11304347826098</c:v>
                </c:pt>
                <c:pt idx="10">
                  <c:v>273.81956521739102</c:v>
                </c:pt>
                <c:pt idx="11">
                  <c:v>275.13695652173936</c:v>
                </c:pt>
                <c:pt idx="12">
                  <c:v>276.92173913043479</c:v>
                </c:pt>
                <c:pt idx="13">
                  <c:v>279.20000000000005</c:v>
                </c:pt>
                <c:pt idx="14">
                  <c:v>281.83913043478253</c:v>
                </c:pt>
                <c:pt idx="15">
                  <c:v>284.19565217391306</c:v>
                </c:pt>
                <c:pt idx="16">
                  <c:v>285.26304347826084</c:v>
                </c:pt>
                <c:pt idx="17">
                  <c:v>285.62608695652153</c:v>
                </c:pt>
                <c:pt idx="18">
                  <c:v>285.71086956521765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24000"/>
        <c:axId val="306422880"/>
      </c:lineChart>
      <c:catAx>
        <c:axId val="30642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2880"/>
        <c:crosses val="autoZero"/>
        <c:auto val="1"/>
        <c:lblAlgn val="ctr"/>
        <c:lblOffset val="100"/>
        <c:noMultiLvlLbl val="0"/>
      </c:catAx>
      <c:valAx>
        <c:axId val="3064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4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25</xdr:row>
      <xdr:rowOff>138112</xdr:rowOff>
    </xdr:from>
    <xdr:to>
      <xdr:col>28</xdr:col>
      <xdr:colOff>161925</xdr:colOff>
      <xdr:row>40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147637</xdr:rowOff>
    </xdr:from>
    <xdr:to>
      <xdr:col>10</xdr:col>
      <xdr:colOff>104775</xdr:colOff>
      <xdr:row>40</xdr:row>
      <xdr:rowOff>33337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666750</xdr:colOff>
      <xdr:row>25</xdr:row>
      <xdr:rowOff>176212</xdr:rowOff>
    </xdr:from>
    <xdr:to>
      <xdr:col>19</xdr:col>
      <xdr:colOff>714375</xdr:colOff>
      <xdr:row>40</xdr:row>
      <xdr:rowOff>61912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9-08-22_2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9-08-30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3"/>
  <sheetViews>
    <sheetView workbookViewId="0">
      <selection activeCell="P3" sqref="P3:U3"/>
    </sheetView>
  </sheetViews>
  <sheetFormatPr baseColWidth="10" defaultRowHeight="15" x14ac:dyDescent="0.25"/>
  <cols>
    <col min="2" max="2" width="3" bestFit="1" customWidth="1"/>
    <col min="3" max="10" width="8" bestFit="1" customWidth="1"/>
    <col min="11" max="12" width="2" bestFit="1" customWidth="1"/>
    <col min="13" max="13" width="8" bestFit="1" customWidth="1"/>
    <col min="14" max="14" width="10.7109375" bestFit="1" customWidth="1"/>
  </cols>
  <sheetData>
    <row r="3" spans="2:21" x14ac:dyDescent="0.25">
      <c r="B3">
        <v>0</v>
      </c>
      <c r="C3">
        <v>23.921700000000001</v>
      </c>
      <c r="D3">
        <v>23.9223</v>
      </c>
      <c r="E3">
        <v>73.898300000000006</v>
      </c>
      <c r="F3">
        <v>74.005200000000002</v>
      </c>
      <c r="G3">
        <v>973.572</v>
      </c>
      <c r="H3">
        <v>973.596</v>
      </c>
      <c r="I3">
        <v>1442.16</v>
      </c>
      <c r="J3">
        <v>1433.38</v>
      </c>
      <c r="K3">
        <v>0</v>
      </c>
      <c r="L3">
        <v>0</v>
      </c>
      <c r="M3">
        <v>2875.54</v>
      </c>
      <c r="N3">
        <v>0.143376</v>
      </c>
      <c r="P3">
        <f>SUM(I:I)/41</f>
        <v>1442.2390243902437</v>
      </c>
      <c r="Q3">
        <f>SUM(J:J)/41</f>
        <v>1433.7043902439025</v>
      </c>
      <c r="R3">
        <f t="shared" ref="R3:T3" si="0">SUM(K:K)/41</f>
        <v>0</v>
      </c>
      <c r="S3">
        <f t="shared" si="0"/>
        <v>0</v>
      </c>
      <c r="T3">
        <f t="shared" si="0"/>
        <v>2875.9429268292679</v>
      </c>
      <c r="U3">
        <f>SUM(N:N)/41</f>
        <v>4.4245873170731698E-2</v>
      </c>
    </row>
    <row r="4" spans="2:21" x14ac:dyDescent="0.25">
      <c r="B4">
        <v>1</v>
      </c>
      <c r="C4">
        <v>23.921700000000001</v>
      </c>
      <c r="D4">
        <v>23.924199999999999</v>
      </c>
      <c r="E4">
        <v>73.764899999999997</v>
      </c>
      <c r="F4">
        <v>73.989500000000007</v>
      </c>
      <c r="G4">
        <v>973.58600000000001</v>
      </c>
      <c r="H4">
        <v>973.61400000000003</v>
      </c>
      <c r="I4">
        <v>1442.3</v>
      </c>
      <c r="J4">
        <v>1433.97</v>
      </c>
      <c r="K4">
        <v>0</v>
      </c>
      <c r="L4">
        <v>0</v>
      </c>
      <c r="M4">
        <v>2876.27</v>
      </c>
      <c r="N4">
        <v>-0.72978399999999999</v>
      </c>
    </row>
    <row r="5" spans="2:21" x14ac:dyDescent="0.25">
      <c r="B5">
        <v>2</v>
      </c>
      <c r="C5">
        <v>23.922899999999998</v>
      </c>
      <c r="D5">
        <v>23.9267</v>
      </c>
      <c r="E5">
        <v>73.802099999999996</v>
      </c>
      <c r="F5">
        <v>73.989800000000002</v>
      </c>
      <c r="G5">
        <v>973.601</v>
      </c>
      <c r="H5">
        <v>973.62900000000002</v>
      </c>
      <c r="I5">
        <v>1442.6</v>
      </c>
      <c r="J5">
        <v>1433.82</v>
      </c>
      <c r="K5">
        <v>0</v>
      </c>
      <c r="L5">
        <v>0</v>
      </c>
      <c r="M5">
        <v>2876.42</v>
      </c>
      <c r="N5">
        <v>-0.150446</v>
      </c>
    </row>
    <row r="6" spans="2:21" x14ac:dyDescent="0.25">
      <c r="B6">
        <v>3</v>
      </c>
      <c r="C6">
        <v>23.924800000000001</v>
      </c>
      <c r="D6">
        <v>23.928599999999999</v>
      </c>
      <c r="E6">
        <v>73.818899999999999</v>
      </c>
      <c r="F6">
        <v>73.942099999999996</v>
      </c>
      <c r="G6">
        <v>973.61699999999996</v>
      </c>
      <c r="H6">
        <v>973.64700000000005</v>
      </c>
      <c r="I6">
        <v>1442.58</v>
      </c>
      <c r="J6">
        <v>1434</v>
      </c>
      <c r="K6">
        <v>0</v>
      </c>
      <c r="L6">
        <v>0</v>
      </c>
      <c r="M6">
        <v>2876.57</v>
      </c>
      <c r="N6">
        <v>-0.150058</v>
      </c>
    </row>
    <row r="7" spans="2:21" x14ac:dyDescent="0.25">
      <c r="B7">
        <v>4</v>
      </c>
      <c r="C7">
        <v>23.927099999999999</v>
      </c>
      <c r="D7">
        <v>23.9299</v>
      </c>
      <c r="E7">
        <v>73.685599999999994</v>
      </c>
      <c r="F7">
        <v>73.840199999999996</v>
      </c>
      <c r="G7">
        <v>973.63300000000004</v>
      </c>
      <c r="H7">
        <v>973.66099999999994</v>
      </c>
      <c r="I7">
        <v>1442.53</v>
      </c>
      <c r="J7">
        <v>1434.18</v>
      </c>
      <c r="K7">
        <v>0</v>
      </c>
      <c r="L7">
        <v>0</v>
      </c>
      <c r="M7">
        <v>2876.71</v>
      </c>
      <c r="N7">
        <v>-0.13800000000000001</v>
      </c>
    </row>
    <row r="8" spans="2:21" x14ac:dyDescent="0.25">
      <c r="B8">
        <v>5</v>
      </c>
      <c r="C8">
        <v>23.929300000000001</v>
      </c>
      <c r="D8">
        <v>23.9315</v>
      </c>
      <c r="E8">
        <v>73.680400000000006</v>
      </c>
      <c r="F8">
        <v>73.808800000000005</v>
      </c>
      <c r="G8">
        <v>973.65099999999995</v>
      </c>
      <c r="H8">
        <v>973.66700000000003</v>
      </c>
      <c r="I8">
        <v>1442.54</v>
      </c>
      <c r="J8">
        <v>1434.33</v>
      </c>
      <c r="K8">
        <v>0</v>
      </c>
      <c r="L8">
        <v>0</v>
      </c>
      <c r="M8">
        <v>2876.86</v>
      </c>
      <c r="N8">
        <v>-0.15468999999999999</v>
      </c>
    </row>
    <row r="9" spans="2:21" x14ac:dyDescent="0.25">
      <c r="B9">
        <v>6</v>
      </c>
      <c r="C9">
        <v>23.930199999999999</v>
      </c>
      <c r="D9">
        <v>23.932400000000001</v>
      </c>
      <c r="E9">
        <v>73.669899999999998</v>
      </c>
      <c r="F9">
        <v>73.728700000000003</v>
      </c>
      <c r="G9">
        <v>973.66099999999994</v>
      </c>
      <c r="H9">
        <v>973.68</v>
      </c>
      <c r="I9">
        <v>1442.33</v>
      </c>
      <c r="J9">
        <v>1434.37</v>
      </c>
      <c r="K9">
        <v>0</v>
      </c>
      <c r="L9">
        <v>0</v>
      </c>
      <c r="M9">
        <v>2876.69</v>
      </c>
      <c r="N9">
        <v>0.17230500000000001</v>
      </c>
    </row>
    <row r="10" spans="2:21" x14ac:dyDescent="0.25">
      <c r="B10">
        <v>7</v>
      </c>
      <c r="C10">
        <v>23.9312</v>
      </c>
      <c r="D10">
        <v>23.933700000000002</v>
      </c>
      <c r="E10">
        <v>73.659300000000002</v>
      </c>
      <c r="F10">
        <v>73.803799999999995</v>
      </c>
      <c r="G10">
        <v>973.67</v>
      </c>
      <c r="H10">
        <v>973.69100000000003</v>
      </c>
      <c r="I10">
        <v>1442.99</v>
      </c>
      <c r="J10">
        <v>1434.35</v>
      </c>
      <c r="K10">
        <v>0</v>
      </c>
      <c r="L10">
        <v>0</v>
      </c>
      <c r="M10">
        <v>2877.34</v>
      </c>
      <c r="N10">
        <v>-0.64695400000000003</v>
      </c>
    </row>
    <row r="11" spans="2:21" x14ac:dyDescent="0.25">
      <c r="B11">
        <v>8</v>
      </c>
      <c r="C11">
        <v>23.9328</v>
      </c>
      <c r="D11">
        <v>23.936599999999999</v>
      </c>
      <c r="E11">
        <v>73.675299999999993</v>
      </c>
      <c r="F11">
        <v>73.879199999999997</v>
      </c>
      <c r="G11">
        <v>973.68200000000002</v>
      </c>
      <c r="H11">
        <v>973.70399999999995</v>
      </c>
      <c r="I11">
        <v>1443.16</v>
      </c>
      <c r="J11">
        <v>1434.46</v>
      </c>
      <c r="K11">
        <v>0</v>
      </c>
      <c r="L11">
        <v>0</v>
      </c>
      <c r="M11">
        <v>2877.62</v>
      </c>
      <c r="N11">
        <v>-0.27998099999999998</v>
      </c>
    </row>
    <row r="12" spans="2:21" x14ac:dyDescent="0.25">
      <c r="B12">
        <v>9</v>
      </c>
      <c r="C12">
        <v>23.9343</v>
      </c>
      <c r="D12">
        <v>23.940100000000001</v>
      </c>
      <c r="E12">
        <v>73.771799999999999</v>
      </c>
      <c r="F12">
        <v>74.211200000000005</v>
      </c>
      <c r="G12">
        <v>973.69299999999998</v>
      </c>
      <c r="H12">
        <v>973.71799999999996</v>
      </c>
      <c r="I12">
        <v>1443.41</v>
      </c>
      <c r="J12">
        <v>1434.34</v>
      </c>
      <c r="K12">
        <v>0</v>
      </c>
      <c r="L12">
        <v>0</v>
      </c>
      <c r="M12">
        <v>2877.75</v>
      </c>
      <c r="N12">
        <v>-0.13378000000000001</v>
      </c>
    </row>
    <row r="13" spans="2:21" x14ac:dyDescent="0.25">
      <c r="B13">
        <v>10</v>
      </c>
      <c r="C13">
        <v>23.937200000000001</v>
      </c>
      <c r="D13">
        <v>23.9435</v>
      </c>
      <c r="E13">
        <v>73.89</v>
      </c>
      <c r="F13">
        <v>74.072800000000001</v>
      </c>
      <c r="G13">
        <v>973.70799999999997</v>
      </c>
      <c r="H13">
        <v>973.72900000000004</v>
      </c>
      <c r="I13">
        <v>1443.13</v>
      </c>
      <c r="J13">
        <v>1434.55</v>
      </c>
      <c r="K13">
        <v>0</v>
      </c>
      <c r="L13">
        <v>0</v>
      </c>
      <c r="M13">
        <v>2877.68</v>
      </c>
      <c r="N13">
        <v>6.8460800000000002E-2</v>
      </c>
    </row>
    <row r="14" spans="2:21" x14ac:dyDescent="0.25">
      <c r="B14">
        <v>11</v>
      </c>
      <c r="C14">
        <v>23.9407</v>
      </c>
      <c r="D14">
        <v>23.949200000000001</v>
      </c>
      <c r="E14">
        <v>73.986800000000002</v>
      </c>
      <c r="F14">
        <v>74.137900000000002</v>
      </c>
      <c r="G14">
        <v>973.721</v>
      </c>
      <c r="H14">
        <v>973.74199999999996</v>
      </c>
      <c r="I14">
        <v>1443.47</v>
      </c>
      <c r="J14">
        <v>1434.38</v>
      </c>
      <c r="K14">
        <v>0</v>
      </c>
      <c r="L14">
        <v>0</v>
      </c>
      <c r="M14">
        <v>2877.85</v>
      </c>
      <c r="N14">
        <v>-0.16465299999999999</v>
      </c>
    </row>
    <row r="15" spans="2:21" x14ac:dyDescent="0.25">
      <c r="B15">
        <v>12</v>
      </c>
      <c r="C15">
        <v>23.944199999999999</v>
      </c>
      <c r="D15">
        <v>23.954899999999999</v>
      </c>
      <c r="E15">
        <v>74.047499999999999</v>
      </c>
      <c r="F15">
        <v>74.164900000000003</v>
      </c>
      <c r="G15">
        <v>973.73</v>
      </c>
      <c r="H15">
        <v>973.74599999999998</v>
      </c>
      <c r="I15">
        <v>1443.58</v>
      </c>
      <c r="J15">
        <v>1434.48</v>
      </c>
      <c r="K15">
        <v>0</v>
      </c>
      <c r="L15">
        <v>0</v>
      </c>
      <c r="M15">
        <v>2878.06</v>
      </c>
      <c r="N15">
        <v>-0.21389</v>
      </c>
    </row>
    <row r="16" spans="2:21" x14ac:dyDescent="0.25">
      <c r="B16">
        <v>13</v>
      </c>
      <c r="C16">
        <v>23.950199999999999</v>
      </c>
      <c r="D16">
        <v>23.960999999999999</v>
      </c>
      <c r="E16">
        <v>73.973399999999998</v>
      </c>
      <c r="F16">
        <v>74.1434</v>
      </c>
      <c r="G16">
        <v>973.74300000000005</v>
      </c>
      <c r="H16">
        <v>973.75400000000002</v>
      </c>
      <c r="I16">
        <v>1443.63</v>
      </c>
      <c r="J16">
        <v>1434.31</v>
      </c>
      <c r="K16">
        <v>0</v>
      </c>
      <c r="L16">
        <v>0</v>
      </c>
      <c r="M16">
        <v>2877.94</v>
      </c>
      <c r="N16">
        <v>0.127855</v>
      </c>
    </row>
    <row r="17" spans="2:14" x14ac:dyDescent="0.25">
      <c r="B17">
        <v>14</v>
      </c>
      <c r="C17">
        <v>23.956199999999999</v>
      </c>
      <c r="D17">
        <v>23.966999999999999</v>
      </c>
      <c r="E17">
        <v>73.958200000000005</v>
      </c>
      <c r="F17">
        <v>74.022800000000004</v>
      </c>
      <c r="G17">
        <v>973.75</v>
      </c>
      <c r="H17">
        <v>973.75599999999997</v>
      </c>
      <c r="I17">
        <v>1443.52</v>
      </c>
      <c r="J17">
        <v>1434.32</v>
      </c>
      <c r="K17">
        <v>0</v>
      </c>
      <c r="L17">
        <v>0</v>
      </c>
      <c r="M17">
        <v>2877.85</v>
      </c>
      <c r="N17">
        <v>8.8045499999999999E-2</v>
      </c>
    </row>
    <row r="18" spans="2:14" x14ac:dyDescent="0.25">
      <c r="B18">
        <v>15</v>
      </c>
      <c r="C18">
        <v>23.961600000000001</v>
      </c>
      <c r="D18">
        <v>23.9739</v>
      </c>
      <c r="E18">
        <v>73.927899999999994</v>
      </c>
      <c r="F18">
        <v>74.0505</v>
      </c>
      <c r="G18">
        <v>973.75400000000002</v>
      </c>
      <c r="H18">
        <v>973.76499999999999</v>
      </c>
      <c r="I18">
        <v>1443.55</v>
      </c>
      <c r="J18">
        <v>1434.35</v>
      </c>
      <c r="K18">
        <v>0</v>
      </c>
      <c r="L18">
        <v>0</v>
      </c>
      <c r="M18">
        <v>2877.91</v>
      </c>
      <c r="N18">
        <v>-5.9118400000000002E-2</v>
      </c>
    </row>
    <row r="19" spans="2:14" x14ac:dyDescent="0.25">
      <c r="B19">
        <v>16</v>
      </c>
      <c r="C19">
        <v>23.9679</v>
      </c>
      <c r="D19">
        <v>23.979299999999999</v>
      </c>
      <c r="E19">
        <v>73.944699999999997</v>
      </c>
      <c r="F19">
        <v>74.055300000000003</v>
      </c>
      <c r="G19">
        <v>973.755</v>
      </c>
      <c r="H19">
        <v>973.76900000000001</v>
      </c>
      <c r="I19">
        <v>1443.69</v>
      </c>
      <c r="J19">
        <v>1434.46</v>
      </c>
      <c r="K19">
        <v>0</v>
      </c>
      <c r="L19">
        <v>0</v>
      </c>
      <c r="M19">
        <v>2878.15</v>
      </c>
      <c r="N19">
        <v>-0.242478</v>
      </c>
    </row>
    <row r="20" spans="2:14" x14ac:dyDescent="0.25">
      <c r="B20">
        <v>17</v>
      </c>
      <c r="C20">
        <v>23.9755</v>
      </c>
      <c r="D20">
        <v>23.985700000000001</v>
      </c>
      <c r="E20">
        <v>73.9084</v>
      </c>
      <c r="F20">
        <v>74.030900000000003</v>
      </c>
      <c r="G20">
        <v>973.76599999999996</v>
      </c>
      <c r="H20">
        <v>973.76900000000001</v>
      </c>
      <c r="I20">
        <v>1443.58</v>
      </c>
      <c r="J20">
        <v>1434.45</v>
      </c>
      <c r="K20">
        <v>0</v>
      </c>
      <c r="L20">
        <v>0</v>
      </c>
      <c r="M20">
        <v>2878.03</v>
      </c>
      <c r="N20">
        <v>0.118176</v>
      </c>
    </row>
    <row r="21" spans="2:14" x14ac:dyDescent="0.25">
      <c r="B21">
        <v>18</v>
      </c>
      <c r="C21">
        <v>23.9803</v>
      </c>
      <c r="D21">
        <v>23.994199999999999</v>
      </c>
      <c r="E21">
        <v>73.888300000000001</v>
      </c>
      <c r="F21">
        <v>74.048100000000005</v>
      </c>
      <c r="G21">
        <v>973.76900000000001</v>
      </c>
      <c r="H21">
        <v>973.77200000000005</v>
      </c>
      <c r="I21">
        <v>1443.69</v>
      </c>
      <c r="J21">
        <v>1434.58</v>
      </c>
      <c r="K21">
        <v>0</v>
      </c>
      <c r="L21">
        <v>0</v>
      </c>
      <c r="M21">
        <v>2878.27</v>
      </c>
      <c r="N21">
        <v>-0.235571</v>
      </c>
    </row>
    <row r="22" spans="2:14" x14ac:dyDescent="0.25">
      <c r="B22">
        <v>19</v>
      </c>
      <c r="C22">
        <v>23.986899999999999</v>
      </c>
      <c r="D22">
        <v>24.002500000000001</v>
      </c>
      <c r="E22">
        <v>73.988799999999998</v>
      </c>
      <c r="F22">
        <v>74.028499999999994</v>
      </c>
      <c r="G22">
        <v>973.77</v>
      </c>
      <c r="H22">
        <v>973.77800000000002</v>
      </c>
      <c r="I22">
        <v>1443.8</v>
      </c>
      <c r="J22">
        <v>1434.22</v>
      </c>
      <c r="K22">
        <v>0</v>
      </c>
      <c r="L22">
        <v>0</v>
      </c>
      <c r="M22">
        <v>2878.01</v>
      </c>
      <c r="N22">
        <v>0.25225399999999998</v>
      </c>
    </row>
    <row r="23" spans="2:14" x14ac:dyDescent="0.25">
      <c r="B23">
        <v>20</v>
      </c>
      <c r="C23">
        <v>23.9955</v>
      </c>
      <c r="D23">
        <v>24.010400000000001</v>
      </c>
      <c r="E23">
        <v>73.88</v>
      </c>
      <c r="F23">
        <v>74.018900000000002</v>
      </c>
      <c r="G23">
        <v>973.77499999999998</v>
      </c>
      <c r="H23">
        <v>973.78800000000001</v>
      </c>
      <c r="I23">
        <v>1439.99</v>
      </c>
      <c r="J23">
        <v>1429.96</v>
      </c>
      <c r="K23">
        <v>0</v>
      </c>
      <c r="L23">
        <v>0</v>
      </c>
      <c r="M23">
        <v>2869.96</v>
      </c>
      <c r="N23">
        <v>8.0577100000000002</v>
      </c>
    </row>
    <row r="24" spans="2:14" x14ac:dyDescent="0.25">
      <c r="B24">
        <v>21</v>
      </c>
      <c r="C24">
        <v>24.003699999999998</v>
      </c>
      <c r="D24">
        <v>24.018599999999999</v>
      </c>
      <c r="E24">
        <v>73.838700000000003</v>
      </c>
      <c r="F24">
        <v>74.023600000000002</v>
      </c>
      <c r="G24">
        <v>973.779</v>
      </c>
      <c r="H24">
        <v>973.80200000000002</v>
      </c>
      <c r="I24">
        <v>1443.73</v>
      </c>
      <c r="J24">
        <v>1434.7</v>
      </c>
      <c r="K24">
        <v>0</v>
      </c>
      <c r="L24">
        <v>0</v>
      </c>
      <c r="M24">
        <v>2878.43</v>
      </c>
      <c r="N24">
        <v>-8.4714899999999993</v>
      </c>
    </row>
    <row r="25" spans="2:14" x14ac:dyDescent="0.25">
      <c r="B25">
        <v>22</v>
      </c>
      <c r="C25">
        <v>24.011600000000001</v>
      </c>
      <c r="D25">
        <v>24.025300000000001</v>
      </c>
      <c r="E25">
        <v>73.711399999999998</v>
      </c>
      <c r="F25">
        <v>73.917900000000003</v>
      </c>
      <c r="G25">
        <v>973.78899999999999</v>
      </c>
      <c r="H25">
        <v>973.80899999999997</v>
      </c>
      <c r="I25">
        <v>1443.69</v>
      </c>
      <c r="J25">
        <v>1434.69</v>
      </c>
      <c r="K25">
        <v>0</v>
      </c>
      <c r="L25">
        <v>0</v>
      </c>
      <c r="M25">
        <v>2878.37</v>
      </c>
      <c r="N25">
        <v>5.38825E-2</v>
      </c>
    </row>
    <row r="26" spans="2:14" x14ac:dyDescent="0.25">
      <c r="B26">
        <v>23</v>
      </c>
      <c r="C26">
        <v>24.0199</v>
      </c>
      <c r="D26">
        <v>24.0351</v>
      </c>
      <c r="E26">
        <v>73.727900000000005</v>
      </c>
      <c r="F26">
        <v>73.846400000000003</v>
      </c>
      <c r="G26">
        <v>973.80200000000002</v>
      </c>
      <c r="H26">
        <v>973.82</v>
      </c>
      <c r="I26">
        <v>1443.58</v>
      </c>
      <c r="J26">
        <v>1434.57</v>
      </c>
      <c r="K26">
        <v>0</v>
      </c>
      <c r="L26">
        <v>0</v>
      </c>
      <c r="M26">
        <v>2878.15</v>
      </c>
      <c r="N26">
        <v>0.22295300000000001</v>
      </c>
    </row>
    <row r="27" spans="2:14" x14ac:dyDescent="0.25">
      <c r="B27">
        <v>24</v>
      </c>
      <c r="C27">
        <v>24.026499999999999</v>
      </c>
      <c r="D27">
        <v>24.045500000000001</v>
      </c>
      <c r="E27">
        <v>73.617199999999997</v>
      </c>
      <c r="F27">
        <v>73.813199999999995</v>
      </c>
      <c r="G27">
        <v>973.81100000000004</v>
      </c>
      <c r="H27">
        <v>973.82799999999997</v>
      </c>
      <c r="I27">
        <v>1443.53</v>
      </c>
      <c r="J27">
        <v>1434.72</v>
      </c>
      <c r="K27">
        <v>0</v>
      </c>
      <c r="L27">
        <v>0</v>
      </c>
      <c r="M27">
        <v>2878.24</v>
      </c>
      <c r="N27">
        <v>-9.1035099999999994E-2</v>
      </c>
    </row>
    <row r="28" spans="2:14" x14ac:dyDescent="0.25">
      <c r="B28">
        <v>26</v>
      </c>
      <c r="C28">
        <v>24.051200000000001</v>
      </c>
      <c r="D28">
        <v>24.067399999999999</v>
      </c>
      <c r="E28">
        <v>73.411199999999994</v>
      </c>
      <c r="F28">
        <v>73.876000000000005</v>
      </c>
      <c r="G28">
        <v>973.83699999999999</v>
      </c>
      <c r="H28">
        <v>973.84699999999998</v>
      </c>
      <c r="I28">
        <v>1442.97</v>
      </c>
      <c r="J28">
        <v>1434.58</v>
      </c>
      <c r="K28">
        <v>0</v>
      </c>
      <c r="L28">
        <v>0</v>
      </c>
      <c r="M28">
        <v>2877.54</v>
      </c>
      <c r="N28">
        <v>0</v>
      </c>
    </row>
    <row r="29" spans="2:14" x14ac:dyDescent="0.25">
      <c r="B29">
        <v>27</v>
      </c>
      <c r="C29">
        <v>24.080100000000002</v>
      </c>
      <c r="D29">
        <v>24.115500000000001</v>
      </c>
      <c r="E29">
        <v>73.757800000000003</v>
      </c>
      <c r="F29">
        <v>74.593299999999999</v>
      </c>
      <c r="G29">
        <v>973.84900000000005</v>
      </c>
      <c r="H29">
        <v>973.85299999999995</v>
      </c>
      <c r="I29">
        <v>1440.88</v>
      </c>
      <c r="J29">
        <v>1432.84</v>
      </c>
      <c r="K29">
        <v>0</v>
      </c>
      <c r="L29">
        <v>0</v>
      </c>
      <c r="M29">
        <v>2873.73</v>
      </c>
      <c r="N29">
        <v>3.81576</v>
      </c>
    </row>
    <row r="30" spans="2:14" x14ac:dyDescent="0.25">
      <c r="B30">
        <v>28</v>
      </c>
      <c r="C30">
        <v>24.073399999999999</v>
      </c>
      <c r="D30">
        <v>24.191600000000001</v>
      </c>
      <c r="E30">
        <v>73.068700000000007</v>
      </c>
      <c r="F30">
        <v>73.852800000000002</v>
      </c>
      <c r="G30">
        <v>973.84799999999996</v>
      </c>
      <c r="H30">
        <v>973.85599999999999</v>
      </c>
      <c r="I30">
        <v>1440.73</v>
      </c>
      <c r="J30">
        <v>1432.91</v>
      </c>
      <c r="K30">
        <v>0</v>
      </c>
      <c r="L30">
        <v>0</v>
      </c>
      <c r="M30">
        <v>2873.64</v>
      </c>
      <c r="N30">
        <v>8.6554500000000006E-2</v>
      </c>
    </row>
    <row r="31" spans="2:14" x14ac:dyDescent="0.25">
      <c r="B31">
        <v>33</v>
      </c>
      <c r="C31">
        <v>24.379100000000001</v>
      </c>
      <c r="D31">
        <v>24.395299999999999</v>
      </c>
      <c r="E31">
        <v>71.541899999999998</v>
      </c>
      <c r="F31">
        <v>71.8934</v>
      </c>
      <c r="G31">
        <v>973.88900000000001</v>
      </c>
      <c r="H31">
        <v>973.89800000000002</v>
      </c>
      <c r="I31">
        <v>1440.45</v>
      </c>
      <c r="J31">
        <v>1432.95</v>
      </c>
      <c r="K31">
        <v>0</v>
      </c>
      <c r="L31">
        <v>0</v>
      </c>
      <c r="M31">
        <v>2873.4</v>
      </c>
      <c r="N31">
        <v>0</v>
      </c>
    </row>
    <row r="32" spans="2:14" x14ac:dyDescent="0.25">
      <c r="B32">
        <v>34</v>
      </c>
      <c r="C32">
        <v>24.360099999999999</v>
      </c>
      <c r="D32">
        <v>24.372499999999999</v>
      </c>
      <c r="E32">
        <v>71.865200000000002</v>
      </c>
      <c r="F32">
        <v>72.114999999999995</v>
      </c>
      <c r="G32">
        <v>973.89800000000002</v>
      </c>
      <c r="H32">
        <v>973.90499999999997</v>
      </c>
      <c r="I32">
        <v>1440.88</v>
      </c>
      <c r="J32">
        <v>1433.07</v>
      </c>
      <c r="K32">
        <v>0</v>
      </c>
      <c r="L32">
        <v>0</v>
      </c>
      <c r="M32">
        <v>2873.95</v>
      </c>
      <c r="N32">
        <v>-0.55433299999999996</v>
      </c>
    </row>
    <row r="33" spans="2:14" x14ac:dyDescent="0.25">
      <c r="B33">
        <v>35</v>
      </c>
      <c r="C33">
        <v>24.3443</v>
      </c>
      <c r="D33">
        <v>24.375900000000001</v>
      </c>
      <c r="E33">
        <v>71.903199999999998</v>
      </c>
      <c r="F33">
        <v>72.358999999999995</v>
      </c>
      <c r="G33">
        <v>973.89700000000005</v>
      </c>
      <c r="H33">
        <v>973.91499999999996</v>
      </c>
      <c r="I33">
        <v>1440.89</v>
      </c>
      <c r="J33">
        <v>1432.92</v>
      </c>
      <c r="K33">
        <v>0</v>
      </c>
      <c r="L33">
        <v>0</v>
      </c>
      <c r="M33">
        <v>2873.81</v>
      </c>
      <c r="N33">
        <v>0.142314</v>
      </c>
    </row>
    <row r="34" spans="2:14" x14ac:dyDescent="0.25">
      <c r="B34">
        <v>36</v>
      </c>
      <c r="C34">
        <v>24.331600000000002</v>
      </c>
      <c r="D34">
        <v>24.3569</v>
      </c>
      <c r="E34">
        <v>72.114599999999996</v>
      </c>
      <c r="F34">
        <v>72.3476</v>
      </c>
      <c r="G34">
        <v>973.90499999999997</v>
      </c>
      <c r="H34">
        <v>973.93100000000004</v>
      </c>
      <c r="I34">
        <v>1440.76</v>
      </c>
      <c r="J34">
        <v>1432.85</v>
      </c>
      <c r="K34">
        <v>0</v>
      </c>
      <c r="L34">
        <v>0</v>
      </c>
      <c r="M34">
        <v>2873.61</v>
      </c>
      <c r="N34">
        <v>0.20138200000000001</v>
      </c>
    </row>
    <row r="35" spans="2:14" x14ac:dyDescent="0.25">
      <c r="B35">
        <v>37</v>
      </c>
      <c r="C35">
        <v>24.322700000000001</v>
      </c>
      <c r="D35">
        <v>24.341699999999999</v>
      </c>
      <c r="E35">
        <v>72.297499999999999</v>
      </c>
      <c r="F35">
        <v>72.371700000000004</v>
      </c>
      <c r="G35">
        <v>973.91700000000003</v>
      </c>
      <c r="H35">
        <v>973.94200000000001</v>
      </c>
      <c r="I35">
        <v>1440.99</v>
      </c>
      <c r="J35">
        <v>1432.72</v>
      </c>
      <c r="K35">
        <v>0</v>
      </c>
      <c r="L35">
        <v>0</v>
      </c>
      <c r="M35">
        <v>2873.71</v>
      </c>
      <c r="N35">
        <v>-0.102781</v>
      </c>
    </row>
    <row r="36" spans="2:14" x14ac:dyDescent="0.25">
      <c r="B36">
        <v>38</v>
      </c>
      <c r="C36">
        <v>24.317299999999999</v>
      </c>
      <c r="D36">
        <v>24.329699999999999</v>
      </c>
      <c r="E36">
        <v>72.426299999999998</v>
      </c>
      <c r="F36">
        <v>72.558499999999995</v>
      </c>
      <c r="G36">
        <v>973.93299999999999</v>
      </c>
      <c r="H36">
        <v>973.95699999999999</v>
      </c>
      <c r="I36">
        <v>1441.02</v>
      </c>
      <c r="J36">
        <v>1433.29</v>
      </c>
      <c r="K36">
        <v>0</v>
      </c>
      <c r="L36">
        <v>0</v>
      </c>
      <c r="M36">
        <v>2874.31</v>
      </c>
      <c r="N36">
        <v>-0.59937499999999999</v>
      </c>
    </row>
    <row r="37" spans="2:14" x14ac:dyDescent="0.25">
      <c r="B37">
        <v>39</v>
      </c>
      <c r="C37">
        <v>24.316400000000002</v>
      </c>
      <c r="D37">
        <v>24.3218</v>
      </c>
      <c r="E37">
        <v>72.510099999999994</v>
      </c>
      <c r="F37">
        <v>72.574299999999994</v>
      </c>
      <c r="G37">
        <v>973.94500000000005</v>
      </c>
      <c r="H37">
        <v>973.96900000000005</v>
      </c>
      <c r="I37">
        <v>1440.64</v>
      </c>
      <c r="J37">
        <v>1433.03</v>
      </c>
      <c r="K37">
        <v>0</v>
      </c>
      <c r="L37">
        <v>0</v>
      </c>
      <c r="M37">
        <v>2873.67</v>
      </c>
      <c r="N37">
        <v>0.64248099999999997</v>
      </c>
    </row>
    <row r="38" spans="2:14" x14ac:dyDescent="0.25">
      <c r="B38">
        <v>40</v>
      </c>
      <c r="C38">
        <v>24.317</v>
      </c>
      <c r="D38">
        <v>24.318000000000001</v>
      </c>
      <c r="E38">
        <v>72.552899999999994</v>
      </c>
      <c r="F38">
        <v>72.799300000000002</v>
      </c>
      <c r="G38">
        <v>973.96</v>
      </c>
      <c r="H38">
        <v>973.98099999999999</v>
      </c>
      <c r="I38">
        <v>1440.91</v>
      </c>
      <c r="J38">
        <v>1433.12</v>
      </c>
      <c r="K38">
        <v>0</v>
      </c>
      <c r="L38">
        <v>0</v>
      </c>
      <c r="M38">
        <v>2874.03</v>
      </c>
      <c r="N38">
        <v>-0.36260900000000001</v>
      </c>
    </row>
    <row r="39" spans="2:14" x14ac:dyDescent="0.25">
      <c r="B39">
        <v>41</v>
      </c>
      <c r="C39">
        <v>24.316700000000001</v>
      </c>
      <c r="D39">
        <v>24.3215</v>
      </c>
      <c r="E39">
        <v>72.633200000000002</v>
      </c>
      <c r="F39">
        <v>72.815799999999996</v>
      </c>
      <c r="G39">
        <v>973.97299999999996</v>
      </c>
      <c r="H39">
        <v>973.99</v>
      </c>
      <c r="I39">
        <v>1441.14</v>
      </c>
      <c r="J39">
        <v>1432.59</v>
      </c>
      <c r="K39">
        <v>0</v>
      </c>
      <c r="L39">
        <v>0</v>
      </c>
      <c r="M39">
        <v>2873.73</v>
      </c>
      <c r="N39">
        <v>0.29396699999999998</v>
      </c>
    </row>
    <row r="40" spans="2:14" x14ac:dyDescent="0.25">
      <c r="B40">
        <v>42</v>
      </c>
      <c r="C40">
        <v>24.318300000000001</v>
      </c>
      <c r="D40">
        <v>24.327200000000001</v>
      </c>
      <c r="E40">
        <v>72.778000000000006</v>
      </c>
      <c r="F40">
        <v>72.897199999999998</v>
      </c>
      <c r="G40">
        <v>973.98199999999997</v>
      </c>
      <c r="H40">
        <v>974.00699999999995</v>
      </c>
      <c r="I40">
        <v>1440.89</v>
      </c>
      <c r="J40">
        <v>1433.12</v>
      </c>
      <c r="K40">
        <v>0</v>
      </c>
      <c r="L40">
        <v>0</v>
      </c>
      <c r="M40">
        <v>2874.01</v>
      </c>
      <c r="N40">
        <v>-0.27757700000000002</v>
      </c>
    </row>
    <row r="41" spans="2:14" x14ac:dyDescent="0.25">
      <c r="B41">
        <v>43</v>
      </c>
      <c r="C41">
        <v>24.322099999999999</v>
      </c>
      <c r="D41">
        <v>24.3325</v>
      </c>
      <c r="E41">
        <v>72.523200000000003</v>
      </c>
      <c r="F41">
        <v>72.9405</v>
      </c>
      <c r="G41">
        <v>973.99300000000005</v>
      </c>
      <c r="H41">
        <v>974.01400000000001</v>
      </c>
      <c r="I41">
        <v>1440.96</v>
      </c>
      <c r="J41">
        <v>1432.75</v>
      </c>
      <c r="K41">
        <v>0</v>
      </c>
      <c r="L41">
        <v>0</v>
      </c>
      <c r="M41">
        <v>2873.72</v>
      </c>
      <c r="N41">
        <v>0.293159</v>
      </c>
    </row>
    <row r="42" spans="2:14" x14ac:dyDescent="0.25">
      <c r="B42">
        <v>44</v>
      </c>
      <c r="C42">
        <v>24.328099999999999</v>
      </c>
      <c r="D42">
        <v>24.3398</v>
      </c>
      <c r="E42">
        <v>72.315399999999997</v>
      </c>
      <c r="F42">
        <v>72.891999999999996</v>
      </c>
      <c r="G42">
        <v>974.00800000000004</v>
      </c>
      <c r="H42">
        <v>974.01700000000005</v>
      </c>
      <c r="I42">
        <v>1440.3</v>
      </c>
      <c r="J42">
        <v>1432.83</v>
      </c>
      <c r="K42">
        <v>0</v>
      </c>
      <c r="L42">
        <v>0</v>
      </c>
      <c r="M42">
        <v>2873.13</v>
      </c>
      <c r="N42">
        <v>0.58871600000000002</v>
      </c>
    </row>
    <row r="43" spans="2:14" x14ac:dyDescent="0.25">
      <c r="B43">
        <v>46</v>
      </c>
      <c r="C43">
        <v>24.3414</v>
      </c>
      <c r="D43">
        <v>24.367100000000001</v>
      </c>
      <c r="E43">
        <v>72.089399999999998</v>
      </c>
      <c r="F43">
        <v>72.203199999999995</v>
      </c>
      <c r="G43">
        <v>974.01199999999994</v>
      </c>
      <c r="H43">
        <v>974.01499999999999</v>
      </c>
      <c r="I43">
        <v>1440.63</v>
      </c>
      <c r="J43">
        <v>1432.37</v>
      </c>
      <c r="K43">
        <v>0</v>
      </c>
      <c r="L43">
        <v>0</v>
      </c>
      <c r="M43">
        <v>2873</v>
      </c>
      <c r="N43">
        <v>0.20333300000000001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4"/>
  <sheetViews>
    <sheetView tabSelected="1" workbookViewId="0">
      <selection activeCell="U4" sqref="U4"/>
    </sheetView>
  </sheetViews>
  <sheetFormatPr baseColWidth="10" defaultRowHeight="15" x14ac:dyDescent="0.25"/>
  <cols>
    <col min="2" max="2" width="3" bestFit="1" customWidth="1"/>
    <col min="3" max="10" width="8" bestFit="1" customWidth="1"/>
    <col min="11" max="12" width="2" bestFit="1" customWidth="1"/>
    <col min="13" max="13" width="8" bestFit="1" customWidth="1"/>
    <col min="14" max="14" width="10.7109375" bestFit="1" customWidth="1"/>
    <col min="21" max="21" width="12" bestFit="1" customWidth="1"/>
  </cols>
  <sheetData>
    <row r="2" spans="2:25" x14ac:dyDescent="0.25">
      <c r="T2" s="3" t="s">
        <v>15</v>
      </c>
      <c r="U2">
        <v>1000</v>
      </c>
      <c r="V2" s="7" t="s">
        <v>15</v>
      </c>
    </row>
    <row r="3" spans="2:25" x14ac:dyDescent="0.25">
      <c r="P3" s="1" t="s">
        <v>11</v>
      </c>
      <c r="Q3" s="2">
        <v>1035</v>
      </c>
      <c r="T3" s="4">
        <f>AVERAGE(T6:T20)</f>
        <v>0.10373662138168335</v>
      </c>
      <c r="U3">
        <v>0.23</v>
      </c>
      <c r="V3" s="8">
        <v>4</v>
      </c>
      <c r="W3">
        <v>0.2</v>
      </c>
      <c r="X3">
        <f>Q5*W3</f>
        <v>12.730099999999993</v>
      </c>
    </row>
    <row r="4" spans="2:25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M4" t="s">
        <v>8</v>
      </c>
      <c r="N4" t="s">
        <v>9</v>
      </c>
      <c r="P4" t="s">
        <v>10</v>
      </c>
      <c r="Q4" t="s">
        <v>12</v>
      </c>
      <c r="R4" t="s">
        <v>13</v>
      </c>
      <c r="S4" t="s">
        <v>16</v>
      </c>
      <c r="T4" t="s">
        <v>14</v>
      </c>
      <c r="U4" t="s">
        <v>17</v>
      </c>
      <c r="V4" t="s">
        <v>14</v>
      </c>
      <c r="X4" t="s">
        <v>19</v>
      </c>
      <c r="Y4" t="s">
        <v>18</v>
      </c>
    </row>
    <row r="5" spans="2:25" x14ac:dyDescent="0.25">
      <c r="B5">
        <v>0</v>
      </c>
      <c r="C5">
        <v>24.877400000000002</v>
      </c>
      <c r="D5">
        <v>24.9892</v>
      </c>
      <c r="E5">
        <v>74.964299999999994</v>
      </c>
      <c r="F5">
        <v>75.576099999999997</v>
      </c>
      <c r="G5">
        <v>971.3</v>
      </c>
      <c r="H5">
        <v>971.399</v>
      </c>
      <c r="I5">
        <v>1375.41</v>
      </c>
      <c r="J5" s="6">
        <v>1370.42</v>
      </c>
      <c r="K5">
        <v>0</v>
      </c>
      <c r="L5">
        <v>0</v>
      </c>
      <c r="M5">
        <v>2745.83</v>
      </c>
      <c r="N5">
        <v>-0.29474</v>
      </c>
      <c r="P5">
        <f>(G5+H5)/2</f>
        <v>971.34950000000003</v>
      </c>
      <c r="Q5">
        <f>$Q$3-P5</f>
        <v>63.650499999999965</v>
      </c>
      <c r="T5" s="5"/>
      <c r="U5" s="6">
        <f>Q5/$U$3</f>
        <v>276.74130434782592</v>
      </c>
      <c r="V5" s="6"/>
      <c r="X5" s="6"/>
      <c r="Y5" s="6"/>
    </row>
    <row r="6" spans="2:25" x14ac:dyDescent="0.25">
      <c r="B6">
        <v>1</v>
      </c>
      <c r="C6">
        <v>24.7881</v>
      </c>
      <c r="D6">
        <v>24.8796</v>
      </c>
      <c r="E6">
        <v>75.028199999999998</v>
      </c>
      <c r="F6">
        <v>75.585800000000006</v>
      </c>
      <c r="G6">
        <v>971.23199999999997</v>
      </c>
      <c r="H6">
        <v>971.38</v>
      </c>
      <c r="I6">
        <v>1373.65</v>
      </c>
      <c r="J6" s="6">
        <v>1369.7</v>
      </c>
      <c r="K6">
        <v>0</v>
      </c>
      <c r="L6">
        <v>0</v>
      </c>
      <c r="M6">
        <v>2743.35</v>
      </c>
      <c r="N6">
        <v>2.4713799999999999</v>
      </c>
      <c r="P6">
        <f t="shared" ref="P6:P20" si="0">(G6+H6)/2</f>
        <v>971.30600000000004</v>
      </c>
      <c r="Q6">
        <f t="shared" ref="Q6:Q24" si="1">$Q$3-P6</f>
        <v>63.69399999999996</v>
      </c>
      <c r="R6">
        <f>Q5-Q6</f>
        <v>-4.3499999999994543E-2</v>
      </c>
      <c r="S6">
        <f>I6-I5</f>
        <v>-1.7599999999999909</v>
      </c>
      <c r="T6" s="5">
        <f t="shared" ref="T6:T19" si="2">R6/S6</f>
        <v>2.4715909090906117E-2</v>
      </c>
      <c r="U6" s="6">
        <f t="shared" ref="U6:U24" si="3">Q6/$U$3</f>
        <v>276.93043478260853</v>
      </c>
      <c r="V6" s="6">
        <f>1/Q6</f>
        <v>1.570006594027696E-2</v>
      </c>
      <c r="X6" s="6">
        <f>U6</f>
        <v>276.93043478260853</v>
      </c>
      <c r="Y6" s="6">
        <f>J6+X6</f>
        <v>1646.6304347826085</v>
      </c>
    </row>
    <row r="7" spans="2:25" x14ac:dyDescent="0.25">
      <c r="B7">
        <v>2</v>
      </c>
      <c r="C7">
        <v>24.783000000000001</v>
      </c>
      <c r="D7">
        <v>25.195399999999999</v>
      </c>
      <c r="E7">
        <v>73.894000000000005</v>
      </c>
      <c r="F7">
        <v>75.369299999999996</v>
      </c>
      <c r="G7">
        <v>971.197</v>
      </c>
      <c r="H7">
        <v>971.28</v>
      </c>
      <c r="I7">
        <v>1372.08</v>
      </c>
      <c r="J7" s="6">
        <v>1369.44</v>
      </c>
      <c r="K7">
        <v>0</v>
      </c>
      <c r="L7">
        <v>0</v>
      </c>
      <c r="M7">
        <v>2741.52</v>
      </c>
      <c r="N7">
        <v>1.8357000000000001</v>
      </c>
      <c r="P7">
        <f t="shared" si="0"/>
        <v>971.23849999999993</v>
      </c>
      <c r="Q7">
        <f t="shared" si="1"/>
        <v>63.761500000000069</v>
      </c>
      <c r="R7">
        <f t="shared" ref="R7:R24" si="4">Q6-Q7</f>
        <v>-6.7500000000109139E-2</v>
      </c>
      <c r="S7">
        <f t="shared" ref="S7:S20" si="5">I7-I6</f>
        <v>-1.5700000000001637</v>
      </c>
      <c r="T7" s="5">
        <f t="shared" si="2"/>
        <v>4.2993630573313443E-2</v>
      </c>
      <c r="U7" s="6">
        <f t="shared" si="3"/>
        <v>277.22391304347855</v>
      </c>
      <c r="V7" s="6">
        <f t="shared" ref="V7:V24" si="6">1/Q7</f>
        <v>1.5683445339272115E-2</v>
      </c>
      <c r="X7" s="6">
        <f t="shared" ref="X7:X24" si="7">U7</f>
        <v>277.22391304347855</v>
      </c>
      <c r="Y7" s="6">
        <f t="shared" ref="Y7:Y24" si="8">J7+X7</f>
        <v>1646.6639130434787</v>
      </c>
    </row>
    <row r="8" spans="2:25" x14ac:dyDescent="0.25">
      <c r="B8">
        <v>3</v>
      </c>
      <c r="C8">
        <v>25.0184</v>
      </c>
      <c r="D8">
        <v>25.1799</v>
      </c>
      <c r="E8">
        <v>74.192599999999999</v>
      </c>
      <c r="F8">
        <v>75.065100000000001</v>
      </c>
      <c r="G8">
        <v>971.14300000000003</v>
      </c>
      <c r="H8">
        <v>971.22</v>
      </c>
      <c r="I8">
        <v>1372.27</v>
      </c>
      <c r="J8" s="6">
        <v>1369.25</v>
      </c>
      <c r="K8">
        <v>0</v>
      </c>
      <c r="L8">
        <v>0</v>
      </c>
      <c r="M8">
        <v>2741.52</v>
      </c>
      <c r="N8">
        <v>-1.1508E-3</v>
      </c>
      <c r="P8">
        <f t="shared" si="0"/>
        <v>971.18150000000003</v>
      </c>
      <c r="Q8">
        <f t="shared" si="1"/>
        <v>63.818499999999972</v>
      </c>
      <c r="R8">
        <f t="shared" si="4"/>
        <v>-5.6999999999902684E-2</v>
      </c>
      <c r="S8">
        <f t="shared" si="5"/>
        <v>0.19000000000005457</v>
      </c>
      <c r="T8" s="5">
        <f t="shared" si="2"/>
        <v>-0.29999999999940163</v>
      </c>
      <c r="U8" s="6">
        <f t="shared" si="3"/>
        <v>277.47173913043463</v>
      </c>
      <c r="V8" s="6">
        <f t="shared" si="6"/>
        <v>1.566943754553931E-2</v>
      </c>
      <c r="X8" s="6">
        <f t="shared" si="7"/>
        <v>277.47173913043463</v>
      </c>
      <c r="Y8" s="6">
        <f t="shared" si="8"/>
        <v>1646.7217391304346</v>
      </c>
    </row>
    <row r="9" spans="2:25" x14ac:dyDescent="0.25">
      <c r="B9">
        <v>4</v>
      </c>
      <c r="C9">
        <v>24.955300000000001</v>
      </c>
      <c r="D9">
        <v>25.018999999999998</v>
      </c>
      <c r="E9">
        <v>74.293599999999998</v>
      </c>
      <c r="F9">
        <v>75.136200000000002</v>
      </c>
      <c r="G9">
        <v>971.01499999999999</v>
      </c>
      <c r="H9">
        <v>971.14599999999996</v>
      </c>
      <c r="I9">
        <v>1371.42</v>
      </c>
      <c r="J9" s="6">
        <v>1369.88</v>
      </c>
      <c r="K9">
        <v>0</v>
      </c>
      <c r="L9">
        <v>0</v>
      </c>
      <c r="M9">
        <v>2741.3</v>
      </c>
      <c r="N9">
        <v>0.22380800000000001</v>
      </c>
      <c r="P9">
        <f t="shared" si="0"/>
        <v>971.08050000000003</v>
      </c>
      <c r="Q9">
        <f t="shared" si="1"/>
        <v>63.919499999999971</v>
      </c>
      <c r="R9">
        <f t="shared" si="4"/>
        <v>-0.10099999999999909</v>
      </c>
      <c r="S9">
        <f t="shared" si="5"/>
        <v>-0.84999999999990905</v>
      </c>
      <c r="T9" s="5">
        <f t="shared" si="2"/>
        <v>0.11882352941177635</v>
      </c>
      <c r="U9" s="6">
        <f t="shared" si="3"/>
        <v>277.91086956521724</v>
      </c>
      <c r="V9" s="6">
        <f t="shared" si="6"/>
        <v>1.5644678071636987E-2</v>
      </c>
      <c r="X9" s="6">
        <f t="shared" si="7"/>
        <v>277.91086956521724</v>
      </c>
      <c r="Y9" s="6">
        <f t="shared" si="8"/>
        <v>1647.7908695652172</v>
      </c>
    </row>
    <row r="10" spans="2:25" x14ac:dyDescent="0.25">
      <c r="B10">
        <v>5</v>
      </c>
      <c r="C10">
        <v>24.8872</v>
      </c>
      <c r="D10">
        <v>24.9556</v>
      </c>
      <c r="E10">
        <v>74.302400000000006</v>
      </c>
      <c r="F10">
        <v>74.953000000000003</v>
      </c>
      <c r="G10">
        <v>971.12400000000002</v>
      </c>
      <c r="H10">
        <v>971.303</v>
      </c>
      <c r="I10">
        <v>1372.29</v>
      </c>
      <c r="J10" s="6">
        <v>1370.41</v>
      </c>
      <c r="K10">
        <v>0</v>
      </c>
      <c r="L10">
        <v>0</v>
      </c>
      <c r="M10">
        <v>2742.7</v>
      </c>
      <c r="N10">
        <v>-1.4</v>
      </c>
      <c r="P10">
        <f t="shared" si="0"/>
        <v>971.21350000000007</v>
      </c>
      <c r="Q10">
        <f t="shared" si="1"/>
        <v>63.786499999999933</v>
      </c>
      <c r="R10">
        <f t="shared" si="4"/>
        <v>0.1330000000000382</v>
      </c>
      <c r="S10">
        <f t="shared" si="5"/>
        <v>0.86999999999989086</v>
      </c>
      <c r="T10" s="5">
        <f t="shared" si="2"/>
        <v>0.15287356321845388</v>
      </c>
      <c r="U10" s="6">
        <f t="shared" si="3"/>
        <v>277.33260869565186</v>
      </c>
      <c r="V10" s="6">
        <f t="shared" si="6"/>
        <v>1.5677298487924578E-2</v>
      </c>
      <c r="X10" s="6">
        <f t="shared" si="7"/>
        <v>277.33260869565186</v>
      </c>
      <c r="Y10" s="6">
        <f t="shared" si="8"/>
        <v>1647.7426086956521</v>
      </c>
    </row>
    <row r="11" spans="2:25" x14ac:dyDescent="0.25">
      <c r="B11">
        <v>6</v>
      </c>
      <c r="C11">
        <v>24.879899999999999</v>
      </c>
      <c r="D11">
        <v>24.921099999999999</v>
      </c>
      <c r="E11">
        <v>74.077799999999996</v>
      </c>
      <c r="F11">
        <v>74.956599999999995</v>
      </c>
      <c r="G11">
        <v>971.29399999999998</v>
      </c>
      <c r="H11">
        <v>971.78200000000004</v>
      </c>
      <c r="I11">
        <v>1374.32</v>
      </c>
      <c r="J11" s="6">
        <v>1373.25</v>
      </c>
      <c r="K11">
        <v>0</v>
      </c>
      <c r="L11">
        <v>0</v>
      </c>
      <c r="M11">
        <v>2747.58</v>
      </c>
      <c r="N11">
        <v>-4.8808800000000003</v>
      </c>
      <c r="P11">
        <f t="shared" si="0"/>
        <v>971.53800000000001</v>
      </c>
      <c r="Q11">
        <f t="shared" si="1"/>
        <v>63.461999999999989</v>
      </c>
      <c r="R11">
        <f t="shared" si="4"/>
        <v>0.32449999999994361</v>
      </c>
      <c r="S11">
        <f t="shared" si="5"/>
        <v>2.0299999999999727</v>
      </c>
      <c r="T11" s="5">
        <f t="shared" si="2"/>
        <v>0.15985221674874284</v>
      </c>
      <c r="U11" s="6">
        <f t="shared" si="3"/>
        <v>275.92173913043473</v>
      </c>
      <c r="V11" s="6">
        <f t="shared" si="6"/>
        <v>1.5757461157858248E-2</v>
      </c>
      <c r="X11" s="6">
        <f t="shared" si="7"/>
        <v>275.92173913043473</v>
      </c>
      <c r="Y11" s="6">
        <f t="shared" si="8"/>
        <v>1649.1717391304346</v>
      </c>
    </row>
    <row r="12" spans="2:25" x14ac:dyDescent="0.25">
      <c r="B12">
        <v>7</v>
      </c>
      <c r="C12">
        <v>24.8733</v>
      </c>
      <c r="D12">
        <v>24.932200000000002</v>
      </c>
      <c r="E12">
        <v>73.734099999999998</v>
      </c>
      <c r="F12">
        <v>74.512</v>
      </c>
      <c r="G12">
        <v>971.77200000000005</v>
      </c>
      <c r="H12">
        <v>972.13300000000004</v>
      </c>
      <c r="I12">
        <v>1375.75</v>
      </c>
      <c r="J12" s="6">
        <v>1374.22</v>
      </c>
      <c r="K12">
        <v>0</v>
      </c>
      <c r="L12">
        <v>0</v>
      </c>
      <c r="M12">
        <v>2749.97</v>
      </c>
      <c r="N12">
        <v>-2.3890400000000001</v>
      </c>
      <c r="P12">
        <f t="shared" si="0"/>
        <v>971.9525000000001</v>
      </c>
      <c r="Q12">
        <f t="shared" si="1"/>
        <v>63.0474999999999</v>
      </c>
      <c r="R12">
        <f t="shared" si="4"/>
        <v>0.41450000000008913</v>
      </c>
      <c r="S12">
        <f t="shared" si="5"/>
        <v>1.4300000000000637</v>
      </c>
      <c r="T12" s="5">
        <f t="shared" si="2"/>
        <v>0.28986013986018927</v>
      </c>
      <c r="U12" s="6">
        <f t="shared" si="3"/>
        <v>274.11956521739086</v>
      </c>
      <c r="V12" s="6">
        <f t="shared" si="6"/>
        <v>1.586105713945837E-2</v>
      </c>
      <c r="X12" s="6">
        <f t="shared" si="7"/>
        <v>274.11956521739086</v>
      </c>
      <c r="Y12" s="6">
        <f t="shared" si="8"/>
        <v>1648.3395652173908</v>
      </c>
    </row>
    <row r="13" spans="2:25" x14ac:dyDescent="0.25">
      <c r="B13">
        <v>8</v>
      </c>
      <c r="C13">
        <v>24.866299999999999</v>
      </c>
      <c r="D13">
        <v>24.901499999999999</v>
      </c>
      <c r="E13">
        <v>73.839100000000002</v>
      </c>
      <c r="F13">
        <v>74.836299999999994</v>
      </c>
      <c r="G13">
        <v>972.12800000000004</v>
      </c>
      <c r="H13">
        <v>972.18700000000001</v>
      </c>
      <c r="I13">
        <v>1374.19</v>
      </c>
      <c r="J13" s="6">
        <v>1373.15</v>
      </c>
      <c r="K13">
        <v>0</v>
      </c>
      <c r="L13">
        <v>0</v>
      </c>
      <c r="M13">
        <v>2747.35</v>
      </c>
      <c r="N13">
        <v>2.6206299999999998</v>
      </c>
      <c r="P13">
        <f t="shared" si="0"/>
        <v>972.15750000000003</v>
      </c>
      <c r="Q13">
        <f t="shared" si="1"/>
        <v>62.842499999999973</v>
      </c>
      <c r="R13">
        <f t="shared" si="4"/>
        <v>0.20499999999992724</v>
      </c>
      <c r="S13">
        <f t="shared" si="5"/>
        <v>-1.5599999999999454</v>
      </c>
      <c r="T13" s="5">
        <f t="shared" si="2"/>
        <v>-0.13141025641021437</v>
      </c>
      <c r="U13" s="6">
        <f t="shared" si="3"/>
        <v>273.22826086956508</v>
      </c>
      <c r="V13" s="6">
        <f t="shared" si="6"/>
        <v>1.5912797867685093E-2</v>
      </c>
      <c r="X13" s="6">
        <f t="shared" si="7"/>
        <v>273.22826086956508</v>
      </c>
      <c r="Y13" s="6">
        <f t="shared" si="8"/>
        <v>1646.3782608695651</v>
      </c>
    </row>
    <row r="14" spans="2:25" x14ac:dyDescent="0.25">
      <c r="B14">
        <v>9</v>
      </c>
      <c r="C14">
        <v>24.865400000000001</v>
      </c>
      <c r="D14">
        <v>24.913499999999999</v>
      </c>
      <c r="E14">
        <v>74.541600000000003</v>
      </c>
      <c r="F14">
        <v>75.323700000000002</v>
      </c>
      <c r="G14">
        <v>972.09699999999998</v>
      </c>
      <c r="H14">
        <v>972.16</v>
      </c>
      <c r="I14">
        <v>1374.06</v>
      </c>
      <c r="J14" s="6">
        <v>1372.45</v>
      </c>
      <c r="K14">
        <v>0</v>
      </c>
      <c r="L14">
        <v>0</v>
      </c>
      <c r="M14">
        <v>2746.51</v>
      </c>
      <c r="N14">
        <v>0.83498799999999995</v>
      </c>
      <c r="P14">
        <f t="shared" si="0"/>
        <v>972.12850000000003</v>
      </c>
      <c r="Q14">
        <f t="shared" si="1"/>
        <v>62.871499999999969</v>
      </c>
      <c r="R14">
        <f t="shared" si="4"/>
        <v>-2.8999999999996362E-2</v>
      </c>
      <c r="S14">
        <f t="shared" si="5"/>
        <v>-0.13000000000010914</v>
      </c>
      <c r="T14" s="5">
        <f t="shared" si="2"/>
        <v>0.22307692307670782</v>
      </c>
      <c r="U14" s="6">
        <f t="shared" si="3"/>
        <v>273.35434782608684</v>
      </c>
      <c r="V14" s="6">
        <f t="shared" si="6"/>
        <v>1.5905457957898262E-2</v>
      </c>
      <c r="X14" s="6">
        <f t="shared" si="7"/>
        <v>273.35434782608684</v>
      </c>
      <c r="Y14" s="6">
        <f t="shared" si="8"/>
        <v>1645.804347826087</v>
      </c>
    </row>
    <row r="15" spans="2:25" x14ac:dyDescent="0.25">
      <c r="B15">
        <v>10</v>
      </c>
      <c r="C15">
        <v>24.8809</v>
      </c>
      <c r="D15">
        <v>24.907499999999999</v>
      </c>
      <c r="E15">
        <v>75.060900000000004</v>
      </c>
      <c r="F15">
        <v>75.526899999999998</v>
      </c>
      <c r="G15">
        <v>972.14800000000002</v>
      </c>
      <c r="H15">
        <v>972.22</v>
      </c>
      <c r="I15">
        <v>1372.8</v>
      </c>
      <c r="J15" s="6">
        <v>1371.86</v>
      </c>
      <c r="K15">
        <v>0</v>
      </c>
      <c r="L15">
        <v>0</v>
      </c>
      <c r="M15">
        <v>2744.66</v>
      </c>
      <c r="N15">
        <v>1.8487</v>
      </c>
      <c r="P15">
        <f t="shared" si="0"/>
        <v>972.18399999999997</v>
      </c>
      <c r="Q15">
        <f t="shared" si="1"/>
        <v>62.816000000000031</v>
      </c>
      <c r="R15">
        <f t="shared" si="4"/>
        <v>5.5499999999938154E-2</v>
      </c>
      <c r="S15">
        <f t="shared" si="5"/>
        <v>-1.2599999999999909</v>
      </c>
      <c r="T15" s="5">
        <f t="shared" si="2"/>
        <v>-4.4047619047570284E-2</v>
      </c>
      <c r="U15" s="6">
        <f t="shared" si="3"/>
        <v>273.11304347826098</v>
      </c>
      <c r="V15" s="6">
        <f t="shared" si="6"/>
        <v>1.5919510952623527E-2</v>
      </c>
      <c r="X15" s="6">
        <f t="shared" si="7"/>
        <v>273.11304347826098</v>
      </c>
      <c r="Y15" s="6">
        <f t="shared" si="8"/>
        <v>1644.9730434782609</v>
      </c>
    </row>
    <row r="16" spans="2:25" x14ac:dyDescent="0.25">
      <c r="B16">
        <v>11</v>
      </c>
      <c r="C16">
        <v>24.8308</v>
      </c>
      <c r="D16">
        <v>24.897400000000001</v>
      </c>
      <c r="E16">
        <v>75.323599999999999</v>
      </c>
      <c r="F16">
        <v>75.762600000000006</v>
      </c>
      <c r="G16">
        <v>971.88800000000003</v>
      </c>
      <c r="H16">
        <v>972.15499999999997</v>
      </c>
      <c r="I16">
        <v>1371.39</v>
      </c>
      <c r="J16" s="6">
        <v>1370.13</v>
      </c>
      <c r="K16">
        <v>0</v>
      </c>
      <c r="L16">
        <v>0</v>
      </c>
      <c r="M16">
        <v>2741.52</v>
      </c>
      <c r="N16">
        <v>3.1383000000000001</v>
      </c>
      <c r="P16">
        <f t="shared" si="0"/>
        <v>972.02150000000006</v>
      </c>
      <c r="Q16">
        <f t="shared" si="1"/>
        <v>62.97849999999994</v>
      </c>
      <c r="R16">
        <f t="shared" si="4"/>
        <v>-0.16249999999990905</v>
      </c>
      <c r="S16">
        <f t="shared" si="5"/>
        <v>-1.4099999999998545</v>
      </c>
      <c r="T16" s="5">
        <f t="shared" si="2"/>
        <v>0.115248226950302</v>
      </c>
      <c r="U16" s="6">
        <f t="shared" si="3"/>
        <v>273.81956521739102</v>
      </c>
      <c r="V16" s="6">
        <f t="shared" si="6"/>
        <v>1.5878434703906905E-2</v>
      </c>
      <c r="X16" s="6">
        <f t="shared" si="7"/>
        <v>273.81956521739102</v>
      </c>
      <c r="Y16" s="6">
        <f t="shared" si="8"/>
        <v>1643.9495652173912</v>
      </c>
    </row>
    <row r="17" spans="2:25" x14ac:dyDescent="0.25">
      <c r="B17">
        <v>12</v>
      </c>
      <c r="C17">
        <v>24.772500000000001</v>
      </c>
      <c r="D17">
        <v>24.834</v>
      </c>
      <c r="E17">
        <v>75.4435</v>
      </c>
      <c r="F17">
        <v>75.864400000000003</v>
      </c>
      <c r="G17">
        <v>971.548</v>
      </c>
      <c r="H17">
        <v>971.88900000000001</v>
      </c>
      <c r="I17">
        <v>1368.82</v>
      </c>
      <c r="J17" s="6">
        <v>1368.25</v>
      </c>
      <c r="K17">
        <v>0</v>
      </c>
      <c r="L17">
        <v>0</v>
      </c>
      <c r="M17">
        <v>2737.07</v>
      </c>
      <c r="N17">
        <v>4.4520299999999997</v>
      </c>
      <c r="P17">
        <f t="shared" si="0"/>
        <v>971.71849999999995</v>
      </c>
      <c r="Q17">
        <f t="shared" si="1"/>
        <v>63.281500000000051</v>
      </c>
      <c r="R17">
        <f t="shared" si="4"/>
        <v>-0.30300000000011096</v>
      </c>
      <c r="S17">
        <f t="shared" si="5"/>
        <v>-2.5700000000001637</v>
      </c>
      <c r="T17" s="5">
        <f t="shared" si="2"/>
        <v>0.11789883268486057</v>
      </c>
      <c r="U17" s="6">
        <f t="shared" si="3"/>
        <v>275.13695652173936</v>
      </c>
      <c r="V17" s="6">
        <f t="shared" si="6"/>
        <v>1.5802406706541393E-2</v>
      </c>
      <c r="X17" s="6">
        <f t="shared" si="7"/>
        <v>275.13695652173936</v>
      </c>
      <c r="Y17" s="6">
        <f t="shared" si="8"/>
        <v>1643.3869565217394</v>
      </c>
    </row>
    <row r="18" spans="2:25" x14ac:dyDescent="0.25">
      <c r="B18">
        <v>13</v>
      </c>
      <c r="C18">
        <v>24.770600000000002</v>
      </c>
      <c r="D18">
        <v>24.831099999999999</v>
      </c>
      <c r="E18">
        <v>75.183099999999996</v>
      </c>
      <c r="F18">
        <v>75.615700000000004</v>
      </c>
      <c r="G18">
        <v>971.06299999999999</v>
      </c>
      <c r="H18">
        <v>971.553</v>
      </c>
      <c r="I18">
        <v>1367.8</v>
      </c>
      <c r="J18" s="6">
        <v>1366.69</v>
      </c>
      <c r="K18">
        <v>0</v>
      </c>
      <c r="L18">
        <v>0</v>
      </c>
      <c r="M18">
        <v>2734.49</v>
      </c>
      <c r="N18">
        <v>2.5814499999999998</v>
      </c>
      <c r="P18">
        <f t="shared" si="0"/>
        <v>971.30799999999999</v>
      </c>
      <c r="Q18">
        <f t="shared" si="1"/>
        <v>63.692000000000007</v>
      </c>
      <c r="R18">
        <f t="shared" si="4"/>
        <v>-0.41049999999995634</v>
      </c>
      <c r="S18">
        <f t="shared" si="5"/>
        <v>-1.0199999999999818</v>
      </c>
      <c r="T18" s="5">
        <f t="shared" si="2"/>
        <v>0.40245098039212124</v>
      </c>
      <c r="U18" s="6">
        <f t="shared" si="3"/>
        <v>276.92173913043479</v>
      </c>
      <c r="V18" s="6">
        <f t="shared" si="6"/>
        <v>1.570055893989826E-2</v>
      </c>
      <c r="X18" s="6">
        <f t="shared" si="7"/>
        <v>276.92173913043479</v>
      </c>
      <c r="Y18" s="6">
        <f t="shared" si="8"/>
        <v>1643.6117391304349</v>
      </c>
    </row>
    <row r="19" spans="2:25" x14ac:dyDescent="0.25">
      <c r="B19">
        <v>14</v>
      </c>
      <c r="C19">
        <v>24.703499999999998</v>
      </c>
      <c r="D19">
        <v>24.771599999999999</v>
      </c>
      <c r="E19">
        <v>74.6935</v>
      </c>
      <c r="F19">
        <v>75.714500000000001</v>
      </c>
      <c r="G19">
        <v>970.50199999999995</v>
      </c>
      <c r="H19">
        <v>971.06600000000003</v>
      </c>
      <c r="I19">
        <v>1364.27</v>
      </c>
      <c r="J19" s="6">
        <v>1364.21</v>
      </c>
      <c r="K19">
        <v>0</v>
      </c>
      <c r="L19">
        <v>0</v>
      </c>
      <c r="M19">
        <v>2728.48</v>
      </c>
      <c r="N19">
        <v>6.01424</v>
      </c>
      <c r="P19">
        <f t="shared" si="0"/>
        <v>970.78399999999999</v>
      </c>
      <c r="Q19">
        <f t="shared" si="1"/>
        <v>64.216000000000008</v>
      </c>
      <c r="R19">
        <f t="shared" si="4"/>
        <v>-0.52400000000000091</v>
      </c>
      <c r="S19">
        <f t="shared" si="5"/>
        <v>-3.5299999999999727</v>
      </c>
      <c r="T19" s="5">
        <f t="shared" si="2"/>
        <v>0.14844192634561046</v>
      </c>
      <c r="U19" s="6">
        <f t="shared" si="3"/>
        <v>279.20000000000005</v>
      </c>
      <c r="V19" s="6">
        <f t="shared" si="6"/>
        <v>1.55724430048586E-2</v>
      </c>
      <c r="X19" s="6">
        <f t="shared" si="7"/>
        <v>279.20000000000005</v>
      </c>
      <c r="Y19" s="6">
        <f t="shared" si="8"/>
        <v>1643.41</v>
      </c>
    </row>
    <row r="20" spans="2:25" x14ac:dyDescent="0.25">
      <c r="B20">
        <v>15</v>
      </c>
      <c r="C20">
        <v>24.648700000000002</v>
      </c>
      <c r="D20">
        <v>24.705100000000002</v>
      </c>
      <c r="E20">
        <v>73.339100000000002</v>
      </c>
      <c r="F20">
        <v>75.016099999999994</v>
      </c>
      <c r="G20">
        <v>969.846</v>
      </c>
      <c r="H20">
        <v>970.50800000000004</v>
      </c>
      <c r="I20">
        <v>1361.69</v>
      </c>
      <c r="J20" s="6">
        <v>1361.88</v>
      </c>
      <c r="K20">
        <v>0</v>
      </c>
      <c r="L20">
        <v>0</v>
      </c>
      <c r="M20">
        <v>2723.57</v>
      </c>
      <c r="N20">
        <v>4.9061899999999996</v>
      </c>
      <c r="P20">
        <f t="shared" si="0"/>
        <v>970.17700000000002</v>
      </c>
      <c r="Q20">
        <f t="shared" si="1"/>
        <v>64.822999999999979</v>
      </c>
      <c r="R20">
        <f t="shared" si="4"/>
        <v>-0.6069999999999709</v>
      </c>
      <c r="S20">
        <f t="shared" si="5"/>
        <v>-2.5799999999999272</v>
      </c>
      <c r="T20" s="5">
        <f>R20/S20</f>
        <v>0.23527131782945271</v>
      </c>
      <c r="U20" s="6">
        <f t="shared" si="3"/>
        <v>281.83913043478253</v>
      </c>
      <c r="V20" s="6">
        <f t="shared" si="6"/>
        <v>1.5426623266433216E-2</v>
      </c>
      <c r="X20" s="6">
        <f t="shared" si="7"/>
        <v>281.83913043478253</v>
      </c>
      <c r="Y20" s="6">
        <f t="shared" si="8"/>
        <v>1643.7191304347825</v>
      </c>
    </row>
    <row r="21" spans="2:25" x14ac:dyDescent="0.25">
      <c r="B21">
        <v>16</v>
      </c>
      <c r="C21">
        <v>24.6465</v>
      </c>
      <c r="D21">
        <v>24.700299999999999</v>
      </c>
      <c r="E21">
        <v>73.377099999999999</v>
      </c>
      <c r="F21">
        <v>75.559200000000004</v>
      </c>
      <c r="G21">
        <v>969.42100000000005</v>
      </c>
      <c r="H21">
        <v>969.84900000000005</v>
      </c>
      <c r="I21">
        <v>1360.61</v>
      </c>
      <c r="J21" s="6">
        <v>1361.93</v>
      </c>
      <c r="K21">
        <v>0</v>
      </c>
      <c r="L21">
        <v>0</v>
      </c>
      <c r="M21">
        <v>2722.54</v>
      </c>
      <c r="N21">
        <v>1.02641</v>
      </c>
      <c r="P21">
        <f t="shared" ref="P21:P23" si="9">(G21+H21)/2</f>
        <v>969.63499999999999</v>
      </c>
      <c r="Q21">
        <f t="shared" si="1"/>
        <v>65.365000000000009</v>
      </c>
      <c r="R21">
        <f t="shared" si="4"/>
        <v>-0.54200000000003001</v>
      </c>
      <c r="S21">
        <f t="shared" ref="S21:S23" si="10">I21-I20</f>
        <v>-1.0800000000001546</v>
      </c>
      <c r="T21" s="5">
        <f t="shared" ref="T21:T23" si="11">R21/S21</f>
        <v>0.50185185185180781</v>
      </c>
      <c r="U21" s="6">
        <f t="shared" si="3"/>
        <v>284.19565217391306</v>
      </c>
      <c r="V21" s="6">
        <f t="shared" si="6"/>
        <v>1.5298707259236592E-2</v>
      </c>
      <c r="X21" s="6">
        <f t="shared" si="7"/>
        <v>284.19565217391306</v>
      </c>
      <c r="Y21" s="6">
        <f t="shared" si="8"/>
        <v>1646.1256521739131</v>
      </c>
    </row>
    <row r="22" spans="2:25" x14ac:dyDescent="0.25">
      <c r="B22">
        <v>17</v>
      </c>
      <c r="C22">
        <v>24.698399999999999</v>
      </c>
      <c r="D22">
        <v>24.802</v>
      </c>
      <c r="E22">
        <v>75.473200000000006</v>
      </c>
      <c r="F22">
        <v>76.415300000000002</v>
      </c>
      <c r="G22">
        <v>969.21799999999996</v>
      </c>
      <c r="H22">
        <v>969.56100000000004</v>
      </c>
      <c r="I22">
        <v>1361.29</v>
      </c>
      <c r="J22" s="6">
        <v>1362.48</v>
      </c>
      <c r="K22">
        <v>0</v>
      </c>
      <c r="L22">
        <v>0</v>
      </c>
      <c r="M22">
        <v>2723.77</v>
      </c>
      <c r="N22">
        <v>-1.2317199999999999</v>
      </c>
      <c r="P22">
        <f t="shared" si="9"/>
        <v>969.3895</v>
      </c>
      <c r="Q22">
        <f t="shared" si="1"/>
        <v>65.610500000000002</v>
      </c>
      <c r="R22">
        <f t="shared" si="4"/>
        <v>-0.24549999999999272</v>
      </c>
      <c r="S22">
        <f t="shared" si="10"/>
        <v>0.68000000000006366</v>
      </c>
      <c r="T22" s="5">
        <f t="shared" si="11"/>
        <v>-0.36102941176466136</v>
      </c>
      <c r="U22" s="6">
        <f t="shared" si="3"/>
        <v>285.26304347826084</v>
      </c>
      <c r="V22" s="6">
        <f t="shared" si="6"/>
        <v>1.52414628756068E-2</v>
      </c>
      <c r="X22" s="6">
        <f t="shared" si="7"/>
        <v>285.26304347826084</v>
      </c>
      <c r="Y22" s="6">
        <f t="shared" si="8"/>
        <v>1647.7430434782609</v>
      </c>
    </row>
    <row r="23" spans="2:25" x14ac:dyDescent="0.25">
      <c r="B23">
        <v>18</v>
      </c>
      <c r="C23">
        <v>24.7957</v>
      </c>
      <c r="D23">
        <v>25.3383</v>
      </c>
      <c r="E23">
        <v>74.249700000000004</v>
      </c>
      <c r="F23">
        <v>76.270899999999997</v>
      </c>
      <c r="G23">
        <v>969.16200000000003</v>
      </c>
      <c r="H23">
        <v>969.45</v>
      </c>
      <c r="I23">
        <v>1361.12</v>
      </c>
      <c r="J23" s="6">
        <v>1362.79</v>
      </c>
      <c r="K23">
        <v>0</v>
      </c>
      <c r="L23">
        <v>0</v>
      </c>
      <c r="M23">
        <v>2723.91</v>
      </c>
      <c r="N23">
        <v>-0.13420399999999999</v>
      </c>
      <c r="P23">
        <f t="shared" si="9"/>
        <v>969.30600000000004</v>
      </c>
      <c r="Q23">
        <f t="shared" si="1"/>
        <v>65.69399999999996</v>
      </c>
      <c r="R23">
        <f t="shared" si="4"/>
        <v>-8.3499999999958163E-2</v>
      </c>
      <c r="S23">
        <f t="shared" si="10"/>
        <v>-0.17000000000007276</v>
      </c>
      <c r="T23" s="5">
        <f t="shared" si="11"/>
        <v>0.49117647058777897</v>
      </c>
      <c r="U23" s="6">
        <f t="shared" si="3"/>
        <v>285.62608695652153</v>
      </c>
      <c r="V23" s="6">
        <f t="shared" si="6"/>
        <v>1.5222090297439653E-2</v>
      </c>
      <c r="X23" s="6">
        <f t="shared" si="7"/>
        <v>285.62608695652153</v>
      </c>
      <c r="Y23" s="6">
        <f t="shared" si="8"/>
        <v>1648.4160869565214</v>
      </c>
    </row>
    <row r="24" spans="2:25" x14ac:dyDescent="0.25">
      <c r="B24">
        <v>19</v>
      </c>
      <c r="C24">
        <v>25.1036</v>
      </c>
      <c r="D24">
        <v>25.305700000000002</v>
      </c>
      <c r="E24">
        <v>73.087800000000001</v>
      </c>
      <c r="F24">
        <v>75.8446</v>
      </c>
      <c r="G24">
        <v>969.15499999999997</v>
      </c>
      <c r="H24">
        <v>969.41800000000001</v>
      </c>
      <c r="I24">
        <v>1359.53</v>
      </c>
      <c r="J24" s="6">
        <v>1362.84</v>
      </c>
      <c r="K24">
        <v>0</v>
      </c>
      <c r="L24">
        <v>0</v>
      </c>
      <c r="M24">
        <v>2722.37</v>
      </c>
      <c r="N24">
        <v>1.53637</v>
      </c>
      <c r="P24">
        <f t="shared" ref="P24" si="12">(G24+H24)/2</f>
        <v>969.28649999999993</v>
      </c>
      <c r="Q24">
        <f t="shared" si="1"/>
        <v>65.713500000000067</v>
      </c>
      <c r="R24">
        <f t="shared" si="4"/>
        <v>-1.950000000010732E-2</v>
      </c>
      <c r="S24">
        <f t="shared" ref="S24" si="13">I24-I23</f>
        <v>-1.5899999999999181</v>
      </c>
      <c r="T24" s="5">
        <f t="shared" ref="T24" si="14">R24/S24</f>
        <v>1.2264150943464355E-2</v>
      </c>
      <c r="U24" s="6">
        <f t="shared" si="3"/>
        <v>285.71086956521765</v>
      </c>
      <c r="V24" s="6">
        <f t="shared" si="6"/>
        <v>1.5217573253593233E-2</v>
      </c>
      <c r="X24" s="6">
        <f t="shared" si="7"/>
        <v>285.71086956521765</v>
      </c>
      <c r="Y24" s="6">
        <f t="shared" si="8"/>
        <v>1648.5508695652175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Conso</vt:lpstr>
      <vt:lpstr>DeltaPressur</vt:lpstr>
      <vt:lpstr>Conso!_2019_08_22_21</vt:lpstr>
      <vt:lpstr>DeltaPressur!_2019_08_30_1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2019-08-22T19:47:26Z</dcterms:created>
  <dcterms:modified xsi:type="dcterms:W3CDTF">2019-09-02T20:17:42Z</dcterms:modified>
</cp:coreProperties>
</file>