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ris\Dropbox\Mycourses\EENG385\EENG385labs\lab31 frequencyDomain audioFilter\"/>
    </mc:Choice>
  </mc:AlternateContent>
  <xr:revisionPtr revIDLastSave="0" documentId="13_ncr:1_{934C9EC5-C9ED-4D11-B71B-834B38E12DCD}" xr6:coauthVersionLast="47" xr6:coauthVersionMax="47" xr10:uidLastSave="{00000000-0000-0000-0000-000000000000}"/>
  <bookViews>
    <workbookView xWindow="0" yWindow="0" windowWidth="11520" windowHeight="12960" xr2:uid="{00000000-000D-0000-FFFF-FFFF00000000}"/>
  </bookViews>
  <sheets>
    <sheet name="LPFsim" sheetId="6" r:id="rId1"/>
    <sheet name="LPFexp" sheetId="2" r:id="rId2"/>
    <sheet name="HPFexp" sheetId="3" r:id="rId3"/>
    <sheet name="BPFexp" sheetId="4" r:id="rId4"/>
    <sheet name="LEVELexp" sheetId="7" r:id="rId5"/>
  </sheets>
  <calcPr calcId="181029"/>
</workbook>
</file>

<file path=xl/calcChain.xml><?xml version="1.0" encoding="utf-8"?>
<calcChain xmlns="http://schemas.openxmlformats.org/spreadsheetml/2006/main">
  <c r="C14" i="6" l="1"/>
  <c r="C13" i="6"/>
  <c r="C12" i="6"/>
  <c r="D12" i="6" s="1"/>
  <c r="C11" i="6"/>
  <c r="D11" i="6" s="1"/>
  <c r="C9" i="6"/>
  <c r="C10" i="6"/>
  <c r="C8" i="6"/>
  <c r="D8" i="6" s="1"/>
  <c r="C7" i="6"/>
  <c r="D7" i="6" s="1"/>
  <c r="C6" i="6"/>
  <c r="D6" i="6" s="1"/>
  <c r="D10" i="6"/>
  <c r="D13" i="6"/>
  <c r="D14" i="6"/>
  <c r="F10" i="6"/>
  <c r="F11" i="6"/>
  <c r="F12" i="6"/>
  <c r="F13" i="6"/>
  <c r="F14" i="6"/>
  <c r="F4" i="6"/>
  <c r="F5" i="6"/>
  <c r="F6" i="6"/>
  <c r="F7" i="6"/>
  <c r="F8" i="6"/>
  <c r="F9" i="6"/>
  <c r="D9" i="6"/>
</calcChain>
</file>

<file path=xl/sharedStrings.xml><?xml version="1.0" encoding="utf-8"?>
<sst xmlns="http://schemas.openxmlformats.org/spreadsheetml/2006/main" count="17" uniqueCount="6">
  <si>
    <t>Freq(Hz)</t>
  </si>
  <si>
    <t>Phase</t>
  </si>
  <si>
    <t>Attenuation</t>
  </si>
  <si>
    <t>Vout/Vin</t>
  </si>
  <si>
    <t>20log(Vout/Vin)</t>
  </si>
  <si>
    <t>Delta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</si>
</sst>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3" fontId="1" fillId="0" borderId="0" xfId="0" applyNumberFormat="1" applyFont="1"/>
    <xf numFmtId="11" fontId="1" fillId="0" borderId="0" xfId="0" applyNumberFormat="1" applyFont="1"/>
    <xf numFmtId="3" fontId="0" fillId="0" borderId="0" xfId="0" applyNumberFormat="1"/>
    <xf numFmtId="2" fontId="1" fillId="0" borderId="0" xfId="0" applyNumberFormat="1" applyFont="1"/>
    <xf numFmtId="11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Gain(dB) for low-pass filter</a:t>
            </a:r>
            <a:r>
              <a:rPr lang="en-US" baseline="0"/>
              <a:t> sim</a:t>
            </a:r>
            <a:endParaRPr lang="en-US"/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LPFsim!$B$4:$B$14</c:f>
              <c:strCache>
                <c:ptCount val="11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220</c:v>
                </c:pt>
                <c:pt idx="4">
                  <c:v>470</c:v>
                </c:pt>
                <c:pt idx="5">
                  <c:v>1,000</c:v>
                </c:pt>
                <c:pt idx="6">
                  <c:v>2,200</c:v>
                </c:pt>
                <c:pt idx="7">
                  <c:v>4,700</c:v>
                </c:pt>
                <c:pt idx="8">
                  <c:v>10,000</c:v>
                </c:pt>
                <c:pt idx="9">
                  <c:v>22,000</c:v>
                </c:pt>
                <c:pt idx="10">
                  <c:v>47,000</c:v>
                </c:pt>
              </c:strCache>
            </c:strRef>
          </c:tx>
          <c:xVal>
            <c:numRef>
              <c:f>LPFsim!$B$4:$B$14</c:f>
              <c:numCache>
                <c:formatCode>General</c:formatCode>
                <c:ptCount val="11"/>
                <c:pt idx="0">
                  <c:v>1</c:v>
                </c:pt>
                <c:pt idx="1">
                  <c:v>10</c:v>
                </c:pt>
                <c:pt idx="2" formatCode="#,##0">
                  <c:v>100</c:v>
                </c:pt>
                <c:pt idx="3" formatCode="#,##0">
                  <c:v>220</c:v>
                </c:pt>
                <c:pt idx="4" formatCode="#,##0">
                  <c:v>470</c:v>
                </c:pt>
                <c:pt idx="5" formatCode="#,##0">
                  <c:v>1000</c:v>
                </c:pt>
                <c:pt idx="6" formatCode="#,##0">
                  <c:v>2200</c:v>
                </c:pt>
                <c:pt idx="7" formatCode="#,##0">
                  <c:v>4700</c:v>
                </c:pt>
                <c:pt idx="8" formatCode="#,##0">
                  <c:v>10000</c:v>
                </c:pt>
                <c:pt idx="9" formatCode="#,##0">
                  <c:v>22000</c:v>
                </c:pt>
                <c:pt idx="10" formatCode="#,##0">
                  <c:v>47000</c:v>
                </c:pt>
              </c:numCache>
            </c:numRef>
          </c:xVal>
          <c:yVal>
            <c:numRef>
              <c:f>LPFsim!$D$4:$D$14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 formatCode="0.00E+00">
                  <c:v>0.74852995881247331</c:v>
                </c:pt>
                <c:pt idx="3" formatCode="0.00E+00">
                  <c:v>-5.1927462101151223</c:v>
                </c:pt>
                <c:pt idx="4" formatCode="0.00E+00">
                  <c:v>-18.416375079047505</c:v>
                </c:pt>
                <c:pt idx="5" formatCode="0.00E+00">
                  <c:v>-31.372724716820251</c:v>
                </c:pt>
                <c:pt idx="6" formatCode="0.00E+00">
                  <c:v>-45.192746210115125</c:v>
                </c:pt>
                <c:pt idx="7" formatCode="0.00E+00">
                  <c:v>-58.786043192927764</c:v>
                </c:pt>
                <c:pt idx="8" formatCode="0.00E+00">
                  <c:v>-71.70053304058365</c:v>
                </c:pt>
                <c:pt idx="9" formatCode="0.00E+00">
                  <c:v>-85.192746210115118</c:v>
                </c:pt>
                <c:pt idx="10" formatCode="0.00E+00">
                  <c:v>-98.416375079047498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572-457E-A56B-2E7B9E2CE4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49568"/>
        <c:axId val="57129152"/>
      </c:scatterChart>
      <c:valAx>
        <c:axId val="43149568"/>
        <c:scaling>
          <c:logBase val="10"/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Input</a:t>
                </a:r>
                <a:r>
                  <a:rPr lang="en-US" baseline="0"/>
                  <a:t> </a:t>
                </a: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7129152"/>
        <c:crosses val="autoZero"/>
        <c:crossBetween val="midCat"/>
      </c:valAx>
      <c:valAx>
        <c:axId val="571291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Attenuation of output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31495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Phase for level</a:t>
            </a:r>
            <a:r>
              <a:rPr lang="en-US" baseline="0"/>
              <a:t> shifter</a:t>
            </a:r>
            <a:endParaRPr lang="en-US"/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LEVELexp!$D$3</c:f>
              <c:strCache>
                <c:ptCount val="1"/>
                <c:pt idx="0">
                  <c:v>Phase</c:v>
                </c:pt>
              </c:strCache>
            </c:strRef>
          </c:tx>
          <c:xVal>
            <c:numRef>
              <c:f>LEVELexp!$B$4:$B$14</c:f>
              <c:numCache>
                <c:formatCode>General</c:formatCode>
                <c:ptCount val="11"/>
                <c:pt idx="0">
                  <c:v>1</c:v>
                </c:pt>
                <c:pt idx="1">
                  <c:v>10</c:v>
                </c:pt>
                <c:pt idx="2" formatCode="#,##0">
                  <c:v>100</c:v>
                </c:pt>
                <c:pt idx="3" formatCode="#,##0">
                  <c:v>220</c:v>
                </c:pt>
                <c:pt idx="4" formatCode="#,##0">
                  <c:v>470</c:v>
                </c:pt>
                <c:pt idx="5" formatCode="#,##0">
                  <c:v>1000</c:v>
                </c:pt>
                <c:pt idx="6" formatCode="#,##0">
                  <c:v>2200</c:v>
                </c:pt>
                <c:pt idx="7" formatCode="#,##0">
                  <c:v>4700</c:v>
                </c:pt>
                <c:pt idx="8" formatCode="#,##0">
                  <c:v>10000</c:v>
                </c:pt>
                <c:pt idx="9" formatCode="#,##0">
                  <c:v>22000</c:v>
                </c:pt>
                <c:pt idx="10" formatCode="#,##0">
                  <c:v>47000</c:v>
                </c:pt>
              </c:numCache>
            </c:numRef>
          </c:xVal>
          <c:yVal>
            <c:numRef>
              <c:f>LEVELexp!$D$4:$D$14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6BB-4BFC-8C45-268543BFDC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036736"/>
        <c:axId val="58037312"/>
      </c:scatterChart>
      <c:valAx>
        <c:axId val="58036736"/>
        <c:scaling>
          <c:logBase val="10"/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Input</a:t>
                </a:r>
                <a:r>
                  <a:rPr lang="en-US" baseline="0"/>
                  <a:t> Frequency</a:t>
                </a:r>
                <a:r>
                  <a:rPr lang="en-US"/>
                  <a:t> 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8037312"/>
        <c:crosses val="autoZero"/>
        <c:crossBetween val="midCat"/>
      </c:valAx>
      <c:valAx>
        <c:axId val="580373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Phase delay of output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80367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Phase for low-pass sim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LPFsim!$F$3</c:f>
              <c:strCache>
                <c:ptCount val="1"/>
                <c:pt idx="0">
                  <c:v>Phase</c:v>
                </c:pt>
              </c:strCache>
            </c:strRef>
          </c:tx>
          <c:xVal>
            <c:numRef>
              <c:f>LPFsim!$B$4:$B$14</c:f>
              <c:numCache>
                <c:formatCode>General</c:formatCode>
                <c:ptCount val="11"/>
                <c:pt idx="0">
                  <c:v>1</c:v>
                </c:pt>
                <c:pt idx="1">
                  <c:v>10</c:v>
                </c:pt>
                <c:pt idx="2" formatCode="#,##0">
                  <c:v>100</c:v>
                </c:pt>
                <c:pt idx="3" formatCode="#,##0">
                  <c:v>220</c:v>
                </c:pt>
                <c:pt idx="4" formatCode="#,##0">
                  <c:v>470</c:v>
                </c:pt>
                <c:pt idx="5" formatCode="#,##0">
                  <c:v>1000</c:v>
                </c:pt>
                <c:pt idx="6" formatCode="#,##0">
                  <c:v>2200</c:v>
                </c:pt>
                <c:pt idx="7" formatCode="#,##0">
                  <c:v>4700</c:v>
                </c:pt>
                <c:pt idx="8" formatCode="#,##0">
                  <c:v>10000</c:v>
                </c:pt>
                <c:pt idx="9" formatCode="#,##0">
                  <c:v>22000</c:v>
                </c:pt>
                <c:pt idx="10" formatCode="#,##0">
                  <c:v>47000</c:v>
                </c:pt>
              </c:numCache>
            </c:numRef>
          </c:xVal>
          <c:yVal>
            <c:numRef>
              <c:f>LPFsim!$F$4:$F$14</c:f>
              <c:numCache>
                <c:formatCode>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-14.4</c:v>
                </c:pt>
                <c:pt idx="3">
                  <c:v>-15.84</c:v>
                </c:pt>
                <c:pt idx="4">
                  <c:v>-50.76</c:v>
                </c:pt>
                <c:pt idx="5">
                  <c:v>-144</c:v>
                </c:pt>
                <c:pt idx="6">
                  <c:v>-174.24</c:v>
                </c:pt>
                <c:pt idx="7">
                  <c:v>-169.2</c:v>
                </c:pt>
                <c:pt idx="8">
                  <c:v>-180</c:v>
                </c:pt>
                <c:pt idx="9">
                  <c:v>-158.4</c:v>
                </c:pt>
                <c:pt idx="10">
                  <c:v>-169.2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56C-42D3-B8B3-06561E3F60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036736"/>
        <c:axId val="58037312"/>
      </c:scatterChart>
      <c:valAx>
        <c:axId val="58036736"/>
        <c:scaling>
          <c:logBase val="10"/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Input</a:t>
                </a:r>
                <a:r>
                  <a:rPr lang="en-US" baseline="0"/>
                  <a:t> Frequency</a:t>
                </a:r>
                <a:r>
                  <a:rPr lang="en-US"/>
                  <a:t> 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8037312"/>
        <c:crosses val="autoZero"/>
        <c:crossBetween val="midCat"/>
      </c:valAx>
      <c:valAx>
        <c:axId val="580373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Phase delay of output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580367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Gain(dB) for low-pass</a:t>
            </a:r>
            <a:r>
              <a:rPr lang="en-US" baseline="0"/>
              <a:t> filter</a:t>
            </a:r>
            <a:endParaRPr lang="en-US"/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LPFexp!$C$3</c:f>
              <c:strCache>
                <c:ptCount val="1"/>
                <c:pt idx="0">
                  <c:v>20log(Vout/Vin)</c:v>
                </c:pt>
              </c:strCache>
            </c:strRef>
          </c:tx>
          <c:xVal>
            <c:numRef>
              <c:f>LPFexp!$B$4:$B$14</c:f>
              <c:numCache>
                <c:formatCode>General</c:formatCode>
                <c:ptCount val="11"/>
                <c:pt idx="0">
                  <c:v>1</c:v>
                </c:pt>
                <c:pt idx="1">
                  <c:v>10</c:v>
                </c:pt>
                <c:pt idx="2" formatCode="#,##0">
                  <c:v>100</c:v>
                </c:pt>
                <c:pt idx="3" formatCode="#,##0">
                  <c:v>220</c:v>
                </c:pt>
                <c:pt idx="4" formatCode="#,##0">
                  <c:v>470</c:v>
                </c:pt>
                <c:pt idx="5" formatCode="#,##0">
                  <c:v>1000</c:v>
                </c:pt>
                <c:pt idx="6" formatCode="#,##0">
                  <c:v>2200</c:v>
                </c:pt>
                <c:pt idx="7" formatCode="#,##0">
                  <c:v>4700</c:v>
                </c:pt>
                <c:pt idx="8" formatCode="#,##0">
                  <c:v>10000</c:v>
                </c:pt>
                <c:pt idx="9" formatCode="#,##0">
                  <c:v>22000</c:v>
                </c:pt>
                <c:pt idx="10" formatCode="#,##0">
                  <c:v>47000</c:v>
                </c:pt>
              </c:numCache>
            </c:numRef>
          </c:xVal>
          <c:yVal>
            <c:numRef>
              <c:f>LPFexp!$C$4:$C$14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-1</c:v>
                </c:pt>
                <c:pt idx="3">
                  <c:v>-1.9382002601611279</c:v>
                </c:pt>
                <c:pt idx="4">
                  <c:v>-2.0708118381413905</c:v>
                </c:pt>
                <c:pt idx="5">
                  <c:v>-5.2120267721674596</c:v>
                </c:pt>
                <c:pt idx="6">
                  <c:v>-13.772583419956</c:v>
                </c:pt>
                <c:pt idx="7">
                  <c:v>-25.379875273273456</c:v>
                </c:pt>
                <c:pt idx="8">
                  <c:v>-38.485585721237634</c:v>
                </c:pt>
                <c:pt idx="9">
                  <c:v>-35.56302500767287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D6-4228-B856-06DA973835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49568"/>
        <c:axId val="57129152"/>
      </c:scatterChart>
      <c:valAx>
        <c:axId val="43149568"/>
        <c:scaling>
          <c:logBase val="10"/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Input</a:t>
                </a:r>
                <a:r>
                  <a:rPr lang="en-US" baseline="0"/>
                  <a:t> </a:t>
                </a: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7129152"/>
        <c:crosses val="autoZero"/>
        <c:crossBetween val="midCat"/>
      </c:valAx>
      <c:valAx>
        <c:axId val="571291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Attenuation of output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431495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Phase for low-pass filter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LPFexp!$D$3</c:f>
              <c:strCache>
                <c:ptCount val="1"/>
                <c:pt idx="0">
                  <c:v>Phase</c:v>
                </c:pt>
              </c:strCache>
            </c:strRef>
          </c:tx>
          <c:xVal>
            <c:numRef>
              <c:f>LPFexp!$B$4:$B$14</c:f>
              <c:numCache>
                <c:formatCode>General</c:formatCode>
                <c:ptCount val="11"/>
                <c:pt idx="0">
                  <c:v>1</c:v>
                </c:pt>
                <c:pt idx="1">
                  <c:v>10</c:v>
                </c:pt>
                <c:pt idx="2" formatCode="#,##0">
                  <c:v>100</c:v>
                </c:pt>
                <c:pt idx="3" formatCode="#,##0">
                  <c:v>220</c:v>
                </c:pt>
                <c:pt idx="4" formatCode="#,##0">
                  <c:v>470</c:v>
                </c:pt>
                <c:pt idx="5" formatCode="#,##0">
                  <c:v>1000</c:v>
                </c:pt>
                <c:pt idx="6" formatCode="#,##0">
                  <c:v>2200</c:v>
                </c:pt>
                <c:pt idx="7" formatCode="#,##0">
                  <c:v>4700</c:v>
                </c:pt>
                <c:pt idx="8" formatCode="#,##0">
                  <c:v>10000</c:v>
                </c:pt>
                <c:pt idx="9" formatCode="#,##0">
                  <c:v>22000</c:v>
                </c:pt>
                <c:pt idx="10" formatCode="#,##0">
                  <c:v>47000</c:v>
                </c:pt>
              </c:numCache>
            </c:numRef>
          </c:xVal>
          <c:yVal>
            <c:numRef>
              <c:f>LPFexp!$D$4:$D$14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5CD-4540-978A-3CAA5A2527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036736"/>
        <c:axId val="58037312"/>
      </c:scatterChart>
      <c:valAx>
        <c:axId val="58036736"/>
        <c:scaling>
          <c:logBase val="10"/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Input</a:t>
                </a:r>
                <a:r>
                  <a:rPr lang="en-US" baseline="0"/>
                  <a:t> Frequency</a:t>
                </a:r>
                <a:r>
                  <a:rPr lang="en-US"/>
                  <a:t> 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8037312"/>
        <c:crosses val="autoZero"/>
        <c:crossBetween val="midCat"/>
      </c:valAx>
      <c:valAx>
        <c:axId val="580373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Phase delay of output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80367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Gain(dB) for high-pass filter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HPFexp!$C$3</c:f>
              <c:strCache>
                <c:ptCount val="1"/>
                <c:pt idx="0">
                  <c:v>20log(Vout/Vin)</c:v>
                </c:pt>
              </c:strCache>
            </c:strRef>
          </c:tx>
          <c:xVal>
            <c:numRef>
              <c:f>HPFexp!$B$4:$B$14</c:f>
              <c:numCache>
                <c:formatCode>General</c:formatCode>
                <c:ptCount val="11"/>
                <c:pt idx="0">
                  <c:v>1</c:v>
                </c:pt>
                <c:pt idx="1">
                  <c:v>10</c:v>
                </c:pt>
                <c:pt idx="2" formatCode="#,##0">
                  <c:v>100</c:v>
                </c:pt>
                <c:pt idx="3" formatCode="#,##0">
                  <c:v>220</c:v>
                </c:pt>
                <c:pt idx="4" formatCode="#,##0">
                  <c:v>470</c:v>
                </c:pt>
                <c:pt idx="5" formatCode="#,##0">
                  <c:v>1000</c:v>
                </c:pt>
                <c:pt idx="6" formatCode="#,##0">
                  <c:v>2200</c:v>
                </c:pt>
                <c:pt idx="7" formatCode="#,##0">
                  <c:v>4700</c:v>
                </c:pt>
                <c:pt idx="8" formatCode="#,##0">
                  <c:v>10000</c:v>
                </c:pt>
                <c:pt idx="9" formatCode="#,##0">
                  <c:v>22000</c:v>
                </c:pt>
                <c:pt idx="10" formatCode="#,##0">
                  <c:v>47000</c:v>
                </c:pt>
              </c:numCache>
            </c:numRef>
          </c:xVal>
          <c:yVal>
            <c:numRef>
              <c:f>HPFexp!$C$4:$C$14</c:f>
              <c:numCache>
                <c:formatCode>0.00</c:formatCode>
                <c:ptCount val="11"/>
                <c:pt idx="0">
                  <c:v>-104</c:v>
                </c:pt>
                <c:pt idx="1">
                  <c:v>-64</c:v>
                </c:pt>
                <c:pt idx="2">
                  <c:v>-44.349678884278127</c:v>
                </c:pt>
                <c:pt idx="3">
                  <c:v>-30.724854136766382</c:v>
                </c:pt>
                <c:pt idx="4">
                  <c:v>-17.741403417294308</c:v>
                </c:pt>
                <c:pt idx="5">
                  <c:v>-7.8535153735936074</c:v>
                </c:pt>
                <c:pt idx="6">
                  <c:v>-2.4362110309071494</c:v>
                </c:pt>
                <c:pt idx="7">
                  <c:v>-0.71431104533069067</c:v>
                </c:pt>
                <c:pt idx="8">
                  <c:v>-0.26243354643810096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437-49CF-9F61-070B8B95E4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49568"/>
        <c:axId val="57129152"/>
      </c:scatterChart>
      <c:valAx>
        <c:axId val="43149568"/>
        <c:scaling>
          <c:logBase val="10"/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Input</a:t>
                </a:r>
                <a:r>
                  <a:rPr lang="en-US" baseline="0"/>
                  <a:t> </a:t>
                </a: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7129152"/>
        <c:crosses val="autoZero"/>
        <c:crossBetween val="midCat"/>
      </c:valAx>
      <c:valAx>
        <c:axId val="571291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Attenuation of output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431495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Phase for high-pass filter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HPFexp!$D$3</c:f>
              <c:strCache>
                <c:ptCount val="1"/>
                <c:pt idx="0">
                  <c:v>Phase</c:v>
                </c:pt>
              </c:strCache>
            </c:strRef>
          </c:tx>
          <c:xVal>
            <c:numRef>
              <c:f>HPFexp!$B$4:$B$14</c:f>
              <c:numCache>
                <c:formatCode>General</c:formatCode>
                <c:ptCount val="11"/>
                <c:pt idx="0">
                  <c:v>1</c:v>
                </c:pt>
                <c:pt idx="1">
                  <c:v>10</c:v>
                </c:pt>
                <c:pt idx="2" formatCode="#,##0">
                  <c:v>100</c:v>
                </c:pt>
                <c:pt idx="3" formatCode="#,##0">
                  <c:v>220</c:v>
                </c:pt>
                <c:pt idx="4" formatCode="#,##0">
                  <c:v>470</c:v>
                </c:pt>
                <c:pt idx="5" formatCode="#,##0">
                  <c:v>1000</c:v>
                </c:pt>
                <c:pt idx="6" formatCode="#,##0">
                  <c:v>2200</c:v>
                </c:pt>
                <c:pt idx="7" formatCode="#,##0">
                  <c:v>4700</c:v>
                </c:pt>
                <c:pt idx="8" formatCode="#,##0">
                  <c:v>10000</c:v>
                </c:pt>
                <c:pt idx="9" formatCode="#,##0">
                  <c:v>22000</c:v>
                </c:pt>
                <c:pt idx="10" formatCode="#,##0">
                  <c:v>47000</c:v>
                </c:pt>
              </c:numCache>
            </c:numRef>
          </c:xVal>
          <c:yVal>
            <c:numRef>
              <c:f>HPFexp!$D$4:$D$14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1A3-4FDC-B403-67438A5494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036736"/>
        <c:axId val="58037312"/>
      </c:scatterChart>
      <c:valAx>
        <c:axId val="58036736"/>
        <c:scaling>
          <c:logBase val="10"/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Input</a:t>
                </a:r>
                <a:r>
                  <a:rPr lang="en-US" baseline="0"/>
                  <a:t> Frequency</a:t>
                </a:r>
                <a:r>
                  <a:rPr lang="en-US"/>
                  <a:t> 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8037312"/>
        <c:crosses val="autoZero"/>
        <c:crossBetween val="midCat"/>
      </c:valAx>
      <c:valAx>
        <c:axId val="580373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Phase delay of output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80367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Gain(dB) for band-pass</a:t>
            </a:r>
            <a:r>
              <a:rPr lang="en-US" baseline="0"/>
              <a:t> filter</a:t>
            </a:r>
            <a:endParaRPr lang="en-US"/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BPFexp!$C$3</c:f>
              <c:strCache>
                <c:ptCount val="1"/>
                <c:pt idx="0">
                  <c:v>20log(Vout/Vin)</c:v>
                </c:pt>
              </c:strCache>
            </c:strRef>
          </c:tx>
          <c:xVal>
            <c:numRef>
              <c:f>BPFexp!$B$4:$B$14</c:f>
              <c:numCache>
                <c:formatCode>General</c:formatCode>
                <c:ptCount val="11"/>
                <c:pt idx="0">
                  <c:v>1</c:v>
                </c:pt>
                <c:pt idx="1">
                  <c:v>10</c:v>
                </c:pt>
                <c:pt idx="2" formatCode="#,##0">
                  <c:v>100</c:v>
                </c:pt>
                <c:pt idx="3" formatCode="#,##0">
                  <c:v>220</c:v>
                </c:pt>
                <c:pt idx="4" formatCode="#,##0">
                  <c:v>470</c:v>
                </c:pt>
                <c:pt idx="5" formatCode="#,##0">
                  <c:v>1000</c:v>
                </c:pt>
                <c:pt idx="6" formatCode="#,##0">
                  <c:v>2200</c:v>
                </c:pt>
                <c:pt idx="7" formatCode="#,##0">
                  <c:v>4700</c:v>
                </c:pt>
                <c:pt idx="8" formatCode="#,##0">
                  <c:v>10000</c:v>
                </c:pt>
                <c:pt idx="9" formatCode="#,##0">
                  <c:v>22000</c:v>
                </c:pt>
                <c:pt idx="10" formatCode="#,##0">
                  <c:v>47000</c:v>
                </c:pt>
              </c:numCache>
            </c:numRef>
          </c:xVal>
          <c:yVal>
            <c:numRef>
              <c:f>BPFexp!$C$4:$C$14</c:f>
              <c:numCache>
                <c:formatCode>0.00</c:formatCode>
                <c:ptCount val="11"/>
                <c:pt idx="0">
                  <c:v>-66</c:v>
                </c:pt>
                <c:pt idx="1">
                  <c:v>-46</c:v>
                </c:pt>
                <c:pt idx="2">
                  <c:v>-26.7334070386623</c:v>
                </c:pt>
                <c:pt idx="3">
                  <c:v>-16.745454050046003</c:v>
                </c:pt>
                <c:pt idx="4">
                  <c:v>-9.9630531446035935</c:v>
                </c:pt>
                <c:pt idx="5">
                  <c:v>-6.1917559859849325</c:v>
                </c:pt>
                <c:pt idx="6">
                  <c:v>-7.2073904368581632</c:v>
                </c:pt>
                <c:pt idx="7">
                  <c:v>-11.75505052576171</c:v>
                </c:pt>
                <c:pt idx="8">
                  <c:v>-17.65773201807313</c:v>
                </c:pt>
                <c:pt idx="9">
                  <c:v>-21.583624920952499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413-4E0B-AD2C-306EE1F770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49568"/>
        <c:axId val="57129152"/>
      </c:scatterChart>
      <c:valAx>
        <c:axId val="43149568"/>
        <c:scaling>
          <c:logBase val="10"/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Input</a:t>
                </a:r>
                <a:r>
                  <a:rPr lang="en-US" baseline="0"/>
                  <a:t> </a:t>
                </a: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7129152"/>
        <c:crosses val="autoZero"/>
        <c:crossBetween val="midCat"/>
      </c:valAx>
      <c:valAx>
        <c:axId val="571291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Attenuation of output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431495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Phase for band-pass filter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BPFexp!$D$3</c:f>
              <c:strCache>
                <c:ptCount val="1"/>
                <c:pt idx="0">
                  <c:v>Phase</c:v>
                </c:pt>
              </c:strCache>
            </c:strRef>
          </c:tx>
          <c:xVal>
            <c:numRef>
              <c:f>BPFexp!$B$4:$B$14</c:f>
              <c:numCache>
                <c:formatCode>General</c:formatCode>
                <c:ptCount val="11"/>
                <c:pt idx="0">
                  <c:v>1</c:v>
                </c:pt>
                <c:pt idx="1">
                  <c:v>10</c:v>
                </c:pt>
                <c:pt idx="2" formatCode="#,##0">
                  <c:v>100</c:v>
                </c:pt>
                <c:pt idx="3" formatCode="#,##0">
                  <c:v>220</c:v>
                </c:pt>
                <c:pt idx="4" formatCode="#,##0">
                  <c:v>470</c:v>
                </c:pt>
                <c:pt idx="5" formatCode="#,##0">
                  <c:v>1000</c:v>
                </c:pt>
                <c:pt idx="6" formatCode="#,##0">
                  <c:v>2200</c:v>
                </c:pt>
                <c:pt idx="7" formatCode="#,##0">
                  <c:v>4700</c:v>
                </c:pt>
                <c:pt idx="8" formatCode="#,##0">
                  <c:v>10000</c:v>
                </c:pt>
                <c:pt idx="9" formatCode="#,##0">
                  <c:v>22000</c:v>
                </c:pt>
                <c:pt idx="10" formatCode="#,##0">
                  <c:v>47000</c:v>
                </c:pt>
              </c:numCache>
            </c:numRef>
          </c:xVal>
          <c:yVal>
            <c:numRef>
              <c:f>BPFexp!$D$4:$D$14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46C-4497-8FEE-A1EDFF0B53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036736"/>
        <c:axId val="58037312"/>
      </c:scatterChart>
      <c:valAx>
        <c:axId val="58036736"/>
        <c:scaling>
          <c:logBase val="10"/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Input</a:t>
                </a:r>
                <a:r>
                  <a:rPr lang="en-US" baseline="0"/>
                  <a:t> Frequency</a:t>
                </a:r>
                <a:r>
                  <a:rPr lang="en-US"/>
                  <a:t> 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8037312"/>
        <c:crosses val="autoZero"/>
        <c:crossBetween val="midCat"/>
      </c:valAx>
      <c:valAx>
        <c:axId val="580373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Phase delay of output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80367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Gain(dB) for level shifter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LEVELexp!$C$3</c:f>
              <c:strCache>
                <c:ptCount val="1"/>
                <c:pt idx="0">
                  <c:v>20log(Vout/Vin)</c:v>
                </c:pt>
              </c:strCache>
            </c:strRef>
          </c:tx>
          <c:xVal>
            <c:numRef>
              <c:f>LEVELexp!$B$4:$B$14</c:f>
              <c:numCache>
                <c:formatCode>General</c:formatCode>
                <c:ptCount val="11"/>
                <c:pt idx="0">
                  <c:v>1</c:v>
                </c:pt>
                <c:pt idx="1">
                  <c:v>10</c:v>
                </c:pt>
                <c:pt idx="2" formatCode="#,##0">
                  <c:v>100</c:v>
                </c:pt>
                <c:pt idx="3" formatCode="#,##0">
                  <c:v>220</c:v>
                </c:pt>
                <c:pt idx="4" formatCode="#,##0">
                  <c:v>470</c:v>
                </c:pt>
                <c:pt idx="5" formatCode="#,##0">
                  <c:v>1000</c:v>
                </c:pt>
                <c:pt idx="6" formatCode="#,##0">
                  <c:v>2200</c:v>
                </c:pt>
                <c:pt idx="7" formatCode="#,##0">
                  <c:v>4700</c:v>
                </c:pt>
                <c:pt idx="8" formatCode="#,##0">
                  <c:v>10000</c:v>
                </c:pt>
                <c:pt idx="9" formatCode="#,##0">
                  <c:v>22000</c:v>
                </c:pt>
                <c:pt idx="10" formatCode="#,##0">
                  <c:v>47000</c:v>
                </c:pt>
              </c:numCache>
            </c:numRef>
          </c:xVal>
          <c:yVal>
            <c:numRef>
              <c:f>LEVELexp!$C$4:$C$14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1E2-4920-BEDD-CDF7CAB007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49568"/>
        <c:axId val="57129152"/>
      </c:scatterChart>
      <c:valAx>
        <c:axId val="43149568"/>
        <c:scaling>
          <c:logBase val="10"/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Input</a:t>
                </a:r>
                <a:r>
                  <a:rPr lang="en-US" baseline="0"/>
                  <a:t> </a:t>
                </a: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7129152"/>
        <c:crosses val="autoZero"/>
        <c:crossBetween val="midCat"/>
      </c:valAx>
      <c:valAx>
        <c:axId val="571291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Attenuation of output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431495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5128</xdr:colOff>
      <xdr:row>17</xdr:row>
      <xdr:rowOff>1465</xdr:rowOff>
    </xdr:from>
    <xdr:to>
      <xdr:col>5</xdr:col>
      <xdr:colOff>756871</xdr:colOff>
      <xdr:row>31</xdr:row>
      <xdr:rowOff>77665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58ECF1-B68F-4DC7-868A-5E7A1E4505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3006</xdr:colOff>
      <xdr:row>17</xdr:row>
      <xdr:rowOff>5002</xdr:rowOff>
    </xdr:from>
    <xdr:to>
      <xdr:col>14</xdr:col>
      <xdr:colOff>306340</xdr:colOff>
      <xdr:row>31</xdr:row>
      <xdr:rowOff>81202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F0AF08-0CE2-41F6-9E8D-F52D1F0229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276225</xdr:colOff>
      <xdr:row>1</xdr:row>
      <xdr:rowOff>133349</xdr:rowOff>
    </xdr:from>
    <xdr:to>
      <xdr:col>11</xdr:col>
      <xdr:colOff>581025</xdr:colOff>
      <xdr:row>16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427968</xdr:colOff>
      <xdr:row>17</xdr:row>
      <xdr:rowOff>70945</xdr:rowOff>
    </xdr:from>
    <xdr:to>
      <xdr:col>12</xdr:col>
      <xdr:colOff>123168</xdr:colOff>
      <xdr:row>31</xdr:row>
      <xdr:rowOff>147145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276225</xdr:colOff>
      <xdr:row>1</xdr:row>
      <xdr:rowOff>133349</xdr:rowOff>
    </xdr:from>
    <xdr:to>
      <xdr:col>11</xdr:col>
      <xdr:colOff>581025</xdr:colOff>
      <xdr:row>16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B2B629-2279-490C-909B-5A34CF80EC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427968</xdr:colOff>
      <xdr:row>17</xdr:row>
      <xdr:rowOff>70945</xdr:rowOff>
    </xdr:from>
    <xdr:to>
      <xdr:col>12</xdr:col>
      <xdr:colOff>123168</xdr:colOff>
      <xdr:row>31</xdr:row>
      <xdr:rowOff>147145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85C3CBF-0320-4C02-93F5-4493A14012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276225</xdr:colOff>
      <xdr:row>1</xdr:row>
      <xdr:rowOff>133349</xdr:rowOff>
    </xdr:from>
    <xdr:to>
      <xdr:col>11</xdr:col>
      <xdr:colOff>581025</xdr:colOff>
      <xdr:row>16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740CE1-1D9C-4FED-8DC1-D8F615302A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427968</xdr:colOff>
      <xdr:row>17</xdr:row>
      <xdr:rowOff>70945</xdr:rowOff>
    </xdr:from>
    <xdr:to>
      <xdr:col>12</xdr:col>
      <xdr:colOff>123168</xdr:colOff>
      <xdr:row>31</xdr:row>
      <xdr:rowOff>147145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6EB2593-F698-43CB-9B18-335A167355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276225</xdr:colOff>
      <xdr:row>1</xdr:row>
      <xdr:rowOff>133349</xdr:rowOff>
    </xdr:from>
    <xdr:to>
      <xdr:col>11</xdr:col>
      <xdr:colOff>581025</xdr:colOff>
      <xdr:row>16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D3ADAF-36FD-4FD6-ADA5-C6F076A9A0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427968</xdr:colOff>
      <xdr:row>17</xdr:row>
      <xdr:rowOff>70945</xdr:rowOff>
    </xdr:from>
    <xdr:to>
      <xdr:col>12</xdr:col>
      <xdr:colOff>123168</xdr:colOff>
      <xdr:row>31</xdr:row>
      <xdr:rowOff>147145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5978108-979F-4460-969D-697E8CB969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9D1DA-3EA6-4BDC-A243-AF1B3D2EAA8C}">
  <dimension ref="B3:G41"/>
  <sheetViews>
    <sheetView tabSelected="1" zoomScaleNormal="100" workbookViewId="0">
      <selection activeCell="C15" sqref="C15"/>
    </sheetView>
  </sheetViews>
  <sheetFormatPr defaultColWidth="9.109375" defaultRowHeight="14.4" x14ac:dyDescent="0.3"/>
  <cols>
    <col min="1" max="1" width="9.109375" style="1"/>
    <col min="2" max="3" width="12.6640625" style="1" customWidth="1"/>
    <col min="4" max="5" width="15.88671875" style="1" customWidth="1"/>
    <col min="6" max="6" width="12.6640625" style="1" customWidth="1"/>
    <col min="7" max="16384" width="9.109375" style="1"/>
  </cols>
  <sheetData>
    <row r="3" spans="2:6" x14ac:dyDescent="0.3">
      <c r="B3" t="s">
        <v>0</v>
      </c>
      <c r="C3" t="s">
        <v>3</v>
      </c>
      <c r="D3" t="s">
        <v>2</v>
      </c>
      <c r="E3" t="s">
        <v>5</v>
      </c>
      <c r="F3" s="1" t="s">
        <v>1</v>
      </c>
    </row>
    <row r="4" spans="2:6" x14ac:dyDescent="0.3">
      <c r="B4" s="1">
        <v>1</v>
      </c>
      <c r="C4" s="3">
        <v>1</v>
      </c>
      <c r="D4" s="1">
        <v>0</v>
      </c>
      <c r="E4">
        <v>0</v>
      </c>
      <c r="F4" s="7">
        <f t="shared" ref="F4:F8" si="0">-360*E4*B4/1000</f>
        <v>0</v>
      </c>
    </row>
    <row r="5" spans="2:6" x14ac:dyDescent="0.3">
      <c r="B5" s="1">
        <v>10</v>
      </c>
      <c r="C5" s="3">
        <v>1</v>
      </c>
      <c r="D5" s="1">
        <v>0</v>
      </c>
      <c r="E5">
        <v>0</v>
      </c>
      <c r="F5" s="7">
        <f t="shared" si="0"/>
        <v>0</v>
      </c>
    </row>
    <row r="6" spans="2:6" x14ac:dyDescent="0.3">
      <c r="B6" s="2">
        <v>100</v>
      </c>
      <c r="C6" s="3">
        <f>2.18/2</f>
        <v>1.0900000000000001</v>
      </c>
      <c r="D6" s="6">
        <f t="shared" ref="D6:D14" si="1">20*LOG(C6)</f>
        <v>0.74852995881247331</v>
      </c>
      <c r="E6" s="1">
        <v>0.4</v>
      </c>
      <c r="F6" s="7">
        <f t="shared" si="0"/>
        <v>-14.4</v>
      </c>
    </row>
    <row r="7" spans="2:6" x14ac:dyDescent="0.3">
      <c r="B7" s="2">
        <v>220</v>
      </c>
      <c r="C7" s="3">
        <f>1.1/2</f>
        <v>0.55000000000000004</v>
      </c>
      <c r="D7" s="6">
        <f t="shared" si="1"/>
        <v>-5.1927462101151223</v>
      </c>
      <c r="E7">
        <v>0.2</v>
      </c>
      <c r="F7" s="7">
        <f t="shared" si="0"/>
        <v>-15.84</v>
      </c>
    </row>
    <row r="8" spans="2:6" x14ac:dyDescent="0.3">
      <c r="B8" s="2">
        <v>470</v>
      </c>
      <c r="C8" s="3">
        <f>0.24/2</f>
        <v>0.12</v>
      </c>
      <c r="D8" s="6">
        <f t="shared" si="1"/>
        <v>-18.416375079047505</v>
      </c>
      <c r="E8">
        <v>0.3</v>
      </c>
      <c r="F8" s="7">
        <f t="shared" si="0"/>
        <v>-50.76</v>
      </c>
    </row>
    <row r="9" spans="2:6" x14ac:dyDescent="0.3">
      <c r="B9" s="2">
        <v>1000</v>
      </c>
      <c r="C9" s="3">
        <f>0.054/2</f>
        <v>2.7E-2</v>
      </c>
      <c r="D9" s="6">
        <f>20*LOG(C9)</f>
        <v>-31.372724716820251</v>
      </c>
      <c r="E9">
        <v>0.4</v>
      </c>
      <c r="F9" s="7">
        <f>-360*E9*B9/1000</f>
        <v>-144</v>
      </c>
    </row>
    <row r="10" spans="2:6" x14ac:dyDescent="0.3">
      <c r="B10" s="2">
        <v>2200</v>
      </c>
      <c r="C10" s="3">
        <f>0.011/2</f>
        <v>5.4999999999999997E-3</v>
      </c>
      <c r="D10" s="6">
        <f t="shared" si="1"/>
        <v>-45.192746210115125</v>
      </c>
      <c r="E10">
        <v>0.22</v>
      </c>
      <c r="F10" s="7">
        <f t="shared" ref="F10:F14" si="2">-360*E10*B10/1000</f>
        <v>-174.24</v>
      </c>
    </row>
    <row r="11" spans="2:6" x14ac:dyDescent="0.3">
      <c r="B11" s="2">
        <v>4700</v>
      </c>
      <c r="C11" s="3">
        <f>0.0023/2</f>
        <v>1.15E-3</v>
      </c>
      <c r="D11" s="6">
        <f t="shared" si="1"/>
        <v>-58.786043192927764</v>
      </c>
      <c r="E11">
        <v>0.1</v>
      </c>
      <c r="F11" s="7">
        <f t="shared" si="2"/>
        <v>-169.2</v>
      </c>
    </row>
    <row r="12" spans="2:6" x14ac:dyDescent="0.3">
      <c r="B12" s="2">
        <v>10000</v>
      </c>
      <c r="C12" s="3">
        <f>0.00052/2</f>
        <v>2.5999999999999998E-4</v>
      </c>
      <c r="D12" s="6">
        <f t="shared" si="1"/>
        <v>-71.70053304058365</v>
      </c>
      <c r="E12">
        <v>0.05</v>
      </c>
      <c r="F12" s="7">
        <f t="shared" si="2"/>
        <v>-180</v>
      </c>
    </row>
    <row r="13" spans="2:6" x14ac:dyDescent="0.3">
      <c r="B13" s="2">
        <v>22000</v>
      </c>
      <c r="C13" s="3">
        <f>0.00011/2</f>
        <v>5.5000000000000002E-5</v>
      </c>
      <c r="D13" s="6">
        <f t="shared" si="1"/>
        <v>-85.192746210115118</v>
      </c>
      <c r="E13">
        <v>0.02</v>
      </c>
      <c r="F13" s="7">
        <f t="shared" si="2"/>
        <v>-158.4</v>
      </c>
    </row>
    <row r="14" spans="2:6" x14ac:dyDescent="0.3">
      <c r="B14" s="2">
        <v>47000</v>
      </c>
      <c r="C14" s="3">
        <f>0.000024/2</f>
        <v>1.2E-5</v>
      </c>
      <c r="D14" s="6">
        <f t="shared" si="1"/>
        <v>-98.416375079047498</v>
      </c>
      <c r="E14">
        <v>0.01</v>
      </c>
      <c r="F14" s="7">
        <f t="shared" si="2"/>
        <v>-169.2</v>
      </c>
    </row>
    <row r="15" spans="2:6" x14ac:dyDescent="0.3">
      <c r="B15" s="2"/>
      <c r="C15" s="2"/>
      <c r="D15"/>
      <c r="E15"/>
      <c r="F15"/>
    </row>
    <row r="16" spans="2:6" x14ac:dyDescent="0.3">
      <c r="B16" s="4"/>
      <c r="C16" s="4"/>
      <c r="D16"/>
      <c r="E16"/>
      <c r="F16"/>
    </row>
    <row r="17" spans="2:7" x14ac:dyDescent="0.3">
      <c r="B17" s="2"/>
      <c r="C17" s="2"/>
      <c r="D17"/>
      <c r="E17"/>
      <c r="F17"/>
    </row>
    <row r="18" spans="2:7" x14ac:dyDescent="0.3">
      <c r="B18" s="2"/>
      <c r="C18" s="2"/>
      <c r="D18"/>
      <c r="E18"/>
      <c r="F18"/>
    </row>
    <row r="19" spans="2:7" x14ac:dyDescent="0.3">
      <c r="B19" s="2"/>
      <c r="C19" s="2"/>
      <c r="D19"/>
      <c r="E19"/>
      <c r="F19"/>
    </row>
    <row r="20" spans="2:7" x14ac:dyDescent="0.3">
      <c r="B20" s="2"/>
      <c r="C20" s="2"/>
      <c r="D20"/>
      <c r="E20"/>
      <c r="F20"/>
    </row>
    <row r="21" spans="2:7" x14ac:dyDescent="0.3">
      <c r="B21" s="2"/>
      <c r="C21" s="2"/>
    </row>
    <row r="22" spans="2:7" x14ac:dyDescent="0.3">
      <c r="B22" s="2"/>
      <c r="C22" s="2"/>
    </row>
    <row r="23" spans="2:7" x14ac:dyDescent="0.3">
      <c r="B23" s="2"/>
      <c r="C23" s="2"/>
    </row>
    <row r="24" spans="2:7" x14ac:dyDescent="0.3">
      <c r="B24" s="2"/>
      <c r="C24" s="2"/>
    </row>
    <row r="25" spans="2:7" x14ac:dyDescent="0.3">
      <c r="B25" s="2"/>
      <c r="C25" s="2"/>
      <c r="G25"/>
    </row>
    <row r="26" spans="2:7" x14ac:dyDescent="0.3">
      <c r="B26" s="2"/>
      <c r="C26" s="2"/>
    </row>
    <row r="27" spans="2:7" x14ac:dyDescent="0.3">
      <c r="B27" s="2"/>
      <c r="C27" s="2"/>
    </row>
    <row r="28" spans="2:7" x14ac:dyDescent="0.3">
      <c r="B28" s="2"/>
      <c r="C28" s="2"/>
    </row>
    <row r="29" spans="2:7" x14ac:dyDescent="0.3">
      <c r="B29" s="2"/>
      <c r="C29" s="2"/>
    </row>
    <row r="30" spans="2:7" x14ac:dyDescent="0.3">
      <c r="B30" s="2"/>
      <c r="C30" s="2"/>
    </row>
    <row r="31" spans="2:7" x14ac:dyDescent="0.3">
      <c r="B31" s="2"/>
      <c r="C31" s="2"/>
    </row>
    <row r="32" spans="2:7" x14ac:dyDescent="0.3">
      <c r="B32" s="2"/>
      <c r="C32" s="2"/>
    </row>
    <row r="35" spans="4:5" x14ac:dyDescent="0.3">
      <c r="D35" s="3"/>
      <c r="E35" s="3"/>
    </row>
    <row r="36" spans="4:5" x14ac:dyDescent="0.3">
      <c r="D36" s="3"/>
      <c r="E36" s="3"/>
    </row>
    <row r="37" spans="4:5" x14ac:dyDescent="0.3">
      <c r="D37" s="3"/>
      <c r="E37" s="3"/>
    </row>
    <row r="38" spans="4:5" x14ac:dyDescent="0.3">
      <c r="D38" s="3"/>
      <c r="E38" s="3"/>
    </row>
    <row r="39" spans="4:5" x14ac:dyDescent="0.3">
      <c r="D39" s="3"/>
      <c r="E39" s="3"/>
    </row>
    <row r="41" spans="4:5" x14ac:dyDescent="0.3">
      <c r="D41" s="3"/>
      <c r="E41" s="3"/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D32"/>
  <sheetViews>
    <sheetView zoomScale="130" zoomScaleNormal="130" workbookViewId="0">
      <selection activeCell="C9" sqref="C9"/>
    </sheetView>
  </sheetViews>
  <sheetFormatPr defaultColWidth="9.109375" defaultRowHeight="14.4" x14ac:dyDescent="0.3"/>
  <cols>
    <col min="1" max="1" width="9.109375" style="1"/>
    <col min="2" max="2" width="12.6640625" style="1" customWidth="1"/>
    <col min="3" max="3" width="14.5546875" style="1" customWidth="1"/>
    <col min="4" max="16384" width="9.109375" style="1"/>
  </cols>
  <sheetData>
    <row r="3" spans="2:4" x14ac:dyDescent="0.3">
      <c r="B3" t="s">
        <v>0</v>
      </c>
      <c r="C3" s="1" t="s">
        <v>4</v>
      </c>
      <c r="D3" t="s">
        <v>1</v>
      </c>
    </row>
    <row r="4" spans="2:4" x14ac:dyDescent="0.3">
      <c r="B4" s="1">
        <v>1</v>
      </c>
      <c r="C4" s="5">
        <v>0</v>
      </c>
      <c r="D4" s="1">
        <v>0</v>
      </c>
    </row>
    <row r="5" spans="2:4" x14ac:dyDescent="0.3">
      <c r="B5" s="1">
        <v>10</v>
      </c>
      <c r="C5" s="5">
        <v>0</v>
      </c>
      <c r="D5" s="1">
        <v>0</v>
      </c>
    </row>
    <row r="6" spans="2:4" x14ac:dyDescent="0.3">
      <c r="B6" s="2">
        <v>100</v>
      </c>
      <c r="C6" s="5">
        <v>-1</v>
      </c>
    </row>
    <row r="7" spans="2:4" x14ac:dyDescent="0.3">
      <c r="B7" s="2">
        <v>220</v>
      </c>
      <c r="C7" s="5">
        <v>-1.9382002601611279</v>
      </c>
    </row>
    <row r="8" spans="2:4" x14ac:dyDescent="0.3">
      <c r="B8" s="2">
        <v>470</v>
      </c>
      <c r="C8" s="5">
        <v>-2.0708118381413905</v>
      </c>
    </row>
    <row r="9" spans="2:4" x14ac:dyDescent="0.3">
      <c r="B9" s="2">
        <v>1000</v>
      </c>
      <c r="C9" s="5">
        <v>-5.2120267721674596</v>
      </c>
    </row>
    <row r="10" spans="2:4" x14ac:dyDescent="0.3">
      <c r="B10" s="2">
        <v>2200</v>
      </c>
      <c r="C10" s="5">
        <v>-13.772583419956</v>
      </c>
    </row>
    <row r="11" spans="2:4" x14ac:dyDescent="0.3">
      <c r="B11" s="2">
        <v>4700</v>
      </c>
      <c r="C11" s="5">
        <v>-25.379875273273456</v>
      </c>
    </row>
    <row r="12" spans="2:4" x14ac:dyDescent="0.3">
      <c r="B12" s="2">
        <v>10000</v>
      </c>
      <c r="C12" s="5">
        <v>-38.485585721237634</v>
      </c>
    </row>
    <row r="13" spans="2:4" x14ac:dyDescent="0.3">
      <c r="B13" s="2">
        <v>22000</v>
      </c>
      <c r="C13" s="5">
        <v>-35.56302500767287</v>
      </c>
    </row>
    <row r="14" spans="2:4" x14ac:dyDescent="0.3">
      <c r="B14" s="2">
        <v>47000</v>
      </c>
      <c r="C14" s="5"/>
    </row>
    <row r="15" spans="2:4" x14ac:dyDescent="0.3">
      <c r="B15" s="2"/>
      <c r="C15"/>
    </row>
    <row r="16" spans="2:4" x14ac:dyDescent="0.3">
      <c r="B16" s="4"/>
      <c r="C16"/>
    </row>
    <row r="17" spans="2:4" x14ac:dyDescent="0.3">
      <c r="B17" s="2"/>
      <c r="C17"/>
    </row>
    <row r="18" spans="2:4" x14ac:dyDescent="0.3">
      <c r="B18" s="2"/>
      <c r="C18"/>
    </row>
    <row r="19" spans="2:4" x14ac:dyDescent="0.3">
      <c r="B19" s="2"/>
      <c r="C19"/>
    </row>
    <row r="20" spans="2:4" x14ac:dyDescent="0.3">
      <c r="B20" s="2"/>
      <c r="C20"/>
    </row>
    <row r="21" spans="2:4" x14ac:dyDescent="0.3">
      <c r="B21" s="2"/>
    </row>
    <row r="22" spans="2:4" x14ac:dyDescent="0.3">
      <c r="B22" s="2"/>
    </row>
    <row r="23" spans="2:4" x14ac:dyDescent="0.3">
      <c r="B23" s="2"/>
    </row>
    <row r="24" spans="2:4" x14ac:dyDescent="0.3">
      <c r="B24" s="2"/>
    </row>
    <row r="25" spans="2:4" x14ac:dyDescent="0.3">
      <c r="B25" s="2"/>
      <c r="D25"/>
    </row>
    <row r="26" spans="2:4" x14ac:dyDescent="0.3">
      <c r="B26" s="2"/>
    </row>
    <row r="27" spans="2:4" x14ac:dyDescent="0.3">
      <c r="B27" s="2"/>
    </row>
    <row r="28" spans="2:4" x14ac:dyDescent="0.3">
      <c r="B28" s="2"/>
    </row>
    <row r="29" spans="2:4" x14ac:dyDescent="0.3">
      <c r="B29" s="2"/>
    </row>
    <row r="30" spans="2:4" x14ac:dyDescent="0.3">
      <c r="B30" s="2"/>
    </row>
    <row r="31" spans="2:4" x14ac:dyDescent="0.3">
      <c r="B31" s="2"/>
    </row>
    <row r="32" spans="2:4" x14ac:dyDescent="0.3">
      <c r="B32" s="2"/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2EE92-C79B-4383-9EAA-208A01458CB5}">
  <dimension ref="B3:D32"/>
  <sheetViews>
    <sheetView zoomScale="130" zoomScaleNormal="130" workbookViewId="0">
      <selection activeCell="C15" sqref="C15"/>
    </sheetView>
  </sheetViews>
  <sheetFormatPr defaultColWidth="9.109375" defaultRowHeight="14.4" x14ac:dyDescent="0.3"/>
  <cols>
    <col min="1" max="1" width="9.109375" style="1"/>
    <col min="2" max="2" width="12.6640625" style="1" customWidth="1"/>
    <col min="3" max="3" width="14.5546875" style="1" customWidth="1"/>
    <col min="4" max="16384" width="9.109375" style="1"/>
  </cols>
  <sheetData>
    <row r="3" spans="2:4" x14ac:dyDescent="0.3">
      <c r="B3" t="s">
        <v>0</v>
      </c>
      <c r="C3" s="1" t="s">
        <v>4</v>
      </c>
      <c r="D3" t="s">
        <v>1</v>
      </c>
    </row>
    <row r="4" spans="2:4" x14ac:dyDescent="0.3">
      <c r="B4" s="1">
        <v>1</v>
      </c>
      <c r="C4" s="5">
        <v>-104</v>
      </c>
      <c r="D4" s="1">
        <v>0</v>
      </c>
    </row>
    <row r="5" spans="2:4" x14ac:dyDescent="0.3">
      <c r="B5" s="1">
        <v>10</v>
      </c>
      <c r="C5" s="5">
        <v>-64</v>
      </c>
      <c r="D5" s="1">
        <v>0</v>
      </c>
    </row>
    <row r="6" spans="2:4" x14ac:dyDescent="0.3">
      <c r="B6" s="2">
        <v>100</v>
      </c>
      <c r="C6" s="5">
        <v>-44.349678884278127</v>
      </c>
    </row>
    <row r="7" spans="2:4" x14ac:dyDescent="0.3">
      <c r="B7" s="2">
        <v>220</v>
      </c>
      <c r="C7" s="5">
        <v>-30.724854136766382</v>
      </c>
    </row>
    <row r="8" spans="2:4" x14ac:dyDescent="0.3">
      <c r="B8" s="2">
        <v>470</v>
      </c>
      <c r="C8" s="5">
        <v>-17.741403417294308</v>
      </c>
    </row>
    <row r="9" spans="2:4" x14ac:dyDescent="0.3">
      <c r="B9" s="2">
        <v>1000</v>
      </c>
      <c r="C9" s="5">
        <v>-7.8535153735936074</v>
      </c>
    </row>
    <row r="10" spans="2:4" x14ac:dyDescent="0.3">
      <c r="B10" s="2">
        <v>2200</v>
      </c>
      <c r="C10" s="5">
        <v>-2.4362110309071494</v>
      </c>
    </row>
    <row r="11" spans="2:4" x14ac:dyDescent="0.3">
      <c r="B11" s="2">
        <v>4700</v>
      </c>
      <c r="C11" s="5">
        <v>-0.71431104533069067</v>
      </c>
    </row>
    <row r="12" spans="2:4" x14ac:dyDescent="0.3">
      <c r="B12" s="2">
        <v>10000</v>
      </c>
      <c r="C12" s="5">
        <v>-0.26243354643810096</v>
      </c>
    </row>
    <row r="13" spans="2:4" x14ac:dyDescent="0.3">
      <c r="B13" s="2">
        <v>22000</v>
      </c>
      <c r="C13" s="5">
        <v>0</v>
      </c>
    </row>
    <row r="14" spans="2:4" x14ac:dyDescent="0.3">
      <c r="B14" s="2">
        <v>47000</v>
      </c>
      <c r="C14" s="5">
        <v>0</v>
      </c>
    </row>
    <row r="15" spans="2:4" x14ac:dyDescent="0.3">
      <c r="B15" s="2"/>
      <c r="C15"/>
    </row>
    <row r="16" spans="2:4" x14ac:dyDescent="0.3">
      <c r="B16" s="4"/>
      <c r="C16"/>
    </row>
    <row r="17" spans="2:4" x14ac:dyDescent="0.3">
      <c r="B17" s="2"/>
      <c r="C17"/>
    </row>
    <row r="18" spans="2:4" x14ac:dyDescent="0.3">
      <c r="B18" s="2"/>
      <c r="C18"/>
    </row>
    <row r="19" spans="2:4" x14ac:dyDescent="0.3">
      <c r="B19" s="2"/>
      <c r="C19"/>
    </row>
    <row r="20" spans="2:4" x14ac:dyDescent="0.3">
      <c r="B20" s="2"/>
      <c r="C20"/>
    </row>
    <row r="21" spans="2:4" x14ac:dyDescent="0.3">
      <c r="B21" s="2"/>
    </row>
    <row r="22" spans="2:4" x14ac:dyDescent="0.3">
      <c r="B22" s="2"/>
    </row>
    <row r="23" spans="2:4" x14ac:dyDescent="0.3">
      <c r="B23" s="2"/>
    </row>
    <row r="24" spans="2:4" x14ac:dyDescent="0.3">
      <c r="B24" s="2"/>
    </row>
    <row r="25" spans="2:4" x14ac:dyDescent="0.3">
      <c r="B25" s="2"/>
      <c r="D25"/>
    </row>
    <row r="26" spans="2:4" x14ac:dyDescent="0.3">
      <c r="B26" s="2"/>
    </row>
    <row r="27" spans="2:4" x14ac:dyDescent="0.3">
      <c r="B27" s="2"/>
    </row>
    <row r="28" spans="2:4" x14ac:dyDescent="0.3">
      <c r="B28" s="2"/>
    </row>
    <row r="29" spans="2:4" x14ac:dyDescent="0.3">
      <c r="B29" s="2"/>
    </row>
    <row r="30" spans="2:4" x14ac:dyDescent="0.3">
      <c r="B30" s="2"/>
    </row>
    <row r="31" spans="2:4" x14ac:dyDescent="0.3">
      <c r="B31" s="2"/>
    </row>
    <row r="32" spans="2:4" x14ac:dyDescent="0.3">
      <c r="B32" s="2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53BBD3-934D-4415-8F98-B4A9C9405E5F}">
  <dimension ref="B3:D32"/>
  <sheetViews>
    <sheetView zoomScale="130" zoomScaleNormal="130" workbookViewId="0">
      <selection activeCell="C3" sqref="C3"/>
    </sheetView>
  </sheetViews>
  <sheetFormatPr defaultColWidth="9.109375" defaultRowHeight="14.4" x14ac:dyDescent="0.3"/>
  <cols>
    <col min="1" max="1" width="9.109375" style="1"/>
    <col min="2" max="2" width="12.6640625" style="1" customWidth="1"/>
    <col min="3" max="3" width="14.5546875" style="1" customWidth="1"/>
    <col min="4" max="16384" width="9.109375" style="1"/>
  </cols>
  <sheetData>
    <row r="3" spans="2:4" x14ac:dyDescent="0.3">
      <c r="B3" t="s">
        <v>0</v>
      </c>
      <c r="C3" s="1" t="s">
        <v>4</v>
      </c>
      <c r="D3" t="s">
        <v>1</v>
      </c>
    </row>
    <row r="4" spans="2:4" x14ac:dyDescent="0.3">
      <c r="B4" s="1">
        <v>1</v>
      </c>
      <c r="C4" s="5">
        <v>-66</v>
      </c>
      <c r="D4" s="1">
        <v>0</v>
      </c>
    </row>
    <row r="5" spans="2:4" x14ac:dyDescent="0.3">
      <c r="B5" s="1">
        <v>10</v>
      </c>
      <c r="C5" s="5">
        <v>-46</v>
      </c>
      <c r="D5" s="1">
        <v>0</v>
      </c>
    </row>
    <row r="6" spans="2:4" x14ac:dyDescent="0.3">
      <c r="B6" s="2">
        <v>100</v>
      </c>
      <c r="C6" s="5">
        <v>-26.7334070386623</v>
      </c>
    </row>
    <row r="7" spans="2:4" x14ac:dyDescent="0.3">
      <c r="B7" s="2">
        <v>220</v>
      </c>
      <c r="C7" s="5">
        <v>-16.745454050046003</v>
      </c>
    </row>
    <row r="8" spans="2:4" x14ac:dyDescent="0.3">
      <c r="B8" s="2">
        <v>470</v>
      </c>
      <c r="C8" s="5">
        <v>-9.9630531446035935</v>
      </c>
    </row>
    <row r="9" spans="2:4" x14ac:dyDescent="0.3">
      <c r="B9" s="2">
        <v>1000</v>
      </c>
      <c r="C9" s="5">
        <v>-6.1917559859849325</v>
      </c>
    </row>
    <row r="10" spans="2:4" x14ac:dyDescent="0.3">
      <c r="B10" s="2">
        <v>2200</v>
      </c>
      <c r="C10" s="5">
        <v>-7.2073904368581632</v>
      </c>
    </row>
    <row r="11" spans="2:4" x14ac:dyDescent="0.3">
      <c r="B11" s="2">
        <v>4700</v>
      </c>
      <c r="C11" s="5">
        <v>-11.75505052576171</v>
      </c>
    </row>
    <row r="12" spans="2:4" x14ac:dyDescent="0.3">
      <c r="B12" s="2">
        <v>10000</v>
      </c>
      <c r="C12" s="5">
        <v>-17.65773201807313</v>
      </c>
    </row>
    <row r="13" spans="2:4" x14ac:dyDescent="0.3">
      <c r="B13" s="2">
        <v>22000</v>
      </c>
      <c r="C13" s="5">
        <v>-21.583624920952499</v>
      </c>
    </row>
    <row r="14" spans="2:4" x14ac:dyDescent="0.3">
      <c r="B14" s="2">
        <v>47000</v>
      </c>
      <c r="C14" s="5"/>
    </row>
    <row r="15" spans="2:4" x14ac:dyDescent="0.3">
      <c r="B15" s="2"/>
      <c r="C15"/>
    </row>
    <row r="16" spans="2:4" x14ac:dyDescent="0.3">
      <c r="B16" s="4"/>
      <c r="C16"/>
    </row>
    <row r="17" spans="2:4" x14ac:dyDescent="0.3">
      <c r="B17" s="2"/>
      <c r="C17"/>
    </row>
    <row r="18" spans="2:4" x14ac:dyDescent="0.3">
      <c r="B18" s="2"/>
      <c r="C18"/>
    </row>
    <row r="19" spans="2:4" x14ac:dyDescent="0.3">
      <c r="B19" s="2"/>
      <c r="C19"/>
    </row>
    <row r="20" spans="2:4" x14ac:dyDescent="0.3">
      <c r="B20" s="2"/>
      <c r="C20"/>
    </row>
    <row r="21" spans="2:4" x14ac:dyDescent="0.3">
      <c r="B21" s="2"/>
    </row>
    <row r="22" spans="2:4" x14ac:dyDescent="0.3">
      <c r="B22" s="2"/>
    </row>
    <row r="23" spans="2:4" x14ac:dyDescent="0.3">
      <c r="B23" s="2"/>
    </row>
    <row r="24" spans="2:4" x14ac:dyDescent="0.3">
      <c r="B24" s="2"/>
    </row>
    <row r="25" spans="2:4" x14ac:dyDescent="0.3">
      <c r="B25" s="2"/>
      <c r="D25"/>
    </row>
    <row r="26" spans="2:4" x14ac:dyDescent="0.3">
      <c r="B26" s="2"/>
    </row>
    <row r="27" spans="2:4" x14ac:dyDescent="0.3">
      <c r="B27" s="2"/>
    </row>
    <row r="28" spans="2:4" x14ac:dyDescent="0.3">
      <c r="B28" s="2"/>
    </row>
    <row r="29" spans="2:4" x14ac:dyDescent="0.3">
      <c r="B29" s="2"/>
    </row>
    <row r="30" spans="2:4" x14ac:dyDescent="0.3">
      <c r="B30" s="2"/>
    </row>
    <row r="31" spans="2:4" x14ac:dyDescent="0.3">
      <c r="B31" s="2"/>
    </row>
    <row r="32" spans="2:4" x14ac:dyDescent="0.3">
      <c r="B32" s="2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0017C-7EAB-4AA2-A165-C4F4AB5B95A3}">
  <dimension ref="B3:D32"/>
  <sheetViews>
    <sheetView zoomScale="130" zoomScaleNormal="130" workbookViewId="0">
      <selection activeCell="C5" sqref="C5"/>
    </sheetView>
  </sheetViews>
  <sheetFormatPr defaultColWidth="9.109375" defaultRowHeight="14.4" x14ac:dyDescent="0.3"/>
  <cols>
    <col min="1" max="1" width="9.109375" style="1"/>
    <col min="2" max="2" width="12.6640625" style="1" customWidth="1"/>
    <col min="3" max="3" width="14.5546875" style="1" customWidth="1"/>
    <col min="4" max="16384" width="9.109375" style="1"/>
  </cols>
  <sheetData>
    <row r="3" spans="2:4" x14ac:dyDescent="0.3">
      <c r="B3" t="s">
        <v>0</v>
      </c>
      <c r="C3" s="1" t="s">
        <v>4</v>
      </c>
      <c r="D3" t="s">
        <v>1</v>
      </c>
    </row>
    <row r="4" spans="2:4" x14ac:dyDescent="0.3">
      <c r="B4" s="1">
        <v>1</v>
      </c>
      <c r="C4" s="5">
        <v>0</v>
      </c>
      <c r="D4" s="1">
        <v>0</v>
      </c>
    </row>
    <row r="5" spans="2:4" x14ac:dyDescent="0.3">
      <c r="B5" s="1">
        <v>10</v>
      </c>
      <c r="C5" s="5">
        <v>0</v>
      </c>
      <c r="D5" s="1">
        <v>0</v>
      </c>
    </row>
    <row r="6" spans="2:4" x14ac:dyDescent="0.3">
      <c r="B6" s="2">
        <v>100</v>
      </c>
      <c r="C6" s="5"/>
    </row>
    <row r="7" spans="2:4" x14ac:dyDescent="0.3">
      <c r="B7" s="2">
        <v>220</v>
      </c>
      <c r="C7" s="5"/>
    </row>
    <row r="8" spans="2:4" x14ac:dyDescent="0.3">
      <c r="B8" s="2">
        <v>470</v>
      </c>
      <c r="C8" s="5"/>
    </row>
    <row r="9" spans="2:4" x14ac:dyDescent="0.3">
      <c r="B9" s="2">
        <v>1000</v>
      </c>
      <c r="C9" s="5"/>
    </row>
    <row r="10" spans="2:4" x14ac:dyDescent="0.3">
      <c r="B10" s="2">
        <v>2200</v>
      </c>
      <c r="C10" s="5"/>
    </row>
    <row r="11" spans="2:4" x14ac:dyDescent="0.3">
      <c r="B11" s="2">
        <v>4700</v>
      </c>
      <c r="C11" s="5"/>
    </row>
    <row r="12" spans="2:4" x14ac:dyDescent="0.3">
      <c r="B12" s="2">
        <v>10000</v>
      </c>
      <c r="C12" s="5"/>
    </row>
    <row r="13" spans="2:4" x14ac:dyDescent="0.3">
      <c r="B13" s="2">
        <v>22000</v>
      </c>
      <c r="C13" s="5"/>
    </row>
    <row r="14" spans="2:4" x14ac:dyDescent="0.3">
      <c r="B14" s="2">
        <v>47000</v>
      </c>
      <c r="C14" s="5"/>
    </row>
    <row r="15" spans="2:4" x14ac:dyDescent="0.3">
      <c r="B15" s="2"/>
      <c r="C15"/>
    </row>
    <row r="16" spans="2:4" x14ac:dyDescent="0.3">
      <c r="B16" s="4"/>
      <c r="C16"/>
    </row>
    <row r="17" spans="2:4" x14ac:dyDescent="0.3">
      <c r="B17" s="2"/>
      <c r="C17"/>
    </row>
    <row r="18" spans="2:4" x14ac:dyDescent="0.3">
      <c r="B18" s="2"/>
      <c r="C18"/>
    </row>
    <row r="19" spans="2:4" x14ac:dyDescent="0.3">
      <c r="B19" s="2"/>
      <c r="C19"/>
    </row>
    <row r="20" spans="2:4" x14ac:dyDescent="0.3">
      <c r="B20" s="2"/>
      <c r="C20"/>
    </row>
    <row r="21" spans="2:4" x14ac:dyDescent="0.3">
      <c r="B21" s="2"/>
    </row>
    <row r="22" spans="2:4" x14ac:dyDescent="0.3">
      <c r="B22" s="2"/>
    </row>
    <row r="23" spans="2:4" x14ac:dyDescent="0.3">
      <c r="B23" s="2"/>
    </row>
    <row r="24" spans="2:4" x14ac:dyDescent="0.3">
      <c r="B24" s="2"/>
    </row>
    <row r="25" spans="2:4" x14ac:dyDescent="0.3">
      <c r="B25" s="2"/>
      <c r="D25"/>
    </row>
    <row r="26" spans="2:4" x14ac:dyDescent="0.3">
      <c r="B26" s="2"/>
    </row>
    <row r="27" spans="2:4" x14ac:dyDescent="0.3">
      <c r="B27" s="2"/>
    </row>
    <row r="28" spans="2:4" x14ac:dyDescent="0.3">
      <c r="B28" s="2"/>
    </row>
    <row r="29" spans="2:4" x14ac:dyDescent="0.3">
      <c r="B29" s="2"/>
    </row>
    <row r="30" spans="2:4" x14ac:dyDescent="0.3">
      <c r="B30" s="2"/>
    </row>
    <row r="31" spans="2:4" x14ac:dyDescent="0.3">
      <c r="B31" s="2"/>
    </row>
    <row r="32" spans="2:4" x14ac:dyDescent="0.3">
      <c r="B32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LPFsim</vt:lpstr>
      <vt:lpstr>LPFexp</vt:lpstr>
      <vt:lpstr>HPFexp</vt:lpstr>
      <vt:lpstr>BPFexp</vt:lpstr>
      <vt:lpstr>LEVELexp</vt:lpstr>
    </vt:vector>
  </TitlesOfParts>
  <Company>Penn State Erie - The Behrend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csc104</dc:creator>
  <cp:lastModifiedBy>Chris Coulston</cp:lastModifiedBy>
  <dcterms:created xsi:type="dcterms:W3CDTF">2013-02-20T19:12:56Z</dcterms:created>
  <dcterms:modified xsi:type="dcterms:W3CDTF">2023-11-09T02:46:21Z</dcterms:modified>
</cp:coreProperties>
</file>