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8.xml" ContentType="application/vnd.openxmlformats-officedocument.customXmlProperties+xml"/>
  <Override PartName="/xl/sharedStrings.xml" ContentType="application/vnd.openxmlformats-officedocument.spreadsheetml.sharedString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xl/pivotCache/pivotCacheRecords1.xml" ContentType="application/vnd.openxmlformats-officedocument.spreadsheetml.pivotCacheRecord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autoCompressPictures="0" defaultThemeVersion="124226"/>
  <bookViews>
    <workbookView xWindow="596" yWindow="490" windowWidth="18079" windowHeight="8188"/>
  </bookViews>
  <sheets>
    <sheet name="SLA Summary" sheetId="15" r:id="rId1"/>
    <sheet name="Parameters" sheetId="16" r:id="rId2"/>
    <sheet name="Data" sheetId="1" state="hidden" r:id="rId3"/>
    <sheet name="Definitions" sheetId="7" state="hidden" r:id="rId4"/>
  </sheets>
  <definedNames>
    <definedName name="_xlnm._FilterDatabase" localSheetId="2">Data!$A$1:$AK$5000</definedName>
    <definedName name="Breach">Parameters!$E$11:$E$11</definedName>
    <definedName name="colors">Parameters!$I$11:$I$18</definedName>
    <definedName name="data">OFFSET(Data!$A$1,0,0,COUNTA(Data!$A:$A),43)</definedName>
    <definedName name="DATE">Definitions!$B$3:$B$3</definedName>
    <definedName name="Level1">Parameters!$E$12:$E$12</definedName>
    <definedName name="Level2">Parameters!$E$13:$E$13</definedName>
    <definedName name="Level3">Parameters!$E$14:$E$14</definedName>
    <definedName name="Level4">Parameters!$E$15:$E$15</definedName>
    <definedName name="Level5">Parameters!$E$16:$E$16</definedName>
    <definedName name="NAME">Definitions!$B$4:$B$4</definedName>
    <definedName name="URL">Definitions!$B$2:$B$2</definedName>
  </definedNames>
  <calcPr calcId="125725" concurrentCalc="0"/>
  <pivotCaches>
    <pivotCache cacheId="0" r:id="rId5"/>
  </pivotCaches>
</workbook>
</file>

<file path=xl/calcChain.xml><?xml version="1.0" encoding="utf-8"?>
<calcChain xmlns="http://schemas.openxmlformats.org/spreadsheetml/2006/main">
  <c r="L17" i="15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6"/>
  <c r="AS2" i="1"/>
  <c r="AR2"/>
  <c r="AQ2"/>
  <c r="AP2"/>
  <c r="AO2"/>
  <c r="AN2"/>
  <c r="AT2"/>
  <c r="AU2"/>
  <c r="M100" i="15"/>
  <c r="K100"/>
  <c r="I100"/>
  <c r="F100"/>
  <c r="M99"/>
  <c r="K99"/>
  <c r="I99"/>
  <c r="F99"/>
  <c r="M98"/>
  <c r="K98"/>
  <c r="I98"/>
  <c r="F98"/>
  <c r="M97"/>
  <c r="K97"/>
  <c r="I97"/>
  <c r="F97"/>
  <c r="M96"/>
  <c r="K96"/>
  <c r="I96"/>
  <c r="F96"/>
  <c r="M95"/>
  <c r="K95"/>
  <c r="I95"/>
  <c r="F95"/>
  <c r="M94"/>
  <c r="K94"/>
  <c r="I94"/>
  <c r="F94"/>
  <c r="M93"/>
  <c r="K93"/>
  <c r="I93"/>
  <c r="F93"/>
  <c r="M92"/>
  <c r="K92"/>
  <c r="I92"/>
  <c r="F92"/>
  <c r="M91"/>
  <c r="K91"/>
  <c r="I91"/>
  <c r="F91"/>
  <c r="M90"/>
  <c r="K90"/>
  <c r="I90"/>
  <c r="F90"/>
  <c r="M89"/>
  <c r="K89"/>
  <c r="I89"/>
  <c r="F89"/>
  <c r="M88"/>
  <c r="K88"/>
  <c r="I88"/>
  <c r="F88"/>
  <c r="M87"/>
  <c r="K87"/>
  <c r="I87"/>
  <c r="F87"/>
  <c r="M86"/>
  <c r="K86"/>
  <c r="I86"/>
  <c r="F86"/>
  <c r="M85"/>
  <c r="K85"/>
  <c r="I85"/>
  <c r="F85"/>
  <c r="M84"/>
  <c r="K84"/>
  <c r="I84"/>
  <c r="F84"/>
  <c r="M83"/>
  <c r="K83"/>
  <c r="I83"/>
  <c r="F83"/>
  <c r="M82"/>
  <c r="K82"/>
  <c r="I82"/>
  <c r="F82"/>
  <c r="M81"/>
  <c r="K81"/>
  <c r="I81"/>
  <c r="F81"/>
  <c r="M80"/>
  <c r="K80"/>
  <c r="I80"/>
  <c r="F80"/>
  <c r="M79"/>
  <c r="K79"/>
  <c r="I79"/>
  <c r="F79"/>
  <c r="M78"/>
  <c r="K78"/>
  <c r="I78"/>
  <c r="F78"/>
  <c r="M77"/>
  <c r="K77"/>
  <c r="I77"/>
  <c r="F77"/>
  <c r="M76"/>
  <c r="K76"/>
  <c r="I76"/>
  <c r="F76"/>
  <c r="M75"/>
  <c r="K75"/>
  <c r="I75"/>
  <c r="F75"/>
  <c r="M74"/>
  <c r="K74"/>
  <c r="I74"/>
  <c r="F74"/>
  <c r="M73"/>
  <c r="K73"/>
  <c r="I73"/>
  <c r="F73"/>
  <c r="M72"/>
  <c r="K72"/>
  <c r="I72"/>
  <c r="F72"/>
  <c r="M71"/>
  <c r="K71"/>
  <c r="I71"/>
  <c r="F71"/>
  <c r="M70"/>
  <c r="K70"/>
  <c r="I70"/>
  <c r="F70"/>
  <c r="M69"/>
  <c r="K69"/>
  <c r="I69"/>
  <c r="F69"/>
  <c r="M68"/>
  <c r="K68"/>
  <c r="I68"/>
  <c r="F68"/>
  <c r="M67"/>
  <c r="K67"/>
  <c r="I67"/>
  <c r="F67"/>
  <c r="M66"/>
  <c r="K66"/>
  <c r="I66"/>
  <c r="F66"/>
  <c r="M65"/>
  <c r="K65"/>
  <c r="I65"/>
  <c r="F65"/>
  <c r="M64"/>
  <c r="K64"/>
  <c r="I64"/>
  <c r="F64"/>
  <c r="M63"/>
  <c r="K63"/>
  <c r="I63"/>
  <c r="F63"/>
  <c r="M62"/>
  <c r="K62"/>
  <c r="I62"/>
  <c r="F62"/>
  <c r="M61"/>
  <c r="K61"/>
  <c r="I61"/>
  <c r="F61"/>
  <c r="M60"/>
  <c r="K60"/>
  <c r="I60"/>
  <c r="F60"/>
  <c r="M59"/>
  <c r="K59"/>
  <c r="I59"/>
  <c r="F59"/>
  <c r="M58"/>
  <c r="K58"/>
  <c r="I58"/>
  <c r="F58"/>
  <c r="M57"/>
  <c r="K57"/>
  <c r="I57"/>
  <c r="F57"/>
  <c r="M56"/>
  <c r="K56"/>
  <c r="I56"/>
  <c r="F56"/>
  <c r="M55"/>
  <c r="K55"/>
  <c r="I55"/>
  <c r="F55"/>
  <c r="M54"/>
  <c r="K54"/>
  <c r="I54"/>
  <c r="F54"/>
  <c r="M53"/>
  <c r="K53"/>
  <c r="I53"/>
  <c r="F53"/>
  <c r="M52"/>
  <c r="K52"/>
  <c r="I52"/>
  <c r="F52"/>
  <c r="M51"/>
  <c r="K51"/>
  <c r="I51"/>
  <c r="F51"/>
  <c r="M50"/>
  <c r="K50"/>
  <c r="I50"/>
  <c r="F50"/>
  <c r="M49"/>
  <c r="K49"/>
  <c r="I49"/>
  <c r="F49"/>
  <c r="M48"/>
  <c r="K48"/>
  <c r="I48"/>
  <c r="F48"/>
  <c r="M47"/>
  <c r="K47"/>
  <c r="I47"/>
  <c r="F47"/>
  <c r="M46"/>
  <c r="K46"/>
  <c r="I46"/>
  <c r="F46"/>
  <c r="M45"/>
  <c r="K45"/>
  <c r="I45"/>
  <c r="F45"/>
  <c r="M44"/>
  <c r="K44"/>
  <c r="I44"/>
  <c r="F44"/>
  <c r="M43"/>
  <c r="K43"/>
  <c r="I43"/>
  <c r="F43"/>
  <c r="M42"/>
  <c r="K42"/>
  <c r="I42"/>
  <c r="F42"/>
  <c r="M41"/>
  <c r="K41"/>
  <c r="I41"/>
  <c r="F41"/>
  <c r="M40"/>
  <c r="K40"/>
  <c r="I40"/>
  <c r="F40"/>
  <c r="M39"/>
  <c r="K39"/>
  <c r="I39"/>
  <c r="F39"/>
  <c r="M38"/>
  <c r="K38"/>
  <c r="I38"/>
  <c r="F38"/>
  <c r="M37"/>
  <c r="K37"/>
  <c r="I37"/>
  <c r="F37"/>
  <c r="M36"/>
  <c r="K36"/>
  <c r="I36"/>
  <c r="F36"/>
  <c r="M35"/>
  <c r="K35"/>
  <c r="I35"/>
  <c r="F35"/>
  <c r="M34"/>
  <c r="K34"/>
  <c r="I34"/>
  <c r="F34"/>
  <c r="M33"/>
  <c r="K33"/>
  <c r="I33"/>
  <c r="F33"/>
  <c r="M32"/>
  <c r="K32"/>
  <c r="I32"/>
  <c r="F32"/>
  <c r="M31"/>
  <c r="K31"/>
  <c r="I31"/>
  <c r="F31"/>
  <c r="M30"/>
  <c r="K30"/>
  <c r="I30"/>
  <c r="F30"/>
  <c r="M29"/>
  <c r="K29"/>
  <c r="I29"/>
  <c r="F29"/>
  <c r="M28"/>
  <c r="K28"/>
  <c r="I28"/>
  <c r="F28"/>
  <c r="M27"/>
  <c r="K27"/>
  <c r="I27"/>
  <c r="F27"/>
  <c r="M26"/>
  <c r="K26"/>
  <c r="I26"/>
  <c r="F26"/>
  <c r="M25"/>
  <c r="K25"/>
  <c r="I25"/>
  <c r="F25"/>
  <c r="M24"/>
  <c r="K24"/>
  <c r="I24"/>
  <c r="F24"/>
  <c r="M23"/>
  <c r="K23"/>
  <c r="I23"/>
  <c r="F23"/>
  <c r="M22"/>
  <c r="K22"/>
  <c r="I22"/>
  <c r="F22"/>
  <c r="M21"/>
  <c r="K21"/>
  <c r="I21"/>
  <c r="F21"/>
  <c r="M20"/>
  <c r="K20"/>
  <c r="I20"/>
  <c r="F20"/>
  <c r="M19"/>
  <c r="K19"/>
  <c r="I19"/>
  <c r="F19"/>
  <c r="M18"/>
  <c r="K18"/>
  <c r="I18"/>
  <c r="F18"/>
  <c r="M17"/>
  <c r="K17"/>
  <c r="I17"/>
  <c r="F17"/>
  <c r="M16"/>
  <c r="K16"/>
  <c r="I16"/>
  <c r="F16"/>
  <c r="D10"/>
  <c r="E10"/>
  <c r="F10"/>
  <c r="G10"/>
  <c r="H10"/>
  <c r="I10"/>
  <c r="J10"/>
  <c r="K10"/>
  <c r="L10"/>
  <c r="J9"/>
  <c r="I9"/>
  <c r="H9"/>
  <c r="G9"/>
  <c r="F9"/>
  <c r="D9"/>
  <c r="XER7"/>
  <c r="D7"/>
  <c r="E7"/>
  <c r="F7"/>
  <c r="G7"/>
  <c r="H7"/>
  <c r="I7"/>
  <c r="K7"/>
  <c r="XER6"/>
  <c r="D6"/>
  <c r="E6"/>
  <c r="F6"/>
  <c r="G6"/>
  <c r="H6"/>
  <c r="I6"/>
  <c r="K6"/>
  <c r="A4"/>
</calcChain>
</file>

<file path=xl/comments1.xml><?xml version="1.0" encoding="utf-8"?>
<comments xmlns="http://schemas.openxmlformats.org/spreadsheetml/2006/main">
  <authors>
    <author>Dele</author>
  </authors>
  <commentList>
    <comment ref="XER6" authorId="0">
      <text>
        <r>
          <rPr>
            <sz val="11"/>
            <rFont val="Calibri"/>
          </rPr>
          <t>R1 and R2 contain formulae that this sheet depends on</t>
        </r>
      </text>
    </comment>
  </commentList>
</comments>
</file>

<file path=xl/sharedStrings.xml><?xml version="1.0" encoding="utf-8"?>
<sst xmlns="http://schemas.openxmlformats.org/spreadsheetml/2006/main" count="134" uniqueCount="101">
  <si>
    <t>SLA Summary Report</t>
  </si>
  <si>
    <t>SLA Level</t>
  </si>
  <si>
    <t>Breach</t>
  </si>
  <si>
    <t>Level1</t>
  </si>
  <si>
    <t>Level2</t>
  </si>
  <si>
    <t>Level3</t>
  </si>
  <si>
    <t>Level4</t>
  </si>
  <si>
    <t>Level5</t>
  </si>
  <si>
    <t>Closed</t>
  </si>
  <si>
    <t>Total</t>
  </si>
  <si>
    <t>No of Items</t>
  </si>
  <si>
    <t>Project Name</t>
  </si>
  <si>
    <t>(All)</t>
  </si>
  <si>
    <t>Sum of Count()</t>
  </si>
  <si>
    <t>IssueKey</t>
  </si>
  <si>
    <t>Title</t>
  </si>
  <si>
    <t>Resource</t>
  </si>
  <si>
    <t>Item Status</t>
  </si>
  <si>
    <t>SLALevel</t>
  </si>
  <si>
    <t>Color</t>
  </si>
  <si>
    <t>DEMO-001</t>
  </si>
  <si>
    <t>The table below lists the various levels of SLA that are supported in this spreadsheet</t>
  </si>
  <si>
    <t>You can change the hours associated with the various levels and the colours that represent each level</t>
  </si>
  <si>
    <t>Defcon Level</t>
  </si>
  <si>
    <t>STATUS</t>
  </si>
  <si>
    <t>Time left (minutes)</t>
  </si>
  <si>
    <t>Colour Code</t>
  </si>
  <si>
    <t>Red</t>
  </si>
  <si>
    <t>Orange</t>
  </si>
  <si>
    <t>Purple</t>
  </si>
  <si>
    <t>Yellow</t>
  </si>
  <si>
    <t>Green</t>
  </si>
  <si>
    <t>Blue</t>
  </si>
  <si>
    <t>Not in range/closed</t>
  </si>
  <si>
    <t>Grey</t>
  </si>
  <si>
    <t>Brown</t>
  </si>
  <si>
    <t>ProjectCode</t>
  </si>
  <si>
    <t>Description</t>
  </si>
  <si>
    <t>Reporter</t>
  </si>
  <si>
    <t>Status</t>
  </si>
  <si>
    <t>Priority</t>
  </si>
  <si>
    <t>Severity</t>
  </si>
  <si>
    <t>Resolution</t>
  </si>
  <si>
    <t>Type</t>
  </si>
  <si>
    <t>Revised</t>
  </si>
  <si>
    <t>Created</t>
  </si>
  <si>
    <t>Closed Date</t>
  </si>
  <si>
    <t>Resolved Date</t>
  </si>
  <si>
    <t>Due Date</t>
  </si>
  <si>
    <t>Start Date</t>
  </si>
  <si>
    <t>Percent Complete</t>
  </si>
  <si>
    <t>Comments</t>
  </si>
  <si>
    <t>Estimated Effort</t>
  </si>
  <si>
    <t>Points</t>
  </si>
  <si>
    <t>Component</t>
  </si>
  <si>
    <t>FixedInVersion</t>
  </si>
  <si>
    <t>AffectedVersionNumbers</t>
  </si>
  <si>
    <t>Age</t>
  </si>
  <si>
    <t>Repeated</t>
  </si>
  <si>
    <t>Excess Time</t>
  </si>
  <si>
    <t>Remaining Time</t>
  </si>
  <si>
    <t>Time Logged</t>
  </si>
  <si>
    <t>Votes</t>
  </si>
  <si>
    <t>Visibility</t>
  </si>
  <si>
    <t>SLA</t>
  </si>
  <si>
    <t>Time Left</t>
  </si>
  <si>
    <t>Time Passed</t>
  </si>
  <si>
    <t>Time Allocated</t>
  </si>
  <si>
    <t>Count()</t>
  </si>
  <si>
    <t>Elapsed</t>
  </si>
  <si>
    <t>Not Closed</t>
  </si>
  <si>
    <t>L5</t>
  </si>
  <si>
    <t>L4</t>
  </si>
  <si>
    <t>L3</t>
  </si>
  <si>
    <t>L2</t>
  </si>
  <si>
    <t>L1</t>
  </si>
  <si>
    <t>SLA Defcon</t>
  </si>
  <si>
    <t>SLA Status</t>
  </si>
  <si>
    <t>Manager Person</t>
  </si>
  <si>
    <t>Fields:</t>
  </si>
  <si>
    <t>ProjectName</t>
  </si>
  <si>
    <t>ResourceNames</t>
  </si>
  <si>
    <t>ClosedDate</t>
  </si>
  <si>
    <t>ResolvedDate</t>
  </si>
  <si>
    <t>DueDate</t>
  </si>
  <si>
    <t>StartDate</t>
  </si>
  <si>
    <t>PercentComplete</t>
  </si>
  <si>
    <t>EstimatedEffort</t>
  </si>
  <si>
    <t>ComponentNames</t>
  </si>
  <si>
    <t>ExcessTime</t>
  </si>
  <si>
    <t>RemainingTime</t>
  </si>
  <si>
    <t>TimeLogged</t>
  </si>
  <si>
    <t>{slaname}</t>
  </si>
  <si>
    <t>{slatimeleft}</t>
  </si>
  <si>
    <t>{slatimepassed}</t>
  </si>
  <si>
    <t>{slatimeallocated}</t>
  </si>
  <si>
    <t>count()</t>
  </si>
  <si>
    <t>Url:</t>
  </si>
  <si>
    <t>http://localhost/gemini/workspace/55/items</t>
  </si>
  <si>
    <t>Date:</t>
  </si>
  <si>
    <t>Name:</t>
  </si>
</sst>
</file>

<file path=xl/styles.xml><?xml version="1.0" encoding="utf-8"?>
<styleSheet xmlns="http://schemas.openxmlformats.org/spreadsheetml/2006/main">
  <numFmts count="4">
    <numFmt numFmtId="164" formatCode="yyyy\-m\-d\ hh:mm"/>
    <numFmt numFmtId="165" formatCode="dd/mm/yy;@"/>
    <numFmt numFmtId="166" formatCode="_-* #,##0.00_-;\-* #,##0.00_-;_-* &quot;-&quot;??_-;_-@_-"/>
    <numFmt numFmtId="167" formatCode="h"/>
  </numFmts>
  <fonts count="31">
    <font>
      <sz val="11"/>
      <name val="Calibri"/>
    </font>
    <font>
      <sz val="26"/>
      <name val="Calibri"/>
    </font>
    <font>
      <u/>
      <sz val="10"/>
      <color rgb="FF7F7F7F"/>
      <name val="Calibri"/>
    </font>
    <font>
      <u/>
      <sz val="11"/>
      <color rgb="FF7F7F7F"/>
      <name val="Calibri"/>
    </font>
    <font>
      <sz val="10"/>
      <name val="Verdana"/>
    </font>
    <font>
      <b/>
      <sz val="24"/>
      <name val="Calibri"/>
    </font>
    <font>
      <b/>
      <sz val="24"/>
      <color rgb="FF1F497D"/>
      <name val="Calibri"/>
    </font>
    <font>
      <sz val="24"/>
      <name val="Calibri"/>
    </font>
    <font>
      <sz val="22"/>
      <color rgb="FFFF0000"/>
      <name val="Calibri"/>
    </font>
    <font>
      <sz val="22"/>
      <color rgb="FF7F7F7F"/>
      <name val="Calibri"/>
    </font>
    <font>
      <b/>
      <sz val="26"/>
      <name val="Calibri"/>
    </font>
    <font>
      <b/>
      <sz val="11"/>
      <color rgb="FFFFFFFF"/>
      <name val="Calibri"/>
    </font>
    <font>
      <b/>
      <sz val="11"/>
      <name val="Calibri"/>
    </font>
    <font>
      <b/>
      <sz val="14"/>
      <name val="Calibri"/>
    </font>
    <font>
      <b/>
      <sz val="22"/>
      <name val="Calibri"/>
    </font>
    <font>
      <i/>
      <sz val="11"/>
      <name val="Calibri"/>
    </font>
    <font>
      <sz val="18"/>
      <color rgb="FFFFFFFF"/>
      <name val="Calibri"/>
    </font>
    <font>
      <b/>
      <sz val="14"/>
      <color rgb="FFFFFFFF"/>
      <name val="Calibri"/>
    </font>
    <font>
      <sz val="20"/>
      <name val="Calibri"/>
    </font>
    <font>
      <b/>
      <sz val="18"/>
      <color rgb="FF800000"/>
      <name val="Calibri"/>
    </font>
    <font>
      <b/>
      <sz val="18"/>
      <color rgb="FFFF6600"/>
      <name val="Calibri"/>
    </font>
    <font>
      <b/>
      <sz val="18"/>
      <color rgb="FF3366FF"/>
      <name val="Calibri"/>
    </font>
    <font>
      <sz val="18"/>
      <name val="Calibri"/>
    </font>
    <font>
      <u/>
      <sz val="11"/>
      <color rgb="FF0000FF"/>
      <name val="Calibri"/>
    </font>
    <font>
      <sz val="11"/>
      <color rgb="FF345220"/>
      <name val="Consolas"/>
    </font>
    <font>
      <u/>
      <sz val="11"/>
      <color rgb="FF0000FF"/>
      <name val="Calibri"/>
    </font>
    <font>
      <b/>
      <sz val="18"/>
      <color rgb="FF7030A0"/>
      <name val="Calibri"/>
      <family val="2"/>
    </font>
    <font>
      <b/>
      <sz val="18"/>
      <color rgb="FFFFFF00"/>
      <name val="Calibri"/>
      <family val="2"/>
    </font>
    <font>
      <b/>
      <sz val="18"/>
      <color rgb="FF00B050"/>
      <name val="Calibri"/>
      <family val="2"/>
    </font>
    <font>
      <u/>
      <sz val="11"/>
      <color rgb="FF0000FF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</patternFill>
    </fill>
    <fill>
      <patternFill patternType="solid">
        <fgColor rgb="FFDBE5F1"/>
      </patternFill>
    </fill>
    <fill>
      <patternFill patternType="solid">
        <fgColor rgb="FFD8D8D8"/>
      </patternFill>
    </fill>
    <fill>
      <patternFill patternType="solid">
        <fgColor rgb="FFA5A5A5"/>
      </patternFill>
    </fill>
    <fill>
      <patternFill patternType="solid">
        <fgColor rgb="FFBFBFBF"/>
      </patternFill>
    </fill>
  </fills>
  <borders count="5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 applyProtection="1"/>
    <xf numFmtId="0" fontId="0" fillId="0" borderId="0" xfId="0" applyProtection="1"/>
    <xf numFmtId="0" fontId="0" fillId="0" borderId="0" xfId="0" applyAlignment="1" applyProtection="1">
      <alignment horizontal="center"/>
    </xf>
    <xf numFmtId="0" fontId="1" fillId="3" borderId="0" xfId="0" applyFont="1" applyFill="1" applyProtection="1"/>
    <xf numFmtId="0" fontId="3" fillId="0" borderId="0" xfId="0" applyFont="1" applyAlignment="1" applyProtection="1">
      <alignment vertical="top"/>
    </xf>
    <xf numFmtId="0" fontId="4" fillId="0" borderId="0" xfId="0" applyFont="1" applyAlignment="1" applyProtection="1">
      <alignment horizontal="center"/>
    </xf>
    <xf numFmtId="0" fontId="5" fillId="4" borderId="4" xfId="0" applyFont="1" applyFill="1" applyBorder="1" applyAlignment="1" applyProtection="1">
      <alignment horizontal="center"/>
    </xf>
    <xf numFmtId="0" fontId="6" fillId="4" borderId="4" xfId="0" applyFont="1" applyFill="1" applyBorder="1" applyAlignment="1" applyProtection="1">
      <alignment horizontal="center"/>
    </xf>
    <xf numFmtId="0" fontId="6" fillId="5" borderId="4" xfId="0" applyFont="1" applyFill="1" applyBorder="1" applyAlignment="1" applyProtection="1">
      <alignment horizontal="center"/>
    </xf>
    <xf numFmtId="0" fontId="7" fillId="4" borderId="4" xfId="0" applyFont="1" applyFill="1" applyBorder="1" applyAlignment="1" applyProtection="1">
      <alignment horizontal="center"/>
    </xf>
    <xf numFmtId="0" fontId="8" fillId="0" borderId="4" xfId="0" applyFont="1" applyBorder="1" applyAlignment="1" applyProtection="1">
      <alignment horizontal="center"/>
    </xf>
    <xf numFmtId="0" fontId="9" fillId="0" borderId="4" xfId="0" applyFont="1" applyBorder="1" applyAlignment="1" applyProtection="1">
      <alignment horizontal="center"/>
    </xf>
    <xf numFmtId="0" fontId="10" fillId="0" borderId="4" xfId="0" applyFont="1" applyBorder="1" applyAlignment="1" applyProtection="1">
      <alignment horizontal="center"/>
    </xf>
    <xf numFmtId="0" fontId="11" fillId="6" borderId="0" xfId="0" applyFont="1" applyFill="1" applyAlignment="1" applyProtection="1">
      <alignment horizontal="centerContinuous"/>
    </xf>
    <xf numFmtId="0" fontId="12" fillId="6" borderId="0" xfId="0" applyFont="1" applyFill="1" applyAlignment="1" applyProtection="1">
      <alignment horizontal="centerContinuous"/>
    </xf>
    <xf numFmtId="0" fontId="11" fillId="6" borderId="0" xfId="0" applyFont="1" applyFill="1" applyAlignment="1" applyProtection="1">
      <alignment horizontal="center"/>
    </xf>
    <xf numFmtId="0" fontId="0" fillId="0" borderId="0" xfId="0" applyAlignment="1" applyProtection="1">
      <alignment horizontal="centerContinuous"/>
    </xf>
    <xf numFmtId="0" fontId="13" fillId="0" borderId="0" xfId="0" applyFont="1" applyAlignment="1" applyProtection="1">
      <alignment horizontal="center"/>
    </xf>
    <xf numFmtId="0" fontId="14" fillId="0" borderId="0" xfId="0" applyFont="1" applyAlignment="1" applyProtection="1">
      <alignment horizontal="centerContinuous"/>
    </xf>
    <xf numFmtId="0" fontId="15" fillId="0" borderId="0" xfId="0" applyFont="1" applyAlignment="1" applyProtection="1">
      <alignment horizontal="centerContinuous" wrapText="1"/>
    </xf>
    <xf numFmtId="0" fontId="16" fillId="7" borderId="4" xfId="0" applyFont="1" applyFill="1" applyBorder="1" applyAlignment="1" applyProtection="1">
      <alignment horizontal="center"/>
    </xf>
    <xf numFmtId="0" fontId="17" fillId="7" borderId="4" xfId="0" applyFont="1" applyFill="1" applyBorder="1" applyAlignment="1" applyProtection="1">
      <alignment horizontal="center"/>
    </xf>
    <xf numFmtId="0" fontId="18" fillId="0" borderId="4" xfId="0" applyFont="1" applyBorder="1" applyAlignment="1" applyProtection="1">
      <alignment horizontal="center"/>
    </xf>
    <xf numFmtId="0" fontId="19" fillId="0" borderId="4" xfId="0" applyFont="1" applyBorder="1" applyAlignment="1" applyProtection="1">
      <alignment horizontal="center"/>
    </xf>
    <xf numFmtId="0" fontId="14" fillId="0" borderId="4" xfId="0" applyFont="1" applyBorder="1" applyAlignment="1" applyProtection="1">
      <alignment horizontal="center"/>
      <protection locked="0"/>
    </xf>
    <xf numFmtId="0" fontId="20" fillId="0" borderId="4" xfId="0" applyFont="1" applyBorder="1" applyAlignment="1" applyProtection="1">
      <alignment horizontal="center"/>
    </xf>
    <xf numFmtId="0" fontId="21" fillId="0" borderId="4" xfId="0" applyFont="1" applyBorder="1" applyAlignment="1" applyProtection="1">
      <alignment horizontal="center"/>
    </xf>
    <xf numFmtId="0" fontId="22" fillId="0" borderId="4" xfId="0" applyFont="1" applyBorder="1" applyAlignment="1" applyProtection="1">
      <alignment horizontal="center"/>
    </xf>
    <xf numFmtId="9" fontId="0" fillId="0" borderId="0" xfId="0" applyNumberFormat="1" applyProtection="1"/>
    <xf numFmtId="164" fontId="0" fillId="0" borderId="0" xfId="0" applyNumberFormat="1" applyProtection="1"/>
    <xf numFmtId="165" fontId="0" fillId="0" borderId="0" xfId="0" applyNumberFormat="1" applyProtection="1"/>
    <xf numFmtId="1" fontId="0" fillId="0" borderId="0" xfId="0" applyNumberFormat="1" applyProtection="1"/>
    <xf numFmtId="0" fontId="23" fillId="0" borderId="0" xfId="0" applyFont="1" applyProtection="1"/>
    <xf numFmtId="0" fontId="0" fillId="0" borderId="0" xfId="0" applyAlignment="1" applyProtection="1">
      <alignment wrapText="1"/>
    </xf>
    <xf numFmtId="164" fontId="24" fillId="0" borderId="0" xfId="0" applyNumberFormat="1" applyFont="1" applyAlignment="1" applyProtection="1">
      <alignment vertical="center"/>
    </xf>
    <xf numFmtId="166" fontId="0" fillId="0" borderId="0" xfId="0" applyNumberFormat="1" applyProtection="1"/>
    <xf numFmtId="2" fontId="0" fillId="0" borderId="0" xfId="0" applyNumberFormat="1" applyProtection="1"/>
    <xf numFmtId="0" fontId="25" fillId="0" borderId="0" xfId="0" applyFont="1" applyProtection="1"/>
    <xf numFmtId="167" fontId="0" fillId="0" borderId="0" xfId="0" applyNumberFormat="1" applyProtection="1"/>
    <xf numFmtId="0" fontId="12" fillId="0" borderId="0" xfId="0" applyFont="1" applyProtection="1"/>
    <xf numFmtId="0" fontId="0" fillId="0" borderId="0" xfId="0" applyAlignment="1" applyProtection="1">
      <alignment horizontal="left"/>
    </xf>
    <xf numFmtId="164" fontId="0" fillId="0" borderId="0" xfId="0" applyNumberFormat="1" applyAlignment="1" applyProtection="1">
      <alignment horizontal="left"/>
    </xf>
    <xf numFmtId="0" fontId="0" fillId="0" borderId="0" xfId="0" pivotButton="1" applyProtection="1"/>
    <xf numFmtId="0" fontId="0" fillId="0" borderId="0" xfId="0" applyNumberFormat="1" applyProtection="1"/>
    <xf numFmtId="0" fontId="26" fillId="0" borderId="4" xfId="0" applyFont="1" applyBorder="1" applyAlignment="1" applyProtection="1">
      <alignment horizontal="center"/>
    </xf>
    <xf numFmtId="0" fontId="27" fillId="0" borderId="4" xfId="0" applyFont="1" applyBorder="1" applyAlignment="1" applyProtection="1">
      <alignment horizontal="center"/>
    </xf>
    <xf numFmtId="0" fontId="28" fillId="0" borderId="4" xfId="0" applyFont="1" applyBorder="1" applyAlignment="1" applyProtection="1">
      <alignment horizontal="center"/>
    </xf>
    <xf numFmtId="0" fontId="29" fillId="0" borderId="0" xfId="0" applyFont="1" applyProtection="1"/>
    <xf numFmtId="0" fontId="30" fillId="0" borderId="0" xfId="0" applyFont="1" applyProtection="1"/>
    <xf numFmtId="0" fontId="2" fillId="0" borderId="0" xfId="0" applyFont="1" applyAlignment="1" applyProtection="1">
      <alignment horizontal="center" vertical="top"/>
    </xf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</cellXfs>
  <cellStyles count="1">
    <cellStyle name="Normal" xfId="0" builtinId="0"/>
  </cellStyles>
  <dxfs count="7">
    <dxf>
      <font>
        <color rgb="FFFFFF00"/>
      </font>
      <fill>
        <patternFill patternType="solid">
          <fgColor indexed="64"/>
          <bgColor theme="1" tint="0.14999847407452621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rgb="FF0000FF"/>
      </font>
      <fill>
        <patternFill patternType="solid">
          <fgColor indexed="64"/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249977111117893"/>
      </font>
      <fill>
        <patternFill patternType="solid">
          <fgColor indexed="64"/>
          <bgColor theme="9" tint="0.59999389629810485"/>
        </patternFill>
      </fill>
    </dxf>
    <dxf>
      <font>
        <color rgb="FF660066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1079500</xdr:colOff>
      <xdr:row>48</xdr:row>
      <xdr:rowOff>38100</xdr:rowOff>
    </xdr:to>
    <xdr:sp macro="" textlink="">
      <xdr:nvSpPr>
        <xdr:cNvPr id="1027" name="GemComType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1079500</xdr:colOff>
      <xdr:row>47</xdr:row>
      <xdr:rowOff>38100</xdr:rowOff>
    </xdr:to>
    <xdr:sp macro="" textlink="">
      <xdr:nvSpPr>
        <xdr:cNvPr id="2" name="GemComType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1079500</xdr:colOff>
      <xdr:row>47</xdr:row>
      <xdr:rowOff>38100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1079500</xdr:colOff>
      <xdr:row>49</xdr:row>
      <xdr:rowOff>38100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12700000" cy="12674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1079500</xdr:colOff>
      <xdr:row>48</xdr:row>
      <xdr:rowOff>12700</xdr:rowOff>
    </xdr:to>
    <xdr:sp macro="" textlink="">
      <xdr:nvSpPr>
        <xdr:cNvPr id="1029" name="GemComType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1079500</xdr:colOff>
      <xdr:row>50</xdr:row>
      <xdr:rowOff>38100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12700000" cy="13081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1079500</xdr:colOff>
      <xdr:row>48</xdr:row>
      <xdr:rowOff>12700</xdr:rowOff>
    </xdr:to>
    <xdr:sp macro="" textlink="">
      <xdr:nvSpPr>
        <xdr:cNvPr id="1031" name="GemComType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1079500</xdr:colOff>
      <xdr:row>48</xdr:row>
      <xdr:rowOff>63500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0" y="0"/>
          <a:ext cx="12700000" cy="12750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457200</xdr:colOff>
      <xdr:row>48</xdr:row>
      <xdr:rowOff>12700</xdr:rowOff>
    </xdr:to>
    <xdr:sp macro="" textlink="">
      <xdr:nvSpPr>
        <xdr:cNvPr id="1026" name="GemComType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457200</xdr:colOff>
      <xdr:row>48</xdr:row>
      <xdr:rowOff>12700</xdr:rowOff>
    </xdr:to>
    <xdr:sp macro="" textlink="">
      <xdr:nvSpPr>
        <xdr:cNvPr id="7" name="GemComType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457200</xdr:colOff>
      <xdr:row>48</xdr:row>
      <xdr:rowOff>12700</xdr:rowOff>
    </xdr:to>
    <xdr:sp macro="" textlink="">
      <xdr:nvSpPr>
        <xdr:cNvPr id="8" name="GemComType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457200</xdr:colOff>
      <xdr:row>48</xdr:row>
      <xdr:rowOff>12700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2700000" cy="1273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457200</xdr:colOff>
      <xdr:row>48</xdr:row>
      <xdr:rowOff>12700</xdr:rowOff>
    </xdr:to>
    <xdr:sp macro="" textlink="">
      <xdr:nvSpPr>
        <xdr:cNvPr id="1028" name="GemComType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457200</xdr:colOff>
      <xdr:row>48</xdr:row>
      <xdr:rowOff>50800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2700000" cy="12738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38100</xdr:colOff>
      <xdr:row>48</xdr:row>
      <xdr:rowOff>171450</xdr:rowOff>
    </xdr:to>
    <xdr:sp macro="" textlink="">
      <xdr:nvSpPr>
        <xdr:cNvPr id="11" name="GemComType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123825</xdr:colOff>
      <xdr:row>48</xdr:row>
      <xdr:rowOff>171450</xdr:rowOff>
    </xdr:to>
    <xdr:sp macro="" textlink="">
      <xdr:nvSpPr>
        <xdr:cNvPr id="12" name="GemComType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466725</xdr:colOff>
      <xdr:row>48</xdr:row>
      <xdr:rowOff>171450</xdr:rowOff>
    </xdr:to>
    <xdr:sp macro="" textlink="">
      <xdr:nvSpPr>
        <xdr:cNvPr id="13" name="GemComType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466725</xdr:colOff>
      <xdr:row>48</xdr:row>
      <xdr:rowOff>171450</xdr:rowOff>
    </xdr:to>
    <xdr:sp macro="" textlink="">
      <xdr:nvSpPr>
        <xdr:cNvPr id="14" name="GemComType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428625</xdr:colOff>
      <xdr:row>48</xdr:row>
      <xdr:rowOff>171450</xdr:rowOff>
    </xdr:to>
    <xdr:sp macro="" textlink="">
      <xdr:nvSpPr>
        <xdr:cNvPr id="15" name="GemComType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428625</xdr:colOff>
      <xdr:row>48</xdr:row>
      <xdr:rowOff>171450</xdr:rowOff>
    </xdr:to>
    <xdr:sp macro="" textlink="">
      <xdr:nvSpPr>
        <xdr:cNvPr id="16" name="GemComType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428625</xdr:colOff>
      <xdr:row>48</xdr:row>
      <xdr:rowOff>171450</xdr:rowOff>
    </xdr:to>
    <xdr:sp macro="" textlink="">
      <xdr:nvSpPr>
        <xdr:cNvPr id="17" name="GemComType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428625</xdr:colOff>
      <xdr:row>48</xdr:row>
      <xdr:rowOff>171450</xdr:rowOff>
    </xdr:to>
    <xdr:sp macro="" textlink="">
      <xdr:nvSpPr>
        <xdr:cNvPr id="18" name="GemComType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1117600</xdr:colOff>
      <xdr:row>58</xdr:row>
      <xdr:rowOff>76200</xdr:rowOff>
    </xdr:to>
    <xdr:sp macro="" textlink="">
      <xdr:nvSpPr>
        <xdr:cNvPr id="3074" name="GemComType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Dele Sikuade" refreshedDate="42334.553919907405" missingItemsLimit="0" createdVersion="4" refreshedVersion="3" minRefreshableVersion="3" recordCount="1">
  <cacheSource type="worksheet">
    <worksheetSource name="=data"/>
  </cacheSource>
  <cacheFields count="48">
    <cacheField name="IssueKey" numFmtId="0">
      <sharedItems count="1">
        <s v="DEMO-001"/>
      </sharedItems>
    </cacheField>
    <cacheField name="Project Name" numFmtId="0">
      <sharedItems count="1">
        <s v="DEMO PROJECT"/>
      </sharedItems>
    </cacheField>
    <cacheField name="ProjectCode" numFmtId="0">
      <sharedItems/>
    </cacheField>
    <cacheField name="Title" numFmtId="0">
      <sharedItems/>
    </cacheField>
    <cacheField name="Description" numFmtId="0">
      <sharedItems/>
    </cacheField>
    <cacheField name="Reporter" numFmtId="0">
      <sharedItems/>
    </cacheField>
    <cacheField name="Resource" numFmtId="0">
      <sharedItems/>
    </cacheField>
    <cacheField name="Status" numFmtId="0">
      <sharedItems/>
    </cacheField>
    <cacheField name="Priority" numFmtId="0">
      <sharedItems/>
    </cacheField>
    <cacheField name="Severity" numFmtId="0">
      <sharedItems/>
    </cacheField>
    <cacheField name="Resolution" numFmtId="0">
      <sharedItems/>
    </cacheField>
    <cacheField name="Type" numFmtId="0">
      <sharedItems/>
    </cacheField>
    <cacheField name="Revised" numFmtId="164">
      <sharedItems containsSemiMixedTypes="0" containsNonDate="0" containsDate="1" containsString="0" minDate="2015-11-18T18:56:03" maxDate="2015-11-18T18:56:03"/>
    </cacheField>
    <cacheField name="Created" numFmtId="164">
      <sharedItems containsSemiMixedTypes="0" containsNonDate="0" containsDate="1" containsString="0" minDate="2015-11-18T17:32:43" maxDate="2015-11-18T17:32:43"/>
    </cacheField>
    <cacheField name="Closed Date" numFmtId="164">
      <sharedItems containsNonDate="0" containsString="0" containsBlank="1"/>
    </cacheField>
    <cacheField name="Resolved Date" numFmtId="165">
      <sharedItems containsNonDate="0" containsString="0" containsBlank="1"/>
    </cacheField>
    <cacheField name="Due Date" numFmtId="165">
      <sharedItems containsNonDate="0" containsString="0" containsBlank="1"/>
    </cacheField>
    <cacheField name="Start Date" numFmtId="165">
      <sharedItems containsNonDate="0" containsString="0" containsBlank="1"/>
    </cacheField>
    <cacheField name="Percent Complete" numFmtId="9">
      <sharedItems containsSemiMixedTypes="0" containsString="0" containsNumber="1" containsInteger="1" minValue="0" maxValue="0"/>
    </cacheField>
    <cacheField name="Comments" numFmtId="0">
      <sharedItems/>
    </cacheField>
    <cacheField name="Estimated Effort" numFmtId="0">
      <sharedItems/>
    </cacheField>
    <cacheField name="Points" numFmtId="0">
      <sharedItems containsSemiMixedTypes="0" containsString="0" containsNumber="1" containsInteger="1" minValue="0" maxValue="0"/>
    </cacheField>
    <cacheField name="Component" numFmtId="0">
      <sharedItems/>
    </cacheField>
    <cacheField name="FixedInVersion" numFmtId="0">
      <sharedItems/>
    </cacheField>
    <cacheField name="AffectedVersionNumbers" numFmtId="0">
      <sharedItems/>
    </cacheField>
    <cacheField name="Age" numFmtId="0">
      <sharedItems containsSemiMixedTypes="0" containsString="0" containsNumber="1" containsInteger="1" minValue="7" maxValue="7"/>
    </cacheField>
    <cacheField name="Repeated" numFmtId="0">
      <sharedItems/>
    </cacheField>
    <cacheField name="Excess Time" numFmtId="0">
      <sharedItems/>
    </cacheField>
    <cacheField name="Remaining Time" numFmtId="166">
      <sharedItems/>
    </cacheField>
    <cacheField name="Time Logged" numFmtId="166">
      <sharedItems/>
    </cacheField>
    <cacheField name="Votes" numFmtId="0">
      <sharedItems containsSemiMixedTypes="0" containsString="0" containsNumber="1" containsInteger="1" minValue="0" maxValue="0"/>
    </cacheField>
    <cacheField name="Visibility" numFmtId="0">
      <sharedItems/>
    </cacheField>
    <cacheField name="SLA" numFmtId="0">
      <sharedItems/>
    </cacheField>
    <cacheField name="Time Left" numFmtId="0">
      <sharedItems containsSemiMixedTypes="0" containsString="0" containsNumber="1" containsInteger="1" minValue="-11199" maxValue="-11199"/>
    </cacheField>
    <cacheField name="Time Passed" numFmtId="0">
      <sharedItems containsSemiMixedTypes="0" containsString="0" containsNumber="1" containsInteger="1" minValue="11259" maxValue="11259"/>
    </cacheField>
    <cacheField name="Time Allocated" numFmtId="0">
      <sharedItems containsSemiMixedTypes="0" containsString="0" containsNumber="1" containsInteger="1" minValue="60" maxValue="60"/>
    </cacheField>
    <cacheField name="Count()" numFmtId="0">
      <sharedItems containsSemiMixedTypes="0" containsString="0" containsNumber="1" containsInteger="1" minValue="1" maxValue="1"/>
    </cacheField>
    <cacheField name="Elapsed" numFmtId="2">
      <sharedItems containsNonDate="0" containsString="0" containsBlank="1"/>
    </cacheField>
    <cacheField name="Not Closed" numFmtId="1">
      <sharedItems containsNonDate="0" containsString="0" containsBlank="1"/>
    </cacheField>
    <cacheField name="L5" numFmtId="0">
      <sharedItems containsSemiMixedTypes="0" containsString="0" containsNumber="1" containsInteger="1" minValue="0" maxValue="0"/>
    </cacheField>
    <cacheField name="L4" numFmtId="0">
      <sharedItems containsSemiMixedTypes="0" containsString="0" containsNumber="1" containsInteger="1" minValue="0" maxValue="0"/>
    </cacheField>
    <cacheField name="L3" numFmtId="0">
      <sharedItems containsSemiMixedTypes="0" containsString="0" containsNumber="1" containsInteger="1" minValue="0" maxValue="0"/>
    </cacheField>
    <cacheField name="L2" numFmtId="0">
      <sharedItems containsSemiMixedTypes="0" containsString="0" containsNumber="1" containsInteger="1" minValue="0" maxValue="0"/>
    </cacheField>
    <cacheField name="Variance" numFmtId="0" formula="ROUND('Estimated Effort'-'Time Logged',2)" databaseField="0"/>
    <cacheField name="Avg. Estimate" numFmtId="0" formula="ROUND('Estimated Effort'/'Count()',2)" databaseField="0"/>
    <cacheField name="Average Logged" numFmtId="0" formula="ROUND('Time Logged'/'Count()',2)" databaseField="0"/>
    <cacheField name="Average Variance" numFmtId="0" formula="#NAME?-#NAME?" databaseField="0"/>
    <cacheField name="Avg. Points" numFmtId="0" formula="ROUND(Points/'Count()',2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s v="DEMO"/>
    <s v="DEMO"/>
    <s v="_x000a_Get it done in 1 hour"/>
    <s v="Manager Person"/>
    <s v=""/>
    <s v="Unassigned"/>
    <s v="High"/>
    <s v=""/>
    <s v="Unresolved"/>
    <s v="Support Request"/>
    <d v="2015-11-18T18:56:03"/>
    <d v="2015-11-18T17:32:43"/>
    <m/>
    <m/>
    <m/>
    <m/>
    <n v="0"/>
    <s v=""/>
    <s v=""/>
    <n v="0"/>
    <s v="Workbench Module"/>
    <s v=""/>
    <s v=""/>
    <n v="7"/>
    <s v=""/>
    <s v=""/>
    <s v=""/>
    <s v="0h 0m"/>
    <n v="0"/>
    <s v="Everyone"/>
    <s v="Standard"/>
    <n v="-11199"/>
    <n v="11259"/>
    <n v="60"/>
    <n v="1"/>
    <m/>
    <m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Drill="0" rowGrandTotals="0" itemPrintTitles="1" createdVersion="4" indent="0" compact="0" compactData="0" gridDropZones="1" multipleFieldFilters="0">
  <location ref="C14:D16" firstHeaderRow="2" firstDataRow="2" firstDataCol="1" rowPageCount="1" colPageCount="1"/>
  <pivotFields count="48">
    <pivotField axis="axisRow" compact="0" outline="0" showAll="0" defaultSubtotal="0">
      <items count="1">
        <item x="0"/>
      </items>
    </pivotField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/>
    <pivotField compact="0" numFmtId="2" outline="0" showAll="0"/>
    <pivotField compact="0" numFmtId="1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</pivotFields>
  <rowFields count="1">
    <field x="0"/>
  </rowFields>
  <rowItems count="1">
    <i>
      <x/>
    </i>
  </rowItems>
  <colItems count="1">
    <i/>
  </colItems>
  <pageFields count="1">
    <pageField fld="1" hier="-1"/>
  </pageFields>
  <dataFields count="1">
    <dataField name="Sum of Count()" fld="36" baseField="0" baseItem="0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XER100"/>
  <sheetViews>
    <sheetView showGridLines="0" tabSelected="1" topLeftCell="D1" zoomScaleNormal="100" zoomScaleSheetLayoutView="100" workbookViewId="0">
      <selection activeCell="O17" sqref="O17"/>
    </sheetView>
  </sheetViews>
  <sheetFormatPr defaultColWidth="8.86328125" defaultRowHeight="14.35"/>
  <cols>
    <col min="1" max="2" width="10" customWidth="1"/>
    <col min="3" max="3" width="45.3984375" customWidth="1"/>
    <col min="4" max="4" width="18.1328125" customWidth="1"/>
    <col min="5" max="5" width="0.265625" hidden="1" customWidth="1"/>
    <col min="6" max="6" width="18.53125" customWidth="1"/>
    <col min="7" max="7" width="17.3984375" customWidth="1"/>
    <col min="8" max="8" width="16.86328125" customWidth="1"/>
    <col min="9" max="9" width="17" customWidth="1"/>
    <col min="10" max="10" width="20.265625" style="1" customWidth="1"/>
    <col min="11" max="11" width="16.1328125" style="2" customWidth="1"/>
    <col min="12" max="12" width="15.1328125" customWidth="1"/>
    <col min="13" max="13" width="15.1328125" hidden="1" customWidth="1"/>
  </cols>
  <sheetData>
    <row r="2" spans="1:18 16371:16372" ht="33.549999999999997">
      <c r="A2" s="50" t="s">
        <v>0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  <c r="N2" s="3"/>
      <c r="O2" s="3"/>
      <c r="P2" s="3"/>
      <c r="Q2" s="3"/>
      <c r="R2" s="3"/>
    </row>
    <row r="3" spans="1:18 16371:16372" ht="3.8" customHeight="1"/>
    <row r="4" spans="1:18 16371:16372" ht="18.75" customHeight="1">
      <c r="A4" s="49" t="str">
        <f>"Generated by Gemini @ " &amp; TEXT(DATE, "yyyy-mm-dd hh:mm")</f>
        <v>Generated by Gemini @ 2015-11-26 13:11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"/>
      <c r="O4" s="4"/>
      <c r="P4" s="4"/>
      <c r="Q4" s="4"/>
      <c r="R4" s="4"/>
      <c r="XER4" s="2"/>
    </row>
    <row r="5" spans="1:18 16371:16372">
      <c r="XER5" s="5"/>
    </row>
    <row r="6" spans="1:18 16371:16372" hidden="1">
      <c r="D6">
        <f>D10</f>
        <v>0</v>
      </c>
      <c r="E6">
        <f>F10+D6</f>
        <v>0</v>
      </c>
      <c r="F6">
        <f>G10+E6</f>
        <v>0</v>
      </c>
      <c r="G6">
        <f>H10+F6</f>
        <v>0</v>
      </c>
      <c r="H6">
        <f>I10+G6</f>
        <v>0</v>
      </c>
      <c r="I6">
        <f>J10+H6</f>
        <v>0</v>
      </c>
      <c r="K6" s="2" t="e">
        <f>#REF!+I6</f>
        <v>#REF!</v>
      </c>
      <c r="XER6" s="2" t="str">
        <f>"Data!R2:R"&amp;COUNTA(Data!$Q:$Q)</f>
        <v>Data!R2:R1</v>
      </c>
    </row>
    <row r="7" spans="1:18 16371:16372" hidden="1">
      <c r="D7" t="e">
        <f>#REF!</f>
        <v>#REF!</v>
      </c>
      <c r="E7" t="e">
        <f>#REF!+D7</f>
        <v>#REF!</v>
      </c>
      <c r="F7" t="e">
        <f>#REF!+E7</f>
        <v>#REF!</v>
      </c>
      <c r="G7" t="e">
        <f>#REF!+F7</f>
        <v>#REF!</v>
      </c>
      <c r="H7" t="e">
        <f>#REF!+G7</f>
        <v>#REF!</v>
      </c>
      <c r="I7" t="e">
        <f>#REF!+H7</f>
        <v>#REF!</v>
      </c>
      <c r="K7" s="2" t="e">
        <f>#REF!+I7</f>
        <v>#REF!</v>
      </c>
      <c r="XER7" s="2" t="str">
        <f>"Data!S2:S"&amp;COUNTA(Data!$R:$R)</f>
        <v>Data!S2:S1</v>
      </c>
    </row>
    <row r="8" spans="1:18 16371:16372">
      <c r="XER8" s="2"/>
    </row>
    <row r="9" spans="1:18 16371:16372" ht="30.95">
      <c r="C9" s="6" t="s">
        <v>1</v>
      </c>
      <c r="D9" s="7" t="str">
        <f>Parameters!D11</f>
        <v>Breach</v>
      </c>
      <c r="F9" s="7" t="str">
        <f>Parameters!D12</f>
        <v>Level1</v>
      </c>
      <c r="G9" s="7" t="str">
        <f>Parameters!D13</f>
        <v>Level2</v>
      </c>
      <c r="H9" s="7" t="str">
        <f>Parameters!D14</f>
        <v>Level3</v>
      </c>
      <c r="I9" s="7" t="str">
        <f>Parameters!D15</f>
        <v>Level4</v>
      </c>
      <c r="J9" s="7" t="str">
        <f>Parameters!D16</f>
        <v>Level5</v>
      </c>
      <c r="K9" s="8" t="s">
        <v>8</v>
      </c>
      <c r="L9" s="9" t="s">
        <v>9</v>
      </c>
      <c r="XEQ9" s="2"/>
    </row>
    <row r="10" spans="1:18 16371:16372" ht="33.549999999999997">
      <c r="C10" s="9" t="s">
        <v>10</v>
      </c>
      <c r="D10" s="10">
        <f>COUNTIF(Data!$AU:$AU,"Breach")</f>
        <v>0</v>
      </c>
      <c r="E10" s="11">
        <f>COUNTIF(Data!$AU:$AU,"Breach")</f>
        <v>0</v>
      </c>
      <c r="F10" s="11">
        <f>COUNTIF(Data!$AU:$AU,"Level1")</f>
        <v>0</v>
      </c>
      <c r="G10" s="11">
        <f>COUNTIF(Data!$AU:$AU,"Level2")</f>
        <v>0</v>
      </c>
      <c r="H10" s="11">
        <f>COUNTIF(Data!$AU:$AU,"Level3")</f>
        <v>0</v>
      </c>
      <c r="I10" s="11">
        <f>COUNTIF(Data!$AU:$AU,"Level4")</f>
        <v>0</v>
      </c>
      <c r="J10" s="11">
        <f>COUNTIF(Data!$AU:$AU,"Level5")</f>
        <v>0</v>
      </c>
      <c r="K10" s="11">
        <f>COUNTIF(Data!O:O,"&gt;0")</f>
        <v>0</v>
      </c>
      <c r="L10" s="12">
        <f>SUM(D10:K10)</f>
        <v>0</v>
      </c>
      <c r="XEQ10" s="2"/>
    </row>
    <row r="11" spans="1:18 16371:16372">
      <c r="A11" s="2"/>
      <c r="B11" s="2"/>
      <c r="E11" s="1"/>
      <c r="F11" s="1"/>
      <c r="G11" s="1"/>
      <c r="H11" s="1"/>
      <c r="I11" s="1"/>
      <c r="L11" s="1"/>
      <c r="M11" s="1"/>
      <c r="XEQ11" s="2"/>
    </row>
    <row r="12" spans="1:18 16371:16372">
      <c r="C12" s="42" t="s">
        <v>11</v>
      </c>
      <c r="D12" s="1" t="s">
        <v>12</v>
      </c>
      <c r="E12" s="1"/>
      <c r="F12" s="1"/>
      <c r="I12" s="1"/>
      <c r="L12" s="1"/>
      <c r="M12" s="1"/>
    </row>
    <row r="13" spans="1:18 16371:16372">
      <c r="E13" s="1"/>
      <c r="F13" s="1"/>
      <c r="I13" s="1"/>
      <c r="L13" s="1"/>
      <c r="M13" s="1"/>
    </row>
    <row r="14" spans="1:18 16371:16372">
      <c r="C14" s="42" t="s">
        <v>13</v>
      </c>
      <c r="M14" s="1"/>
    </row>
    <row r="15" spans="1:18 16371:16372">
      <c r="C15" s="42" t="s">
        <v>14</v>
      </c>
      <c r="D15" t="s">
        <v>9</v>
      </c>
      <c r="F15" s="13" t="s">
        <v>15</v>
      </c>
      <c r="G15" s="14"/>
      <c r="H15" s="14"/>
      <c r="I15" s="13" t="s">
        <v>16</v>
      </c>
      <c r="J15" s="14"/>
      <c r="K15" s="15" t="s">
        <v>17</v>
      </c>
      <c r="L15" s="15" t="s">
        <v>18</v>
      </c>
      <c r="M15" s="1" t="s">
        <v>19</v>
      </c>
    </row>
    <row r="16" spans="1:18 16371:16372">
      <c r="C16" s="1" t="s">
        <v>20</v>
      </c>
      <c r="D16" s="43">
        <v>1</v>
      </c>
      <c r="F16" s="1" t="e">
        <f>IF(TRIM($C16)&gt;" ",(VLOOKUP($C16,Data!A:D,4,FALSE)),"")</f>
        <v>#N/A</v>
      </c>
      <c r="G16" s="1"/>
      <c r="H16" s="1"/>
      <c r="I16" s="1" t="e">
        <f>IF(TRIM($C16)&gt;" ",(VLOOKUP($C16,Data!A:G,7,FALSE)),"")</f>
        <v>#N/A</v>
      </c>
      <c r="J16" s="16"/>
      <c r="K16" s="2" t="e">
        <f>IF(TRIM($C16)&gt;" ",(VLOOKUP($C16,Data!A:I,8,FALSE)),"")</f>
        <v>#N/A</v>
      </c>
      <c r="L16" t="e">
        <f>IF(TRIM($C16)&gt;" ",VLOOKUP($C16,Data!A:AT,46,FALSE),"")</f>
        <v>#N/A</v>
      </c>
      <c r="M16" s="1" t="e">
        <f>IF(TRIM($D16)&gt;" ",VLOOKUP($L16,Parameters!C:F,4,FALSE),"")</f>
        <v>#N/A</v>
      </c>
    </row>
    <row r="17" spans="6:13">
      <c r="F17" s="1" t="str">
        <f>IF(TRIM($C17)&gt;" ",(VLOOKUP($C17,Data!A:D,4,FALSE)),"")</f>
        <v/>
      </c>
      <c r="G17" s="1"/>
      <c r="H17" s="1"/>
      <c r="I17" s="1" t="str">
        <f>IF(TRIM($C17)&gt;" ",(VLOOKUP($C17,Data!A:G,7,FALSE)),"")</f>
        <v/>
      </c>
      <c r="J17" s="16"/>
      <c r="K17" s="2" t="str">
        <f>IF(TRIM($C17)&gt;" ",(VLOOKUP($C17,Data!A:I,8,FALSE)),"")</f>
        <v/>
      </c>
      <c r="L17" s="1" t="str">
        <f>IF(TRIM($C17)&gt;" ",VLOOKUP($C17,Data!A:AT,46,FALSE),"")</f>
        <v/>
      </c>
      <c r="M17" s="1" t="str">
        <f>IF(TRIM($D17)&gt;" ",VLOOKUP($L17,Parameters!C:F,4,FALSE),"")</f>
        <v/>
      </c>
    </row>
    <row r="18" spans="6:13">
      <c r="F18" s="1" t="str">
        <f>IF(TRIM($C18)&gt;" ",(VLOOKUP($C18,Data!A:D,4,FALSE)),"")</f>
        <v/>
      </c>
      <c r="G18" s="1"/>
      <c r="H18" s="1"/>
      <c r="I18" s="1" t="str">
        <f>IF(TRIM($C18)&gt;" ",(VLOOKUP($C18,Data!A:G,7,FALSE)),"")</f>
        <v/>
      </c>
      <c r="J18" s="16"/>
      <c r="K18" s="2" t="str">
        <f>IF(TRIM($C18)&gt;" ",(VLOOKUP($C18,Data!A:I,8,FALSE)),"")</f>
        <v/>
      </c>
      <c r="L18" s="1" t="str">
        <f>IF(TRIM($C18)&gt;" ",VLOOKUP($C18,Data!A:AT,46,FALSE),"")</f>
        <v/>
      </c>
      <c r="M18" s="1" t="str">
        <f>IF(TRIM($D18)&gt;" ",VLOOKUP($L18,Parameters!C:F,4,FALSE),"")</f>
        <v/>
      </c>
    </row>
    <row r="19" spans="6:13">
      <c r="F19" s="1" t="str">
        <f>IF(TRIM($C19)&gt;" ",(VLOOKUP($C19,Data!A:D,4,FALSE)),"")</f>
        <v/>
      </c>
      <c r="G19" s="1"/>
      <c r="H19" s="1"/>
      <c r="I19" s="1" t="str">
        <f>IF(TRIM($C19)&gt;" ",(VLOOKUP($C19,Data!A:G,7,FALSE)),"")</f>
        <v/>
      </c>
      <c r="J19" s="16"/>
      <c r="K19" s="2" t="str">
        <f>IF(TRIM($C19)&gt;" ",(VLOOKUP($C19,Data!A:I,8,FALSE)),"")</f>
        <v/>
      </c>
      <c r="L19" s="1" t="str">
        <f>IF(TRIM($C19)&gt;" ",VLOOKUP($C19,Data!A:AT,46,FALSE),"")</f>
        <v/>
      </c>
      <c r="M19" s="1" t="str">
        <f>IF(TRIM($D19)&gt;" ",VLOOKUP($L19,Parameters!C:F,4,FALSE),"")</f>
        <v/>
      </c>
    </row>
    <row r="20" spans="6:13">
      <c r="F20" s="1" t="str">
        <f>IF(TRIM($C20)&gt;" ",(VLOOKUP($C20,Data!A:D,4,FALSE)),"")</f>
        <v/>
      </c>
      <c r="G20" s="1"/>
      <c r="H20" s="1"/>
      <c r="I20" s="1" t="str">
        <f>IF(TRIM($C20)&gt;" ",(VLOOKUP($C20,Data!A:G,7,FALSE)),"")</f>
        <v/>
      </c>
      <c r="J20" s="16"/>
      <c r="K20" s="2" t="str">
        <f>IF(TRIM($C20)&gt;" ",(VLOOKUP($C20,Data!A:I,8,FALSE)),"")</f>
        <v/>
      </c>
      <c r="L20" s="1" t="str">
        <f>IF(TRIM($C20)&gt;" ",VLOOKUP($C20,Data!A:AT,46,FALSE),"")</f>
        <v/>
      </c>
      <c r="M20" s="1" t="str">
        <f>IF(TRIM($D20)&gt;" ",VLOOKUP($L20,Parameters!C:F,4,FALSE),"")</f>
        <v/>
      </c>
    </row>
    <row r="21" spans="6:13">
      <c r="F21" s="1" t="str">
        <f>IF(TRIM($C21)&gt;" ",(VLOOKUP($C21,Data!A:D,4,FALSE)),"")</f>
        <v/>
      </c>
      <c r="G21" s="1"/>
      <c r="H21" s="1"/>
      <c r="I21" s="1" t="str">
        <f>IF(TRIM($C21)&gt;" ",(VLOOKUP($C21,Data!A:G,7,FALSE)),"")</f>
        <v/>
      </c>
      <c r="J21" s="16"/>
      <c r="K21" s="2" t="str">
        <f>IF(TRIM($C21)&gt;" ",(VLOOKUP($C21,Data!A:I,8,FALSE)),"")</f>
        <v/>
      </c>
      <c r="L21" s="1" t="str">
        <f>IF(TRIM($C21)&gt;" ",VLOOKUP($C21,Data!A:AT,46,FALSE),"")</f>
        <v/>
      </c>
      <c r="M21" s="1" t="str">
        <f>IF(TRIM($D21)&gt;" ",VLOOKUP($L21,Parameters!C:F,4,FALSE),"")</f>
        <v/>
      </c>
    </row>
    <row r="22" spans="6:13">
      <c r="F22" s="1" t="str">
        <f>IF(TRIM($C22)&gt;" ",(VLOOKUP($C22,Data!A:D,4,FALSE)),"")</f>
        <v/>
      </c>
      <c r="G22" s="1"/>
      <c r="H22" s="1"/>
      <c r="I22" s="1" t="str">
        <f>IF(TRIM($C22)&gt;" ",(VLOOKUP($C22,Data!A:G,7,FALSE)),"")</f>
        <v/>
      </c>
      <c r="J22" s="16"/>
      <c r="K22" s="2" t="str">
        <f>IF(TRIM($C22)&gt;" ",(VLOOKUP($C22,Data!A:I,8,FALSE)),"")</f>
        <v/>
      </c>
      <c r="L22" s="1" t="str">
        <f>IF(TRIM($C22)&gt;" ",VLOOKUP($C22,Data!A:AT,46,FALSE),"")</f>
        <v/>
      </c>
      <c r="M22" s="1" t="str">
        <f>IF(TRIM($D22)&gt;" ",VLOOKUP($L22,Parameters!C:F,4,FALSE),"")</f>
        <v/>
      </c>
    </row>
    <row r="23" spans="6:13">
      <c r="F23" s="1" t="str">
        <f>IF(TRIM($C23)&gt;" ",(VLOOKUP($C23,Data!A:D,4,FALSE)),"")</f>
        <v/>
      </c>
      <c r="G23" s="1"/>
      <c r="H23" s="1"/>
      <c r="I23" s="1" t="str">
        <f>IF(TRIM($C23)&gt;" ",(VLOOKUP($C23,Data!A:G,7,FALSE)),"")</f>
        <v/>
      </c>
      <c r="J23" s="16"/>
      <c r="K23" s="2" t="str">
        <f>IF(TRIM($C23)&gt;" ",(VLOOKUP($C23,Data!A:I,8,FALSE)),"")</f>
        <v/>
      </c>
      <c r="L23" s="1" t="str">
        <f>IF(TRIM($C23)&gt;" ",VLOOKUP($C23,Data!A:AT,46,FALSE),"")</f>
        <v/>
      </c>
      <c r="M23" s="1" t="str">
        <f>IF(TRIM($D23)&gt;" ",VLOOKUP($L23,Parameters!C:F,4,FALSE),"")</f>
        <v/>
      </c>
    </row>
    <row r="24" spans="6:13">
      <c r="F24" s="1" t="str">
        <f>IF(TRIM($C24)&gt;" ",(VLOOKUP($C24,Data!A:D,4,FALSE)),"")</f>
        <v/>
      </c>
      <c r="G24" s="1"/>
      <c r="H24" s="1"/>
      <c r="I24" s="1" t="str">
        <f>IF(TRIM($C24)&gt;" ",(VLOOKUP($C24,Data!A:G,7,FALSE)),"")</f>
        <v/>
      </c>
      <c r="J24" s="16"/>
      <c r="K24" s="2" t="str">
        <f>IF(TRIM($C24)&gt;" ",(VLOOKUP($C24,Data!A:I,8,FALSE)),"")</f>
        <v/>
      </c>
      <c r="L24" s="1" t="str">
        <f>IF(TRIM($C24)&gt;" ",VLOOKUP($C24,Data!A:AT,46,FALSE),"")</f>
        <v/>
      </c>
      <c r="M24" s="1" t="str">
        <f>IF(TRIM($D24)&gt;" ",VLOOKUP($L24,Parameters!C:F,4,FALSE),"")</f>
        <v/>
      </c>
    </row>
    <row r="25" spans="6:13">
      <c r="F25" s="1" t="str">
        <f>IF(TRIM($C25)&gt;" ",(VLOOKUP($C25,Data!A:D,4,FALSE)),"")</f>
        <v/>
      </c>
      <c r="G25" s="1"/>
      <c r="H25" s="1"/>
      <c r="I25" s="1" t="str">
        <f>IF(TRIM($C25)&gt;" ",(VLOOKUP($C25,Data!A:G,7,FALSE)),"")</f>
        <v/>
      </c>
      <c r="J25" s="16"/>
      <c r="K25" s="2" t="str">
        <f>IF(TRIM($C25)&gt;" ",(VLOOKUP($C25,Data!A:I,8,FALSE)),"")</f>
        <v/>
      </c>
      <c r="L25" s="1" t="str">
        <f>IF(TRIM($C25)&gt;" ",VLOOKUP($C25,Data!A:AT,46,FALSE),"")</f>
        <v/>
      </c>
      <c r="M25" s="1" t="str">
        <f>IF(TRIM($D25)&gt;" ",VLOOKUP($L25,Parameters!C:F,4,FALSE),"")</f>
        <v/>
      </c>
    </row>
    <row r="26" spans="6:13">
      <c r="F26" s="1" t="str">
        <f>IF(TRIM($C26)&gt;" ",(VLOOKUP($C26,Data!A:D,4,FALSE)),"")</f>
        <v/>
      </c>
      <c r="G26" s="1"/>
      <c r="H26" s="1"/>
      <c r="I26" s="1" t="str">
        <f>IF(TRIM($C26)&gt;" ",(VLOOKUP($C26,Data!A:G,7,FALSE)),"")</f>
        <v/>
      </c>
      <c r="J26" s="16"/>
      <c r="K26" s="2" t="str">
        <f>IF(TRIM($C26)&gt;" ",(VLOOKUP($C26,Data!A:I,8,FALSE)),"")</f>
        <v/>
      </c>
      <c r="L26" s="1" t="str">
        <f>IF(TRIM($C26)&gt;" ",VLOOKUP($C26,Data!A:AT,46,FALSE),"")</f>
        <v/>
      </c>
      <c r="M26" s="1" t="str">
        <f>IF(TRIM($D26)&gt;" ",VLOOKUP($L26,Parameters!C:F,4,FALSE),"")</f>
        <v/>
      </c>
    </row>
    <row r="27" spans="6:13">
      <c r="F27" s="1" t="str">
        <f>IF(TRIM($C27)&gt;" ",(VLOOKUP($C27,Data!A:D,4,FALSE)),"")</f>
        <v/>
      </c>
      <c r="G27" s="1"/>
      <c r="H27" s="1"/>
      <c r="I27" s="1" t="str">
        <f>IF(TRIM($C27)&gt;" ",(VLOOKUP($C27,Data!A:G,7,FALSE)),"")</f>
        <v/>
      </c>
      <c r="J27" s="16"/>
      <c r="K27" s="2" t="str">
        <f>IF(TRIM($C27)&gt;" ",(VLOOKUP($C27,Data!A:I,8,FALSE)),"")</f>
        <v/>
      </c>
      <c r="L27" s="1" t="str">
        <f>IF(TRIM($C27)&gt;" ",VLOOKUP($C27,Data!A:AT,46,FALSE),"")</f>
        <v/>
      </c>
      <c r="M27" s="1" t="str">
        <f>IF(TRIM($D27)&gt;" ",VLOOKUP($L27,Parameters!C:F,4,FALSE),"")</f>
        <v/>
      </c>
    </row>
    <row r="28" spans="6:13">
      <c r="F28" s="1" t="str">
        <f>IF(TRIM($C28)&gt;" ",(VLOOKUP($C28,Data!A:D,4,FALSE)),"")</f>
        <v/>
      </c>
      <c r="G28" s="1"/>
      <c r="H28" s="1"/>
      <c r="I28" s="1" t="str">
        <f>IF(TRIM($C28)&gt;" ",(VLOOKUP($C28,Data!A:G,7,FALSE)),"")</f>
        <v/>
      </c>
      <c r="J28" s="16"/>
      <c r="K28" s="2" t="str">
        <f>IF(TRIM($C28)&gt;" ",(VLOOKUP($C28,Data!A:I,8,FALSE)),"")</f>
        <v/>
      </c>
      <c r="L28" s="1" t="str">
        <f>IF(TRIM($C28)&gt;" ",VLOOKUP($C28,Data!A:AT,46,FALSE),"")</f>
        <v/>
      </c>
      <c r="M28" s="1" t="str">
        <f>IF(TRIM($D28)&gt;" ",VLOOKUP($L28,Parameters!C:F,4,FALSE),"")</f>
        <v/>
      </c>
    </row>
    <row r="29" spans="6:13">
      <c r="F29" s="1" t="str">
        <f>IF(TRIM($C29)&gt;" ",(VLOOKUP($C29,Data!A:D,4,FALSE)),"")</f>
        <v/>
      </c>
      <c r="G29" s="1"/>
      <c r="H29" s="1"/>
      <c r="I29" s="1" t="str">
        <f>IF(TRIM($C29)&gt;" ",(VLOOKUP($C29,Data!A:G,7,FALSE)),"")</f>
        <v/>
      </c>
      <c r="J29" s="16"/>
      <c r="K29" s="2" t="str">
        <f>IF(TRIM($C29)&gt;" ",(VLOOKUP($C29,Data!A:I,8,FALSE)),"")</f>
        <v/>
      </c>
      <c r="L29" s="1" t="str">
        <f>IF(TRIM($C29)&gt;" ",VLOOKUP($C29,Data!A:AT,46,FALSE),"")</f>
        <v/>
      </c>
      <c r="M29" s="1" t="str">
        <f>IF(TRIM($D29)&gt;" ",VLOOKUP($L29,Parameters!C:F,4,FALSE),"")</f>
        <v/>
      </c>
    </row>
    <row r="30" spans="6:13">
      <c r="F30" s="1" t="str">
        <f>IF(TRIM($C30)&gt;" ",(VLOOKUP($C30,Data!A:D,4,FALSE)),"")</f>
        <v/>
      </c>
      <c r="G30" s="1"/>
      <c r="H30" s="1"/>
      <c r="I30" s="1" t="str">
        <f>IF(TRIM($C30)&gt;" ",(VLOOKUP($C30,Data!A:G,7,FALSE)),"")</f>
        <v/>
      </c>
      <c r="J30" s="16"/>
      <c r="K30" s="2" t="str">
        <f>IF(TRIM($C30)&gt;" ",(VLOOKUP($C30,Data!A:I,8,FALSE)),"")</f>
        <v/>
      </c>
      <c r="L30" s="1" t="str">
        <f>IF(TRIM($C30)&gt;" ",VLOOKUP($C30,Data!A:AT,46,FALSE),"")</f>
        <v/>
      </c>
      <c r="M30" s="1" t="str">
        <f>IF(TRIM($D30)&gt;" ",VLOOKUP($L30,Parameters!C:F,4,FALSE),"")</f>
        <v/>
      </c>
    </row>
    <row r="31" spans="6:13">
      <c r="F31" s="1" t="str">
        <f>IF(TRIM($C31)&gt;" ",(VLOOKUP($C31,Data!A:D,4,FALSE)),"")</f>
        <v/>
      </c>
      <c r="G31" s="1"/>
      <c r="H31" s="1"/>
      <c r="I31" s="1" t="str">
        <f>IF(TRIM($C31)&gt;" ",(VLOOKUP($C31,Data!A:G,7,FALSE)),"")</f>
        <v/>
      </c>
      <c r="J31" s="16"/>
      <c r="K31" s="2" t="str">
        <f>IF(TRIM($C31)&gt;" ",(VLOOKUP($C31,Data!A:I,8,FALSE)),"")</f>
        <v/>
      </c>
      <c r="L31" s="1" t="str">
        <f>IF(TRIM($C31)&gt;" ",VLOOKUP($C31,Data!A:AT,46,FALSE),"")</f>
        <v/>
      </c>
      <c r="M31" s="1" t="str">
        <f>IF(TRIM($D31)&gt;" ",VLOOKUP($L31,Parameters!C:F,4,FALSE),"")</f>
        <v/>
      </c>
    </row>
    <row r="32" spans="6:13">
      <c r="F32" s="1" t="str">
        <f>IF(TRIM($C32)&gt;" ",(VLOOKUP($C32,Data!A:D,4,FALSE)),"")</f>
        <v/>
      </c>
      <c r="G32" s="1"/>
      <c r="H32" s="1"/>
      <c r="I32" s="1" t="str">
        <f>IF(TRIM($C32)&gt;" ",(VLOOKUP($C32,Data!A:G,7,FALSE)),"")</f>
        <v/>
      </c>
      <c r="J32" s="16"/>
      <c r="K32" s="2" t="str">
        <f>IF(TRIM($C32)&gt;" ",(VLOOKUP($C32,Data!A:I,8,FALSE)),"")</f>
        <v/>
      </c>
      <c r="L32" s="1" t="str">
        <f>IF(TRIM($C32)&gt;" ",VLOOKUP($C32,Data!A:AT,46,FALSE),"")</f>
        <v/>
      </c>
      <c r="M32" s="1" t="str">
        <f>IF(TRIM($D32)&gt;" ",VLOOKUP($L32,Parameters!C:F,4,FALSE),"")</f>
        <v/>
      </c>
    </row>
    <row r="33" spans="6:13">
      <c r="F33" s="1" t="str">
        <f>IF(TRIM($C33)&gt;" ",(VLOOKUP($C33,Data!A:D,4,FALSE)),"")</f>
        <v/>
      </c>
      <c r="I33" s="1" t="str">
        <f>IF(TRIM($C33)&gt;" ",(VLOOKUP($C33,Data!A:G,7,FALSE)),"")</f>
        <v/>
      </c>
      <c r="J33" s="16"/>
      <c r="K33" s="2" t="str">
        <f>IF(TRIM($C33)&gt;" ",(VLOOKUP($C33,Data!A:I,8,FALSE)),"")</f>
        <v/>
      </c>
      <c r="L33" s="1" t="str">
        <f>IF(TRIM($C33)&gt;" ",VLOOKUP($C33,Data!A:AT,46,FALSE),"")</f>
        <v/>
      </c>
      <c r="M33" s="1" t="str">
        <f>IF(TRIM($D33)&gt;" ",VLOOKUP($L33,Parameters!C:F,4,FALSE),"")</f>
        <v/>
      </c>
    </row>
    <row r="34" spans="6:13">
      <c r="F34" s="1" t="str">
        <f>IF(TRIM($C34)&gt;" ",(VLOOKUP($C34,Data!A:D,4,FALSE)),"")</f>
        <v/>
      </c>
      <c r="I34" s="1" t="str">
        <f>IF(TRIM($C34)&gt;" ",(VLOOKUP($C34,Data!A:G,7,FALSE)),"")</f>
        <v/>
      </c>
      <c r="J34" s="16"/>
      <c r="K34" s="2" t="str">
        <f>IF(TRIM($C34)&gt;" ",(VLOOKUP($C34,Data!A:I,8,FALSE)),"")</f>
        <v/>
      </c>
      <c r="L34" s="1" t="str">
        <f>IF(TRIM($C34)&gt;" ",VLOOKUP($C34,Data!A:AT,46,FALSE),"")</f>
        <v/>
      </c>
      <c r="M34" s="1" t="str">
        <f>IF(TRIM($D34)&gt;" ",VLOOKUP($L34,Parameters!C:F,4,FALSE),"")</f>
        <v/>
      </c>
    </row>
    <row r="35" spans="6:13">
      <c r="F35" s="1" t="str">
        <f>IF(TRIM($C35)&gt;" ",(VLOOKUP($C35,Data!A:D,4,FALSE)),"")</f>
        <v/>
      </c>
      <c r="I35" s="1" t="str">
        <f>IF(TRIM($C35)&gt;" ",(VLOOKUP($C35,Data!A:G,7,FALSE)),"")</f>
        <v/>
      </c>
      <c r="J35" s="16"/>
      <c r="K35" s="2" t="str">
        <f>IF(TRIM($C35)&gt;" ",(VLOOKUP($C35,Data!A:I,8,FALSE)),"")</f>
        <v/>
      </c>
      <c r="L35" s="1" t="str">
        <f>IF(TRIM($C35)&gt;" ",VLOOKUP($C35,Data!A:AT,46,FALSE),"")</f>
        <v/>
      </c>
      <c r="M35" s="1" t="str">
        <f>IF(TRIM($D35)&gt;" ",VLOOKUP($L35,Parameters!C:F,4,FALSE),"")</f>
        <v/>
      </c>
    </row>
    <row r="36" spans="6:13">
      <c r="F36" s="1" t="str">
        <f>IF(TRIM($C36)&gt;" ",(VLOOKUP($C36,Data!A:D,4,FALSE)),"")</f>
        <v/>
      </c>
      <c r="I36" s="1" t="str">
        <f>IF(TRIM($C36)&gt;" ",(VLOOKUP($C36,Data!A:G,7,FALSE)),"")</f>
        <v/>
      </c>
      <c r="J36" s="16"/>
      <c r="K36" s="2" t="str">
        <f>IF(TRIM($C36)&gt;" ",(VLOOKUP($C36,Data!A:I,8,FALSE)),"")</f>
        <v/>
      </c>
      <c r="L36" s="1" t="str">
        <f>IF(TRIM($C36)&gt;" ",VLOOKUP($C36,Data!A:AT,46,FALSE),"")</f>
        <v/>
      </c>
      <c r="M36" s="1" t="str">
        <f>IF(TRIM($D36)&gt;" ",VLOOKUP($L36,Parameters!C:F,4,FALSE),"")</f>
        <v/>
      </c>
    </row>
    <row r="37" spans="6:13">
      <c r="F37" s="1" t="str">
        <f>IF(TRIM($C37)&gt;" ",(VLOOKUP($C37,Data!A:D,4,FALSE)),"")</f>
        <v/>
      </c>
      <c r="I37" s="1" t="str">
        <f>IF(TRIM($C37)&gt;" ",(VLOOKUP($C37,Data!A:G,7,FALSE)),"")</f>
        <v/>
      </c>
      <c r="J37" s="16"/>
      <c r="K37" s="2" t="str">
        <f>IF(TRIM($C37)&gt;" ",(VLOOKUP($C37,Data!A:I,8,FALSE)),"")</f>
        <v/>
      </c>
      <c r="L37" s="1" t="str">
        <f>IF(TRIM($C37)&gt;" ",VLOOKUP($C37,Data!A:AT,46,FALSE),"")</f>
        <v/>
      </c>
      <c r="M37" s="1" t="str">
        <f>IF(TRIM($D37)&gt;" ",VLOOKUP($L37,Parameters!C:F,4,FALSE),"")</f>
        <v/>
      </c>
    </row>
    <row r="38" spans="6:13">
      <c r="F38" s="1" t="str">
        <f>IF(TRIM($C38)&gt;" ",(VLOOKUP($C38,Data!A:D,4,FALSE)),"")</f>
        <v/>
      </c>
      <c r="I38" s="1" t="str">
        <f>IF(TRIM($C38)&gt;" ",(VLOOKUP($C38,Data!A:G,7,FALSE)),"")</f>
        <v/>
      </c>
      <c r="J38" s="16"/>
      <c r="K38" s="2" t="str">
        <f>IF(TRIM($C38)&gt;" ",(VLOOKUP($C38,Data!A:I,8,FALSE)),"")</f>
        <v/>
      </c>
      <c r="L38" s="1" t="str">
        <f>IF(TRIM($C38)&gt;" ",VLOOKUP($C38,Data!A:AT,46,FALSE),"")</f>
        <v/>
      </c>
      <c r="M38" s="1" t="str">
        <f>IF(TRIM($D38)&gt;" ",VLOOKUP($L38,Parameters!C:F,4,FALSE),"")</f>
        <v/>
      </c>
    </row>
    <row r="39" spans="6:13">
      <c r="F39" s="1" t="str">
        <f>IF(TRIM($C39)&gt;" ",(VLOOKUP($C39,Data!A:D,4,FALSE)),"")</f>
        <v/>
      </c>
      <c r="I39" s="1" t="str">
        <f>IF(TRIM($C39)&gt;" ",(VLOOKUP($C39,Data!A:G,7,FALSE)),"")</f>
        <v/>
      </c>
      <c r="J39" s="16"/>
      <c r="K39" s="2" t="str">
        <f>IF(TRIM($C39)&gt;" ",(VLOOKUP($C39,Data!A:I,8,FALSE)),"")</f>
        <v/>
      </c>
      <c r="L39" s="1" t="str">
        <f>IF(TRIM($C39)&gt;" ",VLOOKUP($C39,Data!A:AT,46,FALSE),"")</f>
        <v/>
      </c>
      <c r="M39" s="1" t="str">
        <f>IF(TRIM($D39)&gt;" ",VLOOKUP($L39,Parameters!C:F,4,FALSE),"")</f>
        <v/>
      </c>
    </row>
    <row r="40" spans="6:13">
      <c r="F40" s="1" t="str">
        <f>IF(TRIM($C40)&gt;" ",(VLOOKUP($C40,Data!A:D,4,FALSE)),"")</f>
        <v/>
      </c>
      <c r="I40" s="1" t="str">
        <f>IF(TRIM($C40)&gt;" ",(VLOOKUP($C40,Data!A:G,7,FALSE)),"")</f>
        <v/>
      </c>
      <c r="J40" s="16"/>
      <c r="K40" s="2" t="str">
        <f>IF(TRIM($C40)&gt;" ",(VLOOKUP($C40,Data!A:I,8,FALSE)),"")</f>
        <v/>
      </c>
      <c r="L40" s="1" t="str">
        <f>IF(TRIM($C40)&gt;" ",VLOOKUP($C40,Data!A:AT,46,FALSE),"")</f>
        <v/>
      </c>
      <c r="M40" s="1" t="str">
        <f>IF(TRIM($D40)&gt;" ",VLOOKUP($L40,Parameters!C:F,4,FALSE),"")</f>
        <v/>
      </c>
    </row>
    <row r="41" spans="6:13">
      <c r="F41" s="1" t="str">
        <f>IF(TRIM($C41)&gt;" ",(VLOOKUP($C41,Data!A:D,4,FALSE)),"")</f>
        <v/>
      </c>
      <c r="I41" s="1" t="str">
        <f>IF(TRIM($C41)&gt;" ",(VLOOKUP($C41,Data!A:G,7,FALSE)),"")</f>
        <v/>
      </c>
      <c r="J41" s="16"/>
      <c r="K41" s="2" t="str">
        <f>IF(TRIM($C41)&gt;" ",(VLOOKUP($C41,Data!A:I,8,FALSE)),"")</f>
        <v/>
      </c>
      <c r="L41" s="1" t="str">
        <f>IF(TRIM($C41)&gt;" ",VLOOKUP($C41,Data!A:AT,46,FALSE),"")</f>
        <v/>
      </c>
      <c r="M41" s="1" t="str">
        <f>IF(TRIM($D41)&gt;" ",VLOOKUP($L41,Parameters!C:F,4,FALSE),"")</f>
        <v/>
      </c>
    </row>
    <row r="42" spans="6:13">
      <c r="F42" s="1" t="str">
        <f>IF(TRIM($C42)&gt;" ",(VLOOKUP($C42,Data!A:D,4,FALSE)),"")</f>
        <v/>
      </c>
      <c r="I42" s="1" t="str">
        <f>IF(TRIM($C42)&gt;" ",(VLOOKUP($C42,Data!A:G,7,FALSE)),"")</f>
        <v/>
      </c>
      <c r="J42" s="16"/>
      <c r="K42" s="2" t="str">
        <f>IF(TRIM($C42)&gt;" ",(VLOOKUP($C42,Data!A:I,8,FALSE)),"")</f>
        <v/>
      </c>
      <c r="L42" s="1" t="str">
        <f>IF(TRIM($C42)&gt;" ",VLOOKUP($C42,Data!A:AT,46,FALSE),"")</f>
        <v/>
      </c>
      <c r="M42" s="1" t="str">
        <f>IF(TRIM($D42)&gt;" ",VLOOKUP($L42,Parameters!C:F,4,FALSE),"")</f>
        <v/>
      </c>
    </row>
    <row r="43" spans="6:13">
      <c r="F43" s="1" t="str">
        <f>IF(TRIM($C43)&gt;" ",(VLOOKUP($C43,Data!A:D,4,FALSE)),"")</f>
        <v/>
      </c>
      <c r="I43" s="1" t="str">
        <f>IF(TRIM($C43)&gt;" ",(VLOOKUP($C43,Data!A:G,7,FALSE)),"")</f>
        <v/>
      </c>
      <c r="J43" s="16"/>
      <c r="K43" s="2" t="str">
        <f>IF(TRIM($C43)&gt;" ",(VLOOKUP($C43,Data!A:I,8,FALSE)),"")</f>
        <v/>
      </c>
      <c r="L43" s="1" t="str">
        <f>IF(TRIM($C43)&gt;" ",VLOOKUP($C43,Data!A:AT,46,FALSE),"")</f>
        <v/>
      </c>
      <c r="M43" s="1" t="str">
        <f>IF(TRIM($D43)&gt;" ",VLOOKUP($L43,Parameters!C:F,4,FALSE),"")</f>
        <v/>
      </c>
    </row>
    <row r="44" spans="6:13">
      <c r="F44" s="1" t="str">
        <f>IF(TRIM($C44)&gt;" ",(VLOOKUP($C44,Data!A:D,4,FALSE)),"")</f>
        <v/>
      </c>
      <c r="I44" s="1" t="str">
        <f>IF(TRIM($C44)&gt;" ",(VLOOKUP($C44,Data!A:G,7,FALSE)),"")</f>
        <v/>
      </c>
      <c r="J44" s="16"/>
      <c r="K44" s="2" t="str">
        <f>IF(TRIM($C44)&gt;" ",(VLOOKUP($C44,Data!A:I,8,FALSE)),"")</f>
        <v/>
      </c>
      <c r="L44" s="1" t="str">
        <f>IF(TRIM($C44)&gt;" ",VLOOKUP($C44,Data!A:AT,46,FALSE),"")</f>
        <v/>
      </c>
      <c r="M44" s="1" t="str">
        <f>IF(TRIM($D44)&gt;" ",VLOOKUP($L44,Parameters!C:F,4,FALSE),"")</f>
        <v/>
      </c>
    </row>
    <row r="45" spans="6:13">
      <c r="F45" s="1" t="str">
        <f>IF(TRIM($C45)&gt;" ",(VLOOKUP($C45,Data!A:D,4,FALSE)),"")</f>
        <v/>
      </c>
      <c r="I45" s="1" t="str">
        <f>IF(TRIM($C45)&gt;" ",(VLOOKUP($C45,Data!A:G,7,FALSE)),"")</f>
        <v/>
      </c>
      <c r="J45" s="16"/>
      <c r="K45" s="2" t="str">
        <f>IF(TRIM($C45)&gt;" ",(VLOOKUP($C45,Data!A:I,8,FALSE)),"")</f>
        <v/>
      </c>
      <c r="L45" s="1" t="str">
        <f>IF(TRIM($C45)&gt;" ",VLOOKUP($C45,Data!A:AT,46,FALSE),"")</f>
        <v/>
      </c>
      <c r="M45" s="1" t="str">
        <f>IF(TRIM($D45)&gt;" ",VLOOKUP($L45,Parameters!C:F,4,FALSE),"")</f>
        <v/>
      </c>
    </row>
    <row r="46" spans="6:13">
      <c r="F46" s="1" t="str">
        <f>IF(TRIM($C46)&gt;" ",(VLOOKUP($C46,Data!A:D,4,FALSE)),"")</f>
        <v/>
      </c>
      <c r="I46" s="1" t="str">
        <f>IF(TRIM($C46)&gt;" ",(VLOOKUP($C46,Data!A:G,7,FALSE)),"")</f>
        <v/>
      </c>
      <c r="J46" s="16"/>
      <c r="K46" s="2" t="str">
        <f>IF(TRIM($C46)&gt;" ",(VLOOKUP($C46,Data!A:I,8,FALSE)),"")</f>
        <v/>
      </c>
      <c r="L46" s="1" t="str">
        <f>IF(TRIM($C46)&gt;" ",VLOOKUP($C46,Data!A:AT,46,FALSE),"")</f>
        <v/>
      </c>
      <c r="M46" s="1" t="str">
        <f>IF(TRIM($D46)&gt;" ",VLOOKUP($L46,Parameters!C:F,4,FALSE),"")</f>
        <v/>
      </c>
    </row>
    <row r="47" spans="6:13">
      <c r="F47" s="1" t="str">
        <f>IF(TRIM($C47)&gt;" ",(VLOOKUP($C47,Data!A:D,4,FALSE)),"")</f>
        <v/>
      </c>
      <c r="I47" s="1" t="str">
        <f>IF(TRIM($C47)&gt;" ",(VLOOKUP($C47,Data!A:G,7,FALSE)),"")</f>
        <v/>
      </c>
      <c r="J47" s="16"/>
      <c r="K47" s="2" t="str">
        <f>IF(TRIM($C47)&gt;" ",(VLOOKUP($C47,Data!A:I,8,FALSE)),"")</f>
        <v/>
      </c>
      <c r="L47" s="1" t="str">
        <f>IF(TRIM($C47)&gt;" ",VLOOKUP($C47,Data!A:AT,46,FALSE),"")</f>
        <v/>
      </c>
      <c r="M47" s="1" t="str">
        <f>IF(TRIM($D47)&gt;" ",VLOOKUP($L47,Parameters!C:F,4,FALSE),"")</f>
        <v/>
      </c>
    </row>
    <row r="48" spans="6:13">
      <c r="F48" s="1" t="str">
        <f>IF(TRIM($C48)&gt;" ",(VLOOKUP($C48,Data!A:D,4,FALSE)),"")</f>
        <v/>
      </c>
      <c r="I48" s="1" t="str">
        <f>IF(TRIM($C48)&gt;" ",(VLOOKUP($C48,Data!A:G,7,FALSE)),"")</f>
        <v/>
      </c>
      <c r="J48" s="16"/>
      <c r="K48" s="2" t="str">
        <f>IF(TRIM($C48)&gt;" ",(VLOOKUP($C48,Data!A:I,8,FALSE)),"")</f>
        <v/>
      </c>
      <c r="L48" s="1" t="str">
        <f>IF(TRIM($C48)&gt;" ",VLOOKUP($C48,Data!A:AT,46,FALSE),"")</f>
        <v/>
      </c>
      <c r="M48" s="1" t="str">
        <f>IF(TRIM($D48)&gt;" ",VLOOKUP($L48,Parameters!C:F,4,FALSE),"")</f>
        <v/>
      </c>
    </row>
    <row r="49" spans="6:13">
      <c r="F49" s="1" t="str">
        <f>IF(TRIM($C49)&gt;" ",(VLOOKUP($C49,Data!A:D,4,FALSE)),"")</f>
        <v/>
      </c>
      <c r="I49" s="1" t="str">
        <f>IF(TRIM($C49)&gt;" ",(VLOOKUP($C49,Data!A:G,7,FALSE)),"")</f>
        <v/>
      </c>
      <c r="J49" s="16"/>
      <c r="K49" s="2" t="str">
        <f>IF(TRIM($C49)&gt;" ",(VLOOKUP($C49,Data!A:I,8,FALSE)),"")</f>
        <v/>
      </c>
      <c r="L49" s="1" t="str">
        <f>IF(TRIM($C49)&gt;" ",VLOOKUP($C49,Data!A:AT,46,FALSE),"")</f>
        <v/>
      </c>
      <c r="M49" s="1" t="str">
        <f>IF(TRIM($D49)&gt;" ",VLOOKUP($L49,Parameters!C:F,4,FALSE),"")</f>
        <v/>
      </c>
    </row>
    <row r="50" spans="6:13">
      <c r="F50" s="1" t="str">
        <f>IF(TRIM($C50)&gt;" ",(VLOOKUP($C50,Data!A:D,4,FALSE)),"")</f>
        <v/>
      </c>
      <c r="I50" s="1" t="str">
        <f>IF(TRIM($C50)&gt;" ",(VLOOKUP($C50,Data!A:G,7,FALSE)),"")</f>
        <v/>
      </c>
      <c r="J50" s="16"/>
      <c r="K50" s="2" t="str">
        <f>IF(TRIM($C50)&gt;" ",(VLOOKUP($C50,Data!A:I,8,FALSE)),"")</f>
        <v/>
      </c>
      <c r="L50" s="1" t="str">
        <f>IF(TRIM($C50)&gt;" ",VLOOKUP($C50,Data!A:AT,46,FALSE),"")</f>
        <v/>
      </c>
      <c r="M50" s="1" t="str">
        <f>IF(TRIM($D50)&gt;" ",VLOOKUP($L50,Parameters!C:F,4,FALSE),"")</f>
        <v/>
      </c>
    </row>
    <row r="51" spans="6:13">
      <c r="F51" s="1" t="str">
        <f>IF(TRIM($C51)&gt;" ",(VLOOKUP($C51,Data!A:D,4,FALSE)),"")</f>
        <v/>
      </c>
      <c r="I51" s="1" t="str">
        <f>IF(TRIM($C51)&gt;" ",(VLOOKUP($C51,Data!A:G,7,FALSE)),"")</f>
        <v/>
      </c>
      <c r="J51" s="16"/>
      <c r="K51" s="2" t="str">
        <f>IF(TRIM($C51)&gt;" ",(VLOOKUP($C51,Data!A:I,8,FALSE)),"")</f>
        <v/>
      </c>
      <c r="L51" s="1" t="str">
        <f>IF(TRIM($C51)&gt;" ",VLOOKUP($C51,Data!A:AT,46,FALSE),"")</f>
        <v/>
      </c>
      <c r="M51" s="1" t="str">
        <f>IF(TRIM($D51)&gt;" ",VLOOKUP($L51,Parameters!C:F,4,FALSE),"")</f>
        <v/>
      </c>
    </row>
    <row r="52" spans="6:13">
      <c r="F52" s="1" t="str">
        <f>IF(TRIM($C52)&gt;" ",(VLOOKUP($C52,Data!A:D,4,FALSE)),"")</f>
        <v/>
      </c>
      <c r="I52" s="1" t="str">
        <f>IF(TRIM($C52)&gt;" ",(VLOOKUP($C52,Data!A:G,7,FALSE)),"")</f>
        <v/>
      </c>
      <c r="J52" s="16"/>
      <c r="K52" s="2" t="str">
        <f>IF(TRIM($C52)&gt;" ",(VLOOKUP($C52,Data!A:I,8,FALSE)),"")</f>
        <v/>
      </c>
      <c r="L52" s="1" t="str">
        <f>IF(TRIM($C52)&gt;" ",VLOOKUP($C52,Data!A:AT,46,FALSE),"")</f>
        <v/>
      </c>
      <c r="M52" s="1" t="str">
        <f>IF(TRIM($D52)&gt;" ",VLOOKUP($L52,Parameters!C:F,4,FALSE),"")</f>
        <v/>
      </c>
    </row>
    <row r="53" spans="6:13">
      <c r="F53" s="1" t="str">
        <f>IF(TRIM($C53)&gt;" ",(VLOOKUP($C53,Data!A:D,4,FALSE)),"")</f>
        <v/>
      </c>
      <c r="I53" s="1" t="str">
        <f>IF(TRIM($C53)&gt;" ",(VLOOKUP($C53,Data!A:G,7,FALSE)),"")</f>
        <v/>
      </c>
      <c r="J53" s="16"/>
      <c r="K53" s="2" t="str">
        <f>IF(TRIM($C53)&gt;" ",(VLOOKUP($C53,Data!A:I,8,FALSE)),"")</f>
        <v/>
      </c>
      <c r="L53" s="1" t="str">
        <f>IF(TRIM($C53)&gt;" ",VLOOKUP($C53,Data!A:AT,46,FALSE),"")</f>
        <v/>
      </c>
      <c r="M53" s="1" t="str">
        <f>IF(TRIM($D53)&gt;" ",VLOOKUP($L53,Parameters!C:F,4,FALSE),"")</f>
        <v/>
      </c>
    </row>
    <row r="54" spans="6:13">
      <c r="F54" s="1" t="str">
        <f>IF(TRIM($C54)&gt;" ",(VLOOKUP($C54,Data!A:D,4,FALSE)),"")</f>
        <v/>
      </c>
      <c r="I54" s="1" t="str">
        <f>IF(TRIM($C54)&gt;" ",(VLOOKUP($C54,Data!A:G,7,FALSE)),"")</f>
        <v/>
      </c>
      <c r="J54" s="16"/>
      <c r="K54" s="2" t="str">
        <f>IF(TRIM($C54)&gt;" ",(VLOOKUP($C54,Data!A:I,8,FALSE)),"")</f>
        <v/>
      </c>
      <c r="L54" s="1" t="str">
        <f>IF(TRIM($C54)&gt;" ",VLOOKUP($C54,Data!A:AT,46,FALSE),"")</f>
        <v/>
      </c>
      <c r="M54" s="1" t="str">
        <f>IF(TRIM($D54)&gt;" ",VLOOKUP($L54,Parameters!C:F,4,FALSE),"")</f>
        <v/>
      </c>
    </row>
    <row r="55" spans="6:13">
      <c r="F55" s="1" t="str">
        <f>IF(TRIM($C55)&gt;" ",(VLOOKUP($C55,Data!A:D,4,FALSE)),"")</f>
        <v/>
      </c>
      <c r="I55" s="1" t="str">
        <f>IF(TRIM($C55)&gt;" ",(VLOOKUP($C55,Data!A:G,7,FALSE)),"")</f>
        <v/>
      </c>
      <c r="J55" s="16"/>
      <c r="K55" s="2" t="str">
        <f>IF(TRIM($C55)&gt;" ",(VLOOKUP($C55,Data!A:I,8,FALSE)),"")</f>
        <v/>
      </c>
      <c r="L55" s="1" t="str">
        <f>IF(TRIM($C55)&gt;" ",VLOOKUP($C55,Data!A:AT,46,FALSE),"")</f>
        <v/>
      </c>
      <c r="M55" s="1" t="str">
        <f>IF(TRIM($D55)&gt;" ",VLOOKUP($L55,Parameters!C:F,4,FALSE),"")</f>
        <v/>
      </c>
    </row>
    <row r="56" spans="6:13">
      <c r="F56" s="1" t="str">
        <f>IF(TRIM($C56)&gt;" ",(VLOOKUP($C56,Data!A:D,4,FALSE)),"")</f>
        <v/>
      </c>
      <c r="I56" s="1" t="str">
        <f>IF(TRIM($C56)&gt;" ",(VLOOKUP($C56,Data!A:G,7,FALSE)),"")</f>
        <v/>
      </c>
      <c r="J56" s="16"/>
      <c r="K56" s="2" t="str">
        <f>IF(TRIM($C56)&gt;" ",(VLOOKUP($C56,Data!A:I,8,FALSE)),"")</f>
        <v/>
      </c>
      <c r="L56" s="1" t="str">
        <f>IF(TRIM($C56)&gt;" ",VLOOKUP($C56,Data!A:AT,46,FALSE),"")</f>
        <v/>
      </c>
      <c r="M56" s="1" t="str">
        <f>IF(TRIM($D56)&gt;" ",VLOOKUP($L56,Parameters!C:F,4,FALSE),"")</f>
        <v/>
      </c>
    </row>
    <row r="57" spans="6:13">
      <c r="F57" s="1" t="str">
        <f>IF(TRIM($C57)&gt;" ",(VLOOKUP($C57,Data!A:D,4,FALSE)),"")</f>
        <v/>
      </c>
      <c r="I57" s="1" t="str">
        <f>IF(TRIM($C57)&gt;" ",(VLOOKUP($C57,Data!A:G,7,FALSE)),"")</f>
        <v/>
      </c>
      <c r="J57" s="16"/>
      <c r="K57" s="2" t="str">
        <f>IF(TRIM($C57)&gt;" ",(VLOOKUP($C57,Data!A:I,8,FALSE)),"")</f>
        <v/>
      </c>
      <c r="L57" s="1" t="str">
        <f>IF(TRIM($C57)&gt;" ",VLOOKUP($C57,Data!A:AT,46,FALSE),"")</f>
        <v/>
      </c>
      <c r="M57" s="1" t="str">
        <f>IF(TRIM($D57)&gt;" ",VLOOKUP($L57,Parameters!C:F,4,FALSE),"")</f>
        <v/>
      </c>
    </row>
    <row r="58" spans="6:13">
      <c r="F58" s="1" t="str">
        <f>IF(TRIM($C58)&gt;" ",(VLOOKUP($C58,Data!A:D,4,FALSE)),"")</f>
        <v/>
      </c>
      <c r="I58" s="1" t="str">
        <f>IF(TRIM($C58)&gt;" ",(VLOOKUP($C58,Data!A:G,7,FALSE)),"")</f>
        <v/>
      </c>
      <c r="J58" s="16"/>
      <c r="K58" s="2" t="str">
        <f>IF(TRIM($C58)&gt;" ",(VLOOKUP($C58,Data!A:I,8,FALSE)),"")</f>
        <v/>
      </c>
      <c r="L58" s="1" t="str">
        <f>IF(TRIM($C58)&gt;" ",VLOOKUP($C58,Data!A:AT,46,FALSE),"")</f>
        <v/>
      </c>
      <c r="M58" s="1" t="str">
        <f>IF(TRIM($D58)&gt;" ",VLOOKUP($L58,Parameters!C:F,4,FALSE),"")</f>
        <v/>
      </c>
    </row>
    <row r="59" spans="6:13">
      <c r="F59" s="1" t="str">
        <f>IF(TRIM($C59)&gt;" ",(VLOOKUP($C59,Data!A:D,4,FALSE)),"")</f>
        <v/>
      </c>
      <c r="I59" s="1" t="str">
        <f>IF(TRIM($C59)&gt;" ",(VLOOKUP($C59,Data!A:G,7,FALSE)),"")</f>
        <v/>
      </c>
      <c r="J59" s="16"/>
      <c r="K59" s="2" t="str">
        <f>IF(TRIM($C59)&gt;" ",(VLOOKUP($C59,Data!A:I,8,FALSE)),"")</f>
        <v/>
      </c>
      <c r="L59" s="1" t="str">
        <f>IF(TRIM($C59)&gt;" ",VLOOKUP($C59,Data!A:AT,46,FALSE),"")</f>
        <v/>
      </c>
      <c r="M59" s="1" t="str">
        <f>IF(TRIM($D59)&gt;" ",VLOOKUP($L59,Parameters!C:F,4,FALSE),"")</f>
        <v/>
      </c>
    </row>
    <row r="60" spans="6:13">
      <c r="F60" s="1" t="str">
        <f>IF(TRIM($C60)&gt;" ",(VLOOKUP($C60,Data!A:D,4,FALSE)),"")</f>
        <v/>
      </c>
      <c r="I60" s="1" t="str">
        <f>IF(TRIM($C60)&gt;" ",(VLOOKUP($C60,Data!A:G,7,FALSE)),"")</f>
        <v/>
      </c>
      <c r="J60" s="16"/>
      <c r="K60" s="2" t="str">
        <f>IF(TRIM($C60)&gt;" ",(VLOOKUP($C60,Data!A:I,8,FALSE)),"")</f>
        <v/>
      </c>
      <c r="L60" s="1" t="str">
        <f>IF(TRIM($C60)&gt;" ",VLOOKUP($C60,Data!A:AT,46,FALSE),"")</f>
        <v/>
      </c>
      <c r="M60" s="1" t="str">
        <f>IF(TRIM($D60)&gt;" ",VLOOKUP($L60,Parameters!C:F,4,FALSE),"")</f>
        <v/>
      </c>
    </row>
    <row r="61" spans="6:13">
      <c r="F61" s="1" t="str">
        <f>IF(TRIM($C61)&gt;" ",(VLOOKUP($C61,Data!A:D,4,FALSE)),"")</f>
        <v/>
      </c>
      <c r="I61" s="1" t="str">
        <f>IF(TRIM($C61)&gt;" ",(VLOOKUP($C61,Data!A:G,7,FALSE)),"")</f>
        <v/>
      </c>
      <c r="J61" s="16"/>
      <c r="K61" s="2" t="str">
        <f>IF(TRIM($C61)&gt;" ",(VLOOKUP($C61,Data!A:I,8,FALSE)),"")</f>
        <v/>
      </c>
      <c r="L61" s="1" t="str">
        <f>IF(TRIM($C61)&gt;" ",VLOOKUP($C61,Data!A:AT,46,FALSE),"")</f>
        <v/>
      </c>
      <c r="M61" s="1" t="str">
        <f>IF(TRIM($D61)&gt;" ",VLOOKUP($L61,Parameters!C:F,4,FALSE),"")</f>
        <v/>
      </c>
    </row>
    <row r="62" spans="6:13">
      <c r="F62" s="1" t="str">
        <f>IF(TRIM($C62)&gt;" ",(VLOOKUP($C62,Data!A:D,4,FALSE)),"")</f>
        <v/>
      </c>
      <c r="I62" s="1" t="str">
        <f>IF(TRIM($C62)&gt;" ",(VLOOKUP($C62,Data!A:G,7,FALSE)),"")</f>
        <v/>
      </c>
      <c r="J62" s="16"/>
      <c r="K62" s="2" t="str">
        <f>IF(TRIM($C62)&gt;" ",(VLOOKUP($C62,Data!A:I,8,FALSE)),"")</f>
        <v/>
      </c>
      <c r="L62" s="1" t="str">
        <f>IF(TRIM($C62)&gt;" ",VLOOKUP($C62,Data!A:AT,46,FALSE),"")</f>
        <v/>
      </c>
      <c r="M62" s="1" t="str">
        <f>IF(TRIM($D62)&gt;" ",VLOOKUP($L62,Parameters!C:F,4,FALSE),"")</f>
        <v/>
      </c>
    </row>
    <row r="63" spans="6:13">
      <c r="F63" s="1" t="str">
        <f>IF(TRIM($C63)&gt;" ",(VLOOKUP($C63,Data!A:D,4,FALSE)),"")</f>
        <v/>
      </c>
      <c r="I63" s="1" t="str">
        <f>IF(TRIM($C63)&gt;" ",(VLOOKUP($C63,Data!A:G,7,FALSE)),"")</f>
        <v/>
      </c>
      <c r="J63" s="16"/>
      <c r="K63" s="2" t="str">
        <f>IF(TRIM($C63)&gt;" ",(VLOOKUP($C63,Data!A:I,8,FALSE)),"")</f>
        <v/>
      </c>
      <c r="L63" s="1" t="str">
        <f>IF(TRIM($C63)&gt;" ",VLOOKUP($C63,Data!A:AT,46,FALSE),"")</f>
        <v/>
      </c>
      <c r="M63" s="1" t="str">
        <f>IF(TRIM($D63)&gt;" ",VLOOKUP($L63,Parameters!C:F,4,FALSE),"")</f>
        <v/>
      </c>
    </row>
    <row r="64" spans="6:13">
      <c r="F64" s="1" t="str">
        <f>IF(TRIM($C64)&gt;" ",(VLOOKUP($C64,Data!A:D,4,FALSE)),"")</f>
        <v/>
      </c>
      <c r="I64" s="1" t="str">
        <f>IF(TRIM($C64)&gt;" ",(VLOOKUP($C64,Data!A:G,7,FALSE)),"")</f>
        <v/>
      </c>
      <c r="J64" s="16"/>
      <c r="K64" s="2" t="str">
        <f>IF(TRIM($C64)&gt;" ",(VLOOKUP($C64,Data!A:I,8,FALSE)),"")</f>
        <v/>
      </c>
      <c r="L64" s="1" t="str">
        <f>IF(TRIM($C64)&gt;" ",VLOOKUP($C64,Data!A:AT,46,FALSE),"")</f>
        <v/>
      </c>
      <c r="M64" s="1" t="str">
        <f>IF(TRIM($D64)&gt;" ",VLOOKUP($L64,Parameters!C:F,4,FALSE),"")</f>
        <v/>
      </c>
    </row>
    <row r="65" spans="6:13">
      <c r="F65" s="1" t="str">
        <f>IF(TRIM($C65)&gt;" ",(VLOOKUP($C65,Data!A:D,4,FALSE)),"")</f>
        <v/>
      </c>
      <c r="I65" s="1" t="str">
        <f>IF(TRIM($C65)&gt;" ",(VLOOKUP($C65,Data!A:G,7,FALSE)),"")</f>
        <v/>
      </c>
      <c r="J65" s="16"/>
      <c r="K65" s="2" t="str">
        <f>IF(TRIM($C65)&gt;" ",(VLOOKUP($C65,Data!A:I,8,FALSE)),"")</f>
        <v/>
      </c>
      <c r="L65" s="1" t="str">
        <f>IF(TRIM($C65)&gt;" ",VLOOKUP($C65,Data!A:AT,46,FALSE),"")</f>
        <v/>
      </c>
      <c r="M65" s="1" t="str">
        <f>IF(TRIM($D65)&gt;" ",VLOOKUP($L65,Parameters!C:F,4,FALSE),"")</f>
        <v/>
      </c>
    </row>
    <row r="66" spans="6:13">
      <c r="F66" s="1" t="str">
        <f>IF(TRIM($C66)&gt;" ",(VLOOKUP($C66,Data!A:D,4,FALSE)),"")</f>
        <v/>
      </c>
      <c r="I66" s="1" t="str">
        <f>IF(TRIM($C66)&gt;" ",(VLOOKUP($C66,Data!A:G,7,FALSE)),"")</f>
        <v/>
      </c>
      <c r="J66" s="16"/>
      <c r="K66" s="2" t="str">
        <f>IF(TRIM($C66)&gt;" ",(VLOOKUP($C66,Data!A:I,8,FALSE)),"")</f>
        <v/>
      </c>
      <c r="L66" s="1" t="str">
        <f>IF(TRIM($C66)&gt;" ",VLOOKUP($C66,Data!A:AT,46,FALSE),"")</f>
        <v/>
      </c>
      <c r="M66" s="1" t="str">
        <f>IF(TRIM($D66)&gt;" ",VLOOKUP($L66,Parameters!C:F,4,FALSE),"")</f>
        <v/>
      </c>
    </row>
    <row r="67" spans="6:13">
      <c r="F67" s="1" t="str">
        <f>IF(TRIM($C67)&gt;" ",(VLOOKUP($C67,Data!A:D,4,FALSE)),"")</f>
        <v/>
      </c>
      <c r="I67" s="1" t="str">
        <f>IF(TRIM($C67)&gt;" ",(VLOOKUP($C67,Data!A:G,7,FALSE)),"")</f>
        <v/>
      </c>
      <c r="J67" s="16"/>
      <c r="K67" s="2" t="str">
        <f>IF(TRIM($C67)&gt;" ",(VLOOKUP($C67,Data!A:I,8,FALSE)),"")</f>
        <v/>
      </c>
      <c r="L67" s="1" t="str">
        <f>IF(TRIM($C67)&gt;" ",VLOOKUP($C67,Data!A:AT,46,FALSE),"")</f>
        <v/>
      </c>
      <c r="M67" s="1" t="str">
        <f>IF(TRIM($D67)&gt;" ",VLOOKUP($L67,Parameters!C:F,4,FALSE),"")</f>
        <v/>
      </c>
    </row>
    <row r="68" spans="6:13">
      <c r="F68" s="1" t="str">
        <f>IF(TRIM($C68)&gt;" ",(VLOOKUP($C68,Data!A:D,4,FALSE)),"")</f>
        <v/>
      </c>
      <c r="I68" s="1" t="str">
        <f>IF(TRIM($C68)&gt;" ",(VLOOKUP($C68,Data!A:G,7,FALSE)),"")</f>
        <v/>
      </c>
      <c r="J68" s="16"/>
      <c r="K68" s="2" t="str">
        <f>IF(TRIM($C68)&gt;" ",(VLOOKUP($C68,Data!A:I,8,FALSE)),"")</f>
        <v/>
      </c>
      <c r="L68" s="1" t="str">
        <f>IF(TRIM($C68)&gt;" ",VLOOKUP($C68,Data!A:AT,46,FALSE),"")</f>
        <v/>
      </c>
      <c r="M68" s="1" t="str">
        <f>IF(TRIM($D68)&gt;" ",VLOOKUP($L68,Parameters!C:F,4,FALSE),"")</f>
        <v/>
      </c>
    </row>
    <row r="69" spans="6:13">
      <c r="F69" s="1" t="str">
        <f>IF(TRIM($C69)&gt;" ",(VLOOKUP($C69,Data!A:D,4,FALSE)),"")</f>
        <v/>
      </c>
      <c r="I69" s="1" t="str">
        <f>IF(TRIM($C69)&gt;" ",(VLOOKUP($C69,Data!A:G,7,FALSE)),"")</f>
        <v/>
      </c>
      <c r="J69" s="16"/>
      <c r="K69" s="2" t="str">
        <f>IF(TRIM($C69)&gt;" ",(VLOOKUP($C69,Data!A:I,8,FALSE)),"")</f>
        <v/>
      </c>
      <c r="L69" s="1" t="str">
        <f>IF(TRIM($C69)&gt;" ",VLOOKUP($C69,Data!A:AT,46,FALSE),"")</f>
        <v/>
      </c>
      <c r="M69" s="1" t="str">
        <f>IF(TRIM($D69)&gt;" ",VLOOKUP($L69,Parameters!C:F,4,FALSE),"")</f>
        <v/>
      </c>
    </row>
    <row r="70" spans="6:13">
      <c r="F70" s="1" t="str">
        <f>IF(TRIM($C70)&gt;" ",(VLOOKUP($C70,Data!A:D,4,FALSE)),"")</f>
        <v/>
      </c>
      <c r="I70" s="1" t="str">
        <f>IF(TRIM($C70)&gt;" ",(VLOOKUP($C70,Data!A:G,7,FALSE)),"")</f>
        <v/>
      </c>
      <c r="J70" s="16"/>
      <c r="K70" s="2" t="str">
        <f>IF(TRIM($C70)&gt;" ",(VLOOKUP($C70,Data!A:I,8,FALSE)),"")</f>
        <v/>
      </c>
      <c r="L70" s="1" t="str">
        <f>IF(TRIM($C70)&gt;" ",VLOOKUP($C70,Data!A:AT,46,FALSE),"")</f>
        <v/>
      </c>
      <c r="M70" s="1" t="str">
        <f>IF(TRIM($D70)&gt;" ",VLOOKUP($L70,Parameters!C:F,4,FALSE),"")</f>
        <v/>
      </c>
    </row>
    <row r="71" spans="6:13">
      <c r="F71" s="1" t="str">
        <f>IF(TRIM($C71)&gt;" ",(VLOOKUP($C71,Data!A:D,4,FALSE)),"")</f>
        <v/>
      </c>
      <c r="I71" s="1" t="str">
        <f>IF(TRIM($C71)&gt;" ",(VLOOKUP($C71,Data!A:G,7,FALSE)),"")</f>
        <v/>
      </c>
      <c r="J71" s="16"/>
      <c r="K71" s="2" t="str">
        <f>IF(TRIM($C71)&gt;" ",(VLOOKUP($C71,Data!A:I,8,FALSE)),"")</f>
        <v/>
      </c>
      <c r="L71" s="1" t="str">
        <f>IF(TRIM($C71)&gt;" ",VLOOKUP($C71,Data!A:AT,46,FALSE),"")</f>
        <v/>
      </c>
      <c r="M71" s="1" t="str">
        <f>IF(TRIM($D71)&gt;" ",VLOOKUP($L71,Parameters!C:F,4,FALSE),"")</f>
        <v/>
      </c>
    </row>
    <row r="72" spans="6:13">
      <c r="F72" s="1" t="str">
        <f>IF(TRIM($C72)&gt;" ",(VLOOKUP($C72,Data!A:D,4,FALSE)),"")</f>
        <v/>
      </c>
      <c r="I72" s="1" t="str">
        <f>IF(TRIM($C72)&gt;" ",(VLOOKUP($C72,Data!A:G,7,FALSE)),"")</f>
        <v/>
      </c>
      <c r="J72" s="16"/>
      <c r="K72" s="2" t="str">
        <f>IF(TRIM($C72)&gt;" ",(VLOOKUP($C72,Data!A:I,8,FALSE)),"")</f>
        <v/>
      </c>
      <c r="L72" s="1" t="str">
        <f>IF(TRIM($C72)&gt;" ",VLOOKUP($C72,Data!A:AT,46,FALSE),"")</f>
        <v/>
      </c>
      <c r="M72" s="1" t="str">
        <f>IF(TRIM($D72)&gt;" ",VLOOKUP($L72,Parameters!C:F,4,FALSE),"")</f>
        <v/>
      </c>
    </row>
    <row r="73" spans="6:13">
      <c r="F73" s="1" t="str">
        <f>IF(TRIM($C73)&gt;" ",(VLOOKUP($C73,Data!A:D,4,FALSE)),"")</f>
        <v/>
      </c>
      <c r="I73" s="1" t="str">
        <f>IF(TRIM($C73)&gt;" ",(VLOOKUP($C73,Data!A:G,7,FALSE)),"")</f>
        <v/>
      </c>
      <c r="J73" s="16"/>
      <c r="K73" s="2" t="str">
        <f>IF(TRIM($C73)&gt;" ",(VLOOKUP($C73,Data!A:I,8,FALSE)),"")</f>
        <v/>
      </c>
      <c r="L73" s="1" t="str">
        <f>IF(TRIM($C73)&gt;" ",VLOOKUP($C73,Data!A:AT,46,FALSE),"")</f>
        <v/>
      </c>
      <c r="M73" s="1" t="str">
        <f>IF(TRIM($D73)&gt;" ",VLOOKUP($L73,Parameters!C:F,4,FALSE),"")</f>
        <v/>
      </c>
    </row>
    <row r="74" spans="6:13">
      <c r="F74" s="1" t="str">
        <f>IF(TRIM($C74)&gt;" ",(VLOOKUP($C74,Data!A:D,4,FALSE)),"")</f>
        <v/>
      </c>
      <c r="I74" s="1" t="str">
        <f>IF(TRIM($C74)&gt;" ",(VLOOKUP($C74,Data!A:G,7,FALSE)),"")</f>
        <v/>
      </c>
      <c r="J74" s="16"/>
      <c r="K74" s="2" t="str">
        <f>IF(TRIM($C74)&gt;" ",(VLOOKUP($C74,Data!A:I,8,FALSE)),"")</f>
        <v/>
      </c>
      <c r="L74" s="1" t="str">
        <f>IF(TRIM($C74)&gt;" ",VLOOKUP($C74,Data!A:AT,46,FALSE),"")</f>
        <v/>
      </c>
      <c r="M74" s="1" t="str">
        <f>IF(TRIM($D74)&gt;" ",VLOOKUP($L74,Parameters!C:F,4,FALSE),"")</f>
        <v/>
      </c>
    </row>
    <row r="75" spans="6:13">
      <c r="F75" s="1" t="str">
        <f>IF(TRIM($C75)&gt;" ",(VLOOKUP($C75,Data!A:D,4,FALSE)),"")</f>
        <v/>
      </c>
      <c r="I75" s="1" t="str">
        <f>IF(TRIM($C75)&gt;" ",(VLOOKUP($C75,Data!A:G,7,FALSE)),"")</f>
        <v/>
      </c>
      <c r="J75" s="16"/>
      <c r="K75" s="2" t="str">
        <f>IF(TRIM($C75)&gt;" ",(VLOOKUP($C75,Data!A:I,8,FALSE)),"")</f>
        <v/>
      </c>
      <c r="L75" s="1" t="str">
        <f>IF(TRIM($C75)&gt;" ",VLOOKUP($C75,Data!A:AT,46,FALSE),"")</f>
        <v/>
      </c>
      <c r="M75" s="1" t="str">
        <f>IF(TRIM($D75)&gt;" ",VLOOKUP($L75,Parameters!C:F,4,FALSE),"")</f>
        <v/>
      </c>
    </row>
    <row r="76" spans="6:13">
      <c r="F76" s="1" t="str">
        <f>IF(TRIM($C76)&gt;" ",(VLOOKUP($C76,Data!A:D,4,FALSE)),"")</f>
        <v/>
      </c>
      <c r="I76" s="1" t="str">
        <f>IF(TRIM($C76)&gt;" ",(VLOOKUP($C76,Data!A:G,7,FALSE)),"")</f>
        <v/>
      </c>
      <c r="J76" s="16"/>
      <c r="K76" s="2" t="str">
        <f>IF(TRIM($C76)&gt;" ",(VLOOKUP($C76,Data!A:I,8,FALSE)),"")</f>
        <v/>
      </c>
      <c r="L76" s="1" t="str">
        <f>IF(TRIM($C76)&gt;" ",VLOOKUP($C76,Data!A:AT,46,FALSE),"")</f>
        <v/>
      </c>
      <c r="M76" s="1" t="str">
        <f>IF(TRIM($D76)&gt;" ",VLOOKUP($L76,Parameters!C:F,4,FALSE),"")</f>
        <v/>
      </c>
    </row>
    <row r="77" spans="6:13">
      <c r="F77" s="1" t="str">
        <f>IF(TRIM($C77)&gt;" ",(VLOOKUP($C77,Data!A:D,4,FALSE)),"")</f>
        <v/>
      </c>
      <c r="I77" s="1" t="str">
        <f>IF(TRIM($C77)&gt;" ",(VLOOKUP($C77,Data!A:G,7,FALSE)),"")</f>
        <v/>
      </c>
      <c r="J77" s="16"/>
      <c r="K77" s="2" t="str">
        <f>IF(TRIM($C77)&gt;" ",(VLOOKUP($C77,Data!A:I,8,FALSE)),"")</f>
        <v/>
      </c>
      <c r="L77" s="1" t="str">
        <f>IF(TRIM($C77)&gt;" ",VLOOKUP($C77,Data!A:AT,46,FALSE),"")</f>
        <v/>
      </c>
      <c r="M77" s="1" t="str">
        <f>IF(TRIM($D77)&gt;" ",VLOOKUP($L77,Parameters!C:F,4,FALSE),"")</f>
        <v/>
      </c>
    </row>
    <row r="78" spans="6:13">
      <c r="F78" s="1" t="str">
        <f>IF(TRIM($C78)&gt;" ",(VLOOKUP($C78,Data!A:D,4,FALSE)),"")</f>
        <v/>
      </c>
      <c r="I78" s="1" t="str">
        <f>IF(TRIM($C78)&gt;" ",(VLOOKUP($C78,Data!A:G,7,FALSE)),"")</f>
        <v/>
      </c>
      <c r="J78" s="16"/>
      <c r="K78" s="2" t="str">
        <f>IF(TRIM($C78)&gt;" ",(VLOOKUP($C78,Data!A:I,8,FALSE)),"")</f>
        <v/>
      </c>
      <c r="L78" s="1" t="str">
        <f>IF(TRIM($C78)&gt;" ",VLOOKUP($C78,Data!A:AT,46,FALSE),"")</f>
        <v/>
      </c>
      <c r="M78" s="1" t="str">
        <f>IF(TRIM($D78)&gt;" ",VLOOKUP($L78,Parameters!C:F,4,FALSE),"")</f>
        <v/>
      </c>
    </row>
    <row r="79" spans="6:13">
      <c r="F79" s="1" t="str">
        <f>IF(TRIM($C79)&gt;" ",(VLOOKUP($C79,Data!A:D,4,FALSE)),"")</f>
        <v/>
      </c>
      <c r="I79" s="1" t="str">
        <f>IF(TRIM($C79)&gt;" ",(VLOOKUP($C79,Data!A:G,7,FALSE)),"")</f>
        <v/>
      </c>
      <c r="J79" s="16"/>
      <c r="K79" s="2" t="str">
        <f>IF(TRIM($C79)&gt;" ",(VLOOKUP($C79,Data!A:I,8,FALSE)),"")</f>
        <v/>
      </c>
      <c r="L79" s="1" t="str">
        <f>IF(TRIM($C79)&gt;" ",VLOOKUP($C79,Data!A:AT,46,FALSE),"")</f>
        <v/>
      </c>
      <c r="M79" s="1" t="str">
        <f>IF(TRIM($D79)&gt;" ",VLOOKUP($L79,Parameters!C:F,4,FALSE),"")</f>
        <v/>
      </c>
    </row>
    <row r="80" spans="6:13">
      <c r="F80" s="1" t="str">
        <f>IF(TRIM($C80)&gt;" ",(VLOOKUP($C80,Data!A:D,4,FALSE)),"")</f>
        <v/>
      </c>
      <c r="I80" s="1" t="str">
        <f>IF(TRIM($C80)&gt;" ",(VLOOKUP($C80,Data!A:G,7,FALSE)),"")</f>
        <v/>
      </c>
      <c r="J80" s="16"/>
      <c r="K80" s="2" t="str">
        <f>IF(TRIM($C80)&gt;" ",(VLOOKUP($C80,Data!A:I,8,FALSE)),"")</f>
        <v/>
      </c>
      <c r="L80" s="1" t="str">
        <f>IF(TRIM($C80)&gt;" ",VLOOKUP($C80,Data!A:AT,46,FALSE),"")</f>
        <v/>
      </c>
      <c r="M80" s="1" t="str">
        <f>IF(TRIM($D80)&gt;" ",VLOOKUP($L80,Parameters!C:F,4,FALSE),"")</f>
        <v/>
      </c>
    </row>
    <row r="81" spans="6:13">
      <c r="F81" s="1" t="str">
        <f>IF(TRIM($C81)&gt;" ",(VLOOKUP($C81,Data!A:D,4,FALSE)),"")</f>
        <v/>
      </c>
      <c r="I81" s="1" t="str">
        <f>IF(TRIM($C81)&gt;" ",(VLOOKUP($C81,Data!A:G,7,FALSE)),"")</f>
        <v/>
      </c>
      <c r="J81" s="16"/>
      <c r="K81" s="2" t="str">
        <f>IF(TRIM($C81)&gt;" ",(VLOOKUP($C81,Data!A:I,8,FALSE)),"")</f>
        <v/>
      </c>
      <c r="L81" s="1" t="str">
        <f>IF(TRIM($C81)&gt;" ",VLOOKUP($C81,Data!A:AT,46,FALSE),"")</f>
        <v/>
      </c>
      <c r="M81" s="1" t="str">
        <f>IF(TRIM($D81)&gt;" ",VLOOKUP($L81,Parameters!C:F,4,FALSE),"")</f>
        <v/>
      </c>
    </row>
    <row r="82" spans="6:13">
      <c r="F82" s="1" t="str">
        <f>IF(TRIM($C82)&gt;" ",(VLOOKUP($C82,Data!A:D,4,FALSE)),"")</f>
        <v/>
      </c>
      <c r="I82" s="1" t="str">
        <f>IF(TRIM($C82)&gt;" ",(VLOOKUP($C82,Data!A:G,7,FALSE)),"")</f>
        <v/>
      </c>
      <c r="J82" s="16"/>
      <c r="K82" s="2" t="str">
        <f>IF(TRIM($C82)&gt;" ",(VLOOKUP($C82,Data!A:I,8,FALSE)),"")</f>
        <v/>
      </c>
      <c r="L82" s="1" t="str">
        <f>IF(TRIM($C82)&gt;" ",VLOOKUP($C82,Data!A:AT,46,FALSE),"")</f>
        <v/>
      </c>
      <c r="M82" s="1" t="str">
        <f>IF(TRIM($D82)&gt;" ",VLOOKUP($L82,Parameters!C:F,4,FALSE),"")</f>
        <v/>
      </c>
    </row>
    <row r="83" spans="6:13">
      <c r="F83" s="1" t="str">
        <f>IF(TRIM($C83)&gt;" ",(VLOOKUP($C83,Data!A:D,4,FALSE)),"")</f>
        <v/>
      </c>
      <c r="I83" s="1" t="str">
        <f>IF(TRIM($C83)&gt;" ",(VLOOKUP($C83,Data!A:G,7,FALSE)),"")</f>
        <v/>
      </c>
      <c r="J83" s="16"/>
      <c r="K83" s="2" t="str">
        <f>IF(TRIM($C83)&gt;" ",(VLOOKUP($C83,Data!A:I,8,FALSE)),"")</f>
        <v/>
      </c>
      <c r="L83" s="1" t="str">
        <f>IF(TRIM($C83)&gt;" ",VLOOKUP($C83,Data!A:AT,46,FALSE),"")</f>
        <v/>
      </c>
      <c r="M83" s="1" t="str">
        <f>IF(TRIM($D83)&gt;" ",VLOOKUP($L83,Parameters!C:F,4,FALSE),"")</f>
        <v/>
      </c>
    </row>
    <row r="84" spans="6:13">
      <c r="F84" s="1" t="str">
        <f>IF(TRIM($C84)&gt;" ",(VLOOKUP($C84,Data!A:D,4,FALSE)),"")</f>
        <v/>
      </c>
      <c r="I84" s="1" t="str">
        <f>IF(TRIM($C84)&gt;" ",(VLOOKUP($C84,Data!A:G,7,FALSE)),"")</f>
        <v/>
      </c>
      <c r="J84" s="16"/>
      <c r="K84" s="2" t="str">
        <f>IF(TRIM($C84)&gt;" ",(VLOOKUP($C84,Data!A:I,8,FALSE)),"")</f>
        <v/>
      </c>
      <c r="L84" s="1" t="str">
        <f>IF(TRIM($C84)&gt;" ",VLOOKUP($C84,Data!A:AT,46,FALSE),"")</f>
        <v/>
      </c>
      <c r="M84" s="1" t="str">
        <f>IF(TRIM($D84)&gt;" ",VLOOKUP($L84,Parameters!C:F,4,FALSE),"")</f>
        <v/>
      </c>
    </row>
    <row r="85" spans="6:13">
      <c r="F85" s="1" t="str">
        <f>IF(TRIM($C85)&gt;" ",(VLOOKUP($C85,Data!A:D,4,FALSE)),"")</f>
        <v/>
      </c>
      <c r="I85" s="1" t="str">
        <f>IF(TRIM($C85)&gt;" ",(VLOOKUP($C85,Data!A:G,7,FALSE)),"")</f>
        <v/>
      </c>
      <c r="J85" s="16"/>
      <c r="K85" s="2" t="str">
        <f>IF(TRIM($C85)&gt;" ",(VLOOKUP($C85,Data!A:I,8,FALSE)),"")</f>
        <v/>
      </c>
      <c r="L85" s="1" t="str">
        <f>IF(TRIM($C85)&gt;" ",VLOOKUP($C85,Data!A:AT,46,FALSE),"")</f>
        <v/>
      </c>
      <c r="M85" s="1" t="str">
        <f>IF(TRIM($D85)&gt;" ",VLOOKUP($L85,Parameters!C:F,4,FALSE),"")</f>
        <v/>
      </c>
    </row>
    <row r="86" spans="6:13">
      <c r="F86" s="1" t="str">
        <f>IF(TRIM($C86)&gt;" ",(VLOOKUP($C86,Data!A:D,4,FALSE)),"")</f>
        <v/>
      </c>
      <c r="I86" s="1" t="str">
        <f>IF(TRIM($C86)&gt;" ",(VLOOKUP($C86,Data!A:G,7,FALSE)),"")</f>
        <v/>
      </c>
      <c r="J86" s="16"/>
      <c r="K86" s="2" t="str">
        <f>IF(TRIM($C86)&gt;" ",(VLOOKUP($C86,Data!A:I,8,FALSE)),"")</f>
        <v/>
      </c>
      <c r="L86" s="1" t="str">
        <f>IF(TRIM($C86)&gt;" ",VLOOKUP($C86,Data!A:AT,46,FALSE),"")</f>
        <v/>
      </c>
      <c r="M86" s="1" t="str">
        <f>IF(TRIM($D86)&gt;" ",VLOOKUP($L86,Parameters!C:F,4,FALSE),"")</f>
        <v/>
      </c>
    </row>
    <row r="87" spans="6:13">
      <c r="F87" s="1" t="str">
        <f>IF(TRIM($C87)&gt;" ",(VLOOKUP($C87,Data!A:D,4,FALSE)),"")</f>
        <v/>
      </c>
      <c r="I87" s="1" t="str">
        <f>IF(TRIM($C87)&gt;" ",(VLOOKUP($C87,Data!A:G,7,FALSE)),"")</f>
        <v/>
      </c>
      <c r="J87" s="16"/>
      <c r="K87" s="2" t="str">
        <f>IF(TRIM($C87)&gt;" ",(VLOOKUP($C87,Data!A:I,8,FALSE)),"")</f>
        <v/>
      </c>
      <c r="L87" s="1" t="str">
        <f>IF(TRIM($C87)&gt;" ",VLOOKUP($C87,Data!A:AT,46,FALSE),"")</f>
        <v/>
      </c>
      <c r="M87" s="1" t="str">
        <f>IF(TRIM($D87)&gt;" ",VLOOKUP($L87,Parameters!C:F,4,FALSE),"")</f>
        <v/>
      </c>
    </row>
    <row r="88" spans="6:13">
      <c r="F88" s="1" t="str">
        <f>IF(TRIM($C88)&gt;" ",(VLOOKUP($C88,Data!A:D,4,FALSE)),"")</f>
        <v/>
      </c>
      <c r="I88" s="1" t="str">
        <f>IF(TRIM($C88)&gt;" ",(VLOOKUP($C88,Data!A:G,7,FALSE)),"")</f>
        <v/>
      </c>
      <c r="J88" s="16"/>
      <c r="K88" s="2" t="str">
        <f>IF(TRIM($C88)&gt;" ",(VLOOKUP($C88,Data!A:I,8,FALSE)),"")</f>
        <v/>
      </c>
      <c r="L88" s="1" t="str">
        <f>IF(TRIM($C88)&gt;" ",VLOOKUP($C88,Data!A:AT,46,FALSE),"")</f>
        <v/>
      </c>
      <c r="M88" s="1" t="str">
        <f>IF(TRIM($D88)&gt;" ",VLOOKUP($L88,Parameters!C:F,4,FALSE),"")</f>
        <v/>
      </c>
    </row>
    <row r="89" spans="6:13">
      <c r="F89" s="1" t="str">
        <f>IF(TRIM($C89)&gt;" ",(VLOOKUP($C89,Data!A:D,4,FALSE)),"")</f>
        <v/>
      </c>
      <c r="I89" s="1" t="str">
        <f>IF(TRIM($C89)&gt;" ",(VLOOKUP($C89,Data!A:G,7,FALSE)),"")</f>
        <v/>
      </c>
      <c r="J89" s="16"/>
      <c r="K89" s="2" t="str">
        <f>IF(TRIM($C89)&gt;" ",(VLOOKUP($C89,Data!A:I,8,FALSE)),"")</f>
        <v/>
      </c>
      <c r="L89" s="1" t="str">
        <f>IF(TRIM($C89)&gt;" ",VLOOKUP($C89,Data!A:AT,46,FALSE),"")</f>
        <v/>
      </c>
      <c r="M89" s="1" t="str">
        <f>IF(TRIM($D89)&gt;" ",VLOOKUP($L89,Parameters!C:F,4,FALSE),"")</f>
        <v/>
      </c>
    </row>
    <row r="90" spans="6:13">
      <c r="F90" s="1" t="str">
        <f>IF(TRIM($C90)&gt;" ",(VLOOKUP($C90,Data!A:D,4,FALSE)),"")</f>
        <v/>
      </c>
      <c r="I90" s="1" t="str">
        <f>IF(TRIM($C90)&gt;" ",(VLOOKUP($C90,Data!A:G,7,FALSE)),"")</f>
        <v/>
      </c>
      <c r="J90" s="16"/>
      <c r="K90" s="2" t="str">
        <f>IF(TRIM($C90)&gt;" ",(VLOOKUP($C90,Data!A:I,8,FALSE)),"")</f>
        <v/>
      </c>
      <c r="L90" s="1" t="str">
        <f>IF(TRIM($C90)&gt;" ",VLOOKUP($C90,Data!A:AT,46,FALSE),"")</f>
        <v/>
      </c>
      <c r="M90" s="1" t="str">
        <f>IF(TRIM($D90)&gt;" ",VLOOKUP($L90,Parameters!C:F,4,FALSE),"")</f>
        <v/>
      </c>
    </row>
    <row r="91" spans="6:13">
      <c r="F91" s="1" t="str">
        <f>IF(TRIM($C91)&gt;" ",(VLOOKUP($C91,Data!A:D,4,FALSE)),"")</f>
        <v/>
      </c>
      <c r="I91" s="1" t="str">
        <f>IF(TRIM($C91)&gt;" ",(VLOOKUP($C91,Data!A:G,7,FALSE)),"")</f>
        <v/>
      </c>
      <c r="J91" s="16"/>
      <c r="K91" s="2" t="str">
        <f>IF(TRIM($C91)&gt;" ",(VLOOKUP($C91,Data!A:I,8,FALSE)),"")</f>
        <v/>
      </c>
      <c r="L91" s="1" t="str">
        <f>IF(TRIM($C91)&gt;" ",VLOOKUP($C91,Data!A:AT,46,FALSE),"")</f>
        <v/>
      </c>
      <c r="M91" s="1" t="str">
        <f>IF(TRIM($D91)&gt;" ",VLOOKUP($L91,Parameters!C:F,4,FALSE),"")</f>
        <v/>
      </c>
    </row>
    <row r="92" spans="6:13">
      <c r="F92" s="1" t="str">
        <f>IF(TRIM($C92)&gt;" ",(VLOOKUP($C92,Data!A:D,4,FALSE)),"")</f>
        <v/>
      </c>
      <c r="I92" s="1" t="str">
        <f>IF(TRIM($C92)&gt;" ",(VLOOKUP($C92,Data!A:G,7,FALSE)),"")</f>
        <v/>
      </c>
      <c r="J92" s="16"/>
      <c r="K92" s="2" t="str">
        <f>IF(TRIM($C92)&gt;" ",(VLOOKUP($C92,Data!A:I,8,FALSE)),"")</f>
        <v/>
      </c>
      <c r="L92" s="1" t="str">
        <f>IF(TRIM($C92)&gt;" ",VLOOKUP($C92,Data!A:AT,46,FALSE),"")</f>
        <v/>
      </c>
      <c r="M92" s="1" t="str">
        <f>IF(TRIM($D92)&gt;" ",VLOOKUP($L92,Parameters!C:F,4,FALSE),"")</f>
        <v/>
      </c>
    </row>
    <row r="93" spans="6:13">
      <c r="F93" s="1" t="str">
        <f>IF(TRIM($C93)&gt;" ",(VLOOKUP($C93,Data!A:D,4,FALSE)),"")</f>
        <v/>
      </c>
      <c r="I93" s="1" t="str">
        <f>IF(TRIM($C93)&gt;" ",(VLOOKUP($C93,Data!A:G,7,FALSE)),"")</f>
        <v/>
      </c>
      <c r="J93" s="16"/>
      <c r="K93" s="2" t="str">
        <f>IF(TRIM($C93)&gt;" ",(VLOOKUP($C93,Data!A:I,8,FALSE)),"")</f>
        <v/>
      </c>
      <c r="L93" s="1" t="str">
        <f>IF(TRIM($C93)&gt;" ",VLOOKUP($C93,Data!A:AT,46,FALSE),"")</f>
        <v/>
      </c>
      <c r="M93" s="1" t="str">
        <f>IF(TRIM($D93)&gt;" ",VLOOKUP($L93,Parameters!C:F,4,FALSE),"")</f>
        <v/>
      </c>
    </row>
    <row r="94" spans="6:13">
      <c r="F94" s="1" t="str">
        <f>IF(TRIM($C94)&gt;" ",(VLOOKUP($C94,Data!A:D,4,FALSE)),"")</f>
        <v/>
      </c>
      <c r="I94" s="1" t="str">
        <f>IF(TRIM($C94)&gt;" ",(VLOOKUP($C94,Data!A:G,7,FALSE)),"")</f>
        <v/>
      </c>
      <c r="J94" s="16"/>
      <c r="K94" s="2" t="str">
        <f>IF(TRIM($C94)&gt;" ",(VLOOKUP($C94,Data!A:I,8,FALSE)),"")</f>
        <v/>
      </c>
      <c r="L94" s="1" t="str">
        <f>IF(TRIM($C94)&gt;" ",VLOOKUP($C94,Data!A:AT,46,FALSE),"")</f>
        <v/>
      </c>
      <c r="M94" s="1" t="str">
        <f>IF(TRIM($D94)&gt;" ",VLOOKUP($L94,Parameters!C:F,4,FALSE),"")</f>
        <v/>
      </c>
    </row>
    <row r="95" spans="6:13">
      <c r="F95" s="1" t="str">
        <f>IF(TRIM($C95)&gt;" ",(VLOOKUP($C95,Data!A:D,4,FALSE)),"")</f>
        <v/>
      </c>
      <c r="I95" s="1" t="str">
        <f>IF(TRIM($C95)&gt;" ",(VLOOKUP($C95,Data!A:G,7,FALSE)),"")</f>
        <v/>
      </c>
      <c r="J95" s="16"/>
      <c r="K95" s="2" t="str">
        <f>IF(TRIM($C95)&gt;" ",(VLOOKUP($C95,Data!A:I,8,FALSE)),"")</f>
        <v/>
      </c>
      <c r="L95" s="1" t="str">
        <f>IF(TRIM($C95)&gt;" ",VLOOKUP($C95,Data!A:AT,46,FALSE),"")</f>
        <v/>
      </c>
      <c r="M95" s="1" t="str">
        <f>IF(TRIM($D95)&gt;" ",VLOOKUP($L95,Parameters!C:F,4,FALSE),"")</f>
        <v/>
      </c>
    </row>
    <row r="96" spans="6:13">
      <c r="F96" s="1" t="str">
        <f>IF(TRIM($C96)&gt;" ",(VLOOKUP($C96,Data!A:D,4,FALSE)),"")</f>
        <v/>
      </c>
      <c r="I96" s="1" t="str">
        <f>IF(TRIM($C96)&gt;" ",(VLOOKUP($C96,Data!A:G,7,FALSE)),"")</f>
        <v/>
      </c>
      <c r="J96" s="16"/>
      <c r="K96" s="2" t="str">
        <f>IF(TRIM($C96)&gt;" ",(VLOOKUP($C96,Data!A:I,8,FALSE)),"")</f>
        <v/>
      </c>
      <c r="L96" s="1" t="str">
        <f>IF(TRIM($C96)&gt;" ",VLOOKUP($C96,Data!A:AT,46,FALSE),"")</f>
        <v/>
      </c>
      <c r="M96" s="1" t="str">
        <f>IF(TRIM($D96)&gt;" ",VLOOKUP($L96,Parameters!C:F,4,FALSE),"")</f>
        <v/>
      </c>
    </row>
    <row r="97" spans="6:13">
      <c r="F97" s="1" t="str">
        <f>IF(TRIM($C97)&gt;" ",(VLOOKUP($C97,Data!A:D,4,FALSE)),"")</f>
        <v/>
      </c>
      <c r="I97" s="1" t="str">
        <f>IF(TRIM($C97)&gt;" ",(VLOOKUP($C97,Data!A:G,7,FALSE)),"")</f>
        <v/>
      </c>
      <c r="J97" s="16"/>
      <c r="K97" s="2" t="str">
        <f>IF(TRIM($C97)&gt;" ",(VLOOKUP($C97,Data!A:I,8,FALSE)),"")</f>
        <v/>
      </c>
      <c r="L97" s="1" t="str">
        <f>IF(TRIM($C97)&gt;" ",VLOOKUP($C97,Data!A:AT,46,FALSE),"")</f>
        <v/>
      </c>
      <c r="M97" s="1" t="str">
        <f>IF(TRIM($D97)&gt;" ",VLOOKUP($L97,Parameters!C:F,4,FALSE),"")</f>
        <v/>
      </c>
    </row>
    <row r="98" spans="6:13">
      <c r="F98" s="1" t="str">
        <f>IF(TRIM($C98)&gt;" ",(VLOOKUP($C98,Data!A:D,4,FALSE)),"")</f>
        <v/>
      </c>
      <c r="I98" s="1" t="str">
        <f>IF(TRIM($C98)&gt;" ",(VLOOKUP($C98,Data!A:G,7,FALSE)),"")</f>
        <v/>
      </c>
      <c r="J98" s="16"/>
      <c r="K98" s="2" t="str">
        <f>IF(TRIM($C98)&gt;" ",(VLOOKUP($C98,Data!A:I,8,FALSE)),"")</f>
        <v/>
      </c>
      <c r="L98" s="1" t="str">
        <f>IF(TRIM($C98)&gt;" ",VLOOKUP($C98,Data!A:AT,46,FALSE),"")</f>
        <v/>
      </c>
      <c r="M98" s="1" t="str">
        <f>IF(TRIM($D98)&gt;" ",VLOOKUP($L98,Parameters!C:F,4,FALSE),"")</f>
        <v/>
      </c>
    </row>
    <row r="99" spans="6:13">
      <c r="F99" s="1" t="str">
        <f>IF(TRIM($C99)&gt;" ",(VLOOKUP($C99,Data!A:D,4,FALSE)),"")</f>
        <v/>
      </c>
      <c r="I99" s="1" t="str">
        <f>IF(TRIM($C99)&gt;" ",(VLOOKUP($C99,Data!A:G,7,FALSE)),"")</f>
        <v/>
      </c>
      <c r="J99" s="16"/>
      <c r="K99" s="2" t="str">
        <f>IF(TRIM($C99)&gt;" ",(VLOOKUP($C99,Data!A:I,8,FALSE)),"")</f>
        <v/>
      </c>
      <c r="L99" s="1" t="str">
        <f>IF(TRIM($C99)&gt;" ",VLOOKUP($C99,Data!A:AT,46,FALSE),"")</f>
        <v/>
      </c>
      <c r="M99" s="1" t="str">
        <f>IF(TRIM($D99)&gt;" ",VLOOKUP($L99,Parameters!C:F,4,FALSE),"")</f>
        <v/>
      </c>
    </row>
    <row r="100" spans="6:13">
      <c r="F100" s="1" t="str">
        <f>IF(TRIM($C100)&gt;" ",(VLOOKUP($C100,Data!A:D,4,FALSE)),"")</f>
        <v/>
      </c>
      <c r="I100" s="1" t="str">
        <f>IF(TRIM($C100)&gt;" ",(VLOOKUP($C100,Data!A:G,7,FALSE)),"")</f>
        <v/>
      </c>
      <c r="J100" s="16"/>
      <c r="K100" s="2" t="str">
        <f>IF(TRIM($C100)&gt;" ",(VLOOKUP($C100,Data!A:I,8,FALSE)),"")</f>
        <v/>
      </c>
      <c r="L100" s="1" t="str">
        <f>IF(TRIM($C100)&gt;" ",VLOOKUP($C100,Data!A:AT,46,FALSE),"")</f>
        <v/>
      </c>
      <c r="M100" s="1" t="str">
        <f>IF(TRIM($D100)&gt;" ",VLOOKUP($L100,Parameters!C:F,4,FALSE),"")</f>
        <v/>
      </c>
    </row>
  </sheetData>
  <mergeCells count="2">
    <mergeCell ref="A4:M4"/>
    <mergeCell ref="A2:M2"/>
  </mergeCells>
  <conditionalFormatting sqref="F16:M100">
    <cfRule type="expression" dxfId="6" priority="9">
      <formula>$M16="Red"</formula>
    </cfRule>
    <cfRule type="expression" dxfId="5" priority="7">
      <formula>$M16="Purple"</formula>
    </cfRule>
    <cfRule type="expression" dxfId="4" priority="5">
      <formula>$M16="Orange"</formula>
    </cfRule>
    <cfRule type="expression" dxfId="3" priority="4">
      <formula>$M16="Green"</formula>
    </cfRule>
    <cfRule type="expression" dxfId="2" priority="3">
      <formula>$M16="Blue"</formula>
    </cfRule>
    <cfRule type="expression" dxfId="1" priority="2">
      <formula>$M16="Grey"</formula>
    </cfRule>
    <cfRule type="expression" dxfId="0" priority="1">
      <formula>$M16="Yellow"</formula>
    </cfRule>
  </conditionalFormatting>
  <pageMargins left="0.69999998807907104" right="0.69999998807907104" top="0.75" bottom="0.75" header="0.30000001192092896" footer="0.30000001192092896"/>
  <pageSetup paperSize="9" scale="10" orientation="landscape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U18"/>
  <sheetViews>
    <sheetView showGridLines="0" zoomScaleNormal="100" zoomScaleSheetLayoutView="100" workbookViewId="0">
      <selection activeCell="D14" sqref="D14"/>
    </sheetView>
  </sheetViews>
  <sheetFormatPr defaultColWidth="8.86328125" defaultRowHeight="14.35"/>
  <cols>
    <col min="1" max="1" width="8.86328125" style="1" customWidth="1"/>
    <col min="2" max="2" width="21.1328125" style="2" customWidth="1"/>
    <col min="3" max="3" width="21.1328125" style="1" customWidth="1"/>
    <col min="4" max="5" width="33.265625" style="2" customWidth="1"/>
    <col min="6" max="6" width="18.3984375" style="2" customWidth="1"/>
    <col min="7" max="8" width="8.86328125" style="1" customWidth="1"/>
    <col min="9" max="9" width="8.86328125" style="1" hidden="1" customWidth="1"/>
    <col min="10" max="255" width="8.86328125" style="1" customWidth="1"/>
  </cols>
  <sheetData>
    <row r="1" spans="3:9" ht="18.100000000000001">
      <c r="E1" s="17"/>
    </row>
    <row r="2" spans="3:9" ht="28.3">
      <c r="D2" s="16" t="s">
        <v>21</v>
      </c>
      <c r="E2" s="16"/>
      <c r="F2" s="18"/>
    </row>
    <row r="3" spans="3:9">
      <c r="D3" s="16" t="s">
        <v>22</v>
      </c>
      <c r="E3" s="16"/>
      <c r="F3" s="16"/>
    </row>
    <row r="4" spans="3:9">
      <c r="D4" s="16"/>
      <c r="E4" s="16"/>
      <c r="F4" s="16"/>
    </row>
    <row r="5" spans="3:9">
      <c r="D5" s="19"/>
      <c r="E5" s="16"/>
      <c r="F5" s="16"/>
    </row>
    <row r="6" spans="3:9">
      <c r="D6" s="16"/>
      <c r="E6" s="16"/>
      <c r="F6" s="16"/>
    </row>
    <row r="7" spans="3:9">
      <c r="D7" s="16"/>
      <c r="E7" s="16"/>
      <c r="F7" s="16"/>
    </row>
    <row r="10" spans="3:9" ht="23.4">
      <c r="C10" s="20" t="s">
        <v>23</v>
      </c>
      <c r="D10" s="20" t="s">
        <v>24</v>
      </c>
      <c r="E10" s="21" t="s">
        <v>25</v>
      </c>
      <c r="F10" s="21" t="s">
        <v>26</v>
      </c>
    </row>
    <row r="11" spans="3:9" ht="28.3">
      <c r="C11" s="22">
        <v>6</v>
      </c>
      <c r="D11" s="23" t="s">
        <v>2</v>
      </c>
      <c r="E11" s="24">
        <v>0</v>
      </c>
      <c r="F11" s="24" t="s">
        <v>27</v>
      </c>
      <c r="I11" s="1" t="s">
        <v>27</v>
      </c>
    </row>
    <row r="12" spans="3:9" ht="28.3">
      <c r="C12" s="22">
        <v>1</v>
      </c>
      <c r="D12" s="25" t="s">
        <v>3</v>
      </c>
      <c r="E12" s="24">
        <v>60</v>
      </c>
      <c r="F12" s="24" t="s">
        <v>28</v>
      </c>
      <c r="I12" s="1" t="s">
        <v>28</v>
      </c>
    </row>
    <row r="13" spans="3:9" ht="28.3">
      <c r="C13" s="22">
        <v>2</v>
      </c>
      <c r="D13" s="44" t="s">
        <v>4</v>
      </c>
      <c r="E13" s="24">
        <v>90</v>
      </c>
      <c r="F13" s="24" t="s">
        <v>29</v>
      </c>
      <c r="I13" s="1" t="s">
        <v>29</v>
      </c>
    </row>
    <row r="14" spans="3:9" ht="28.3">
      <c r="C14" s="22">
        <v>3</v>
      </c>
      <c r="D14" s="45" t="s">
        <v>5</v>
      </c>
      <c r="E14" s="24">
        <v>120</v>
      </c>
      <c r="F14" s="24" t="s">
        <v>30</v>
      </c>
      <c r="I14" s="1" t="s">
        <v>30</v>
      </c>
    </row>
    <row r="15" spans="3:9" ht="28.3">
      <c r="C15" s="22">
        <v>4</v>
      </c>
      <c r="D15" s="46" t="s">
        <v>6</v>
      </c>
      <c r="E15" s="24">
        <v>180</v>
      </c>
      <c r="F15" s="24" t="s">
        <v>31</v>
      </c>
      <c r="I15" s="1" t="s">
        <v>31</v>
      </c>
    </row>
    <row r="16" spans="3:9" ht="28.3">
      <c r="C16" s="22">
        <v>5</v>
      </c>
      <c r="D16" s="26" t="s">
        <v>7</v>
      </c>
      <c r="E16" s="24">
        <v>240</v>
      </c>
      <c r="F16" s="24" t="s">
        <v>32</v>
      </c>
      <c r="I16" s="1" t="s">
        <v>32</v>
      </c>
    </row>
    <row r="17" spans="3:9" ht="28.3">
      <c r="C17" s="22">
        <v>0</v>
      </c>
      <c r="D17" s="27" t="s">
        <v>33</v>
      </c>
      <c r="E17" s="24">
        <v>0</v>
      </c>
      <c r="F17" s="24" t="s">
        <v>34</v>
      </c>
      <c r="I17" s="1" t="s">
        <v>35</v>
      </c>
    </row>
    <row r="18" spans="3:9">
      <c r="I18" s="1" t="s">
        <v>34</v>
      </c>
    </row>
  </sheetData>
  <dataValidations count="1">
    <dataValidation type="list" allowBlank="1" showInputMessage="1" showErrorMessage="1" sqref="F11:F16 F17">
      <formula1>colors</formula1>
    </dataValidation>
  </dataValidations>
  <pageMargins left="0.69999998807907104" right="0.69999998807907104" top="0.75" bottom="0.75" header="0.30000001192092896" footer="0.30000001192092896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IS455"/>
  <sheetViews>
    <sheetView topLeftCell="AB1" zoomScaleNormal="100" zoomScaleSheetLayoutView="100" workbookViewId="0">
      <pane ySplit="1" topLeftCell="A2" activePane="bottomLeft" state="frozen"/>
      <selection pane="bottomLeft" activeCell="A2" sqref="A2:AM2"/>
    </sheetView>
  </sheetViews>
  <sheetFormatPr defaultColWidth="8.86328125" defaultRowHeight="14.35"/>
  <cols>
    <col min="1" max="1" width="10.59765625" style="1" customWidth="1"/>
    <col min="2" max="2" width="15.9296875" style="1" customWidth="1"/>
    <col min="3" max="3" width="14.59765625" style="1" customWidth="1"/>
    <col min="4" max="4" width="57.1328125" style="1" customWidth="1"/>
    <col min="5" max="5" width="143.46484375" style="1" customWidth="1"/>
    <col min="6" max="6" width="18.59765625" style="1" customWidth="1"/>
    <col min="7" max="7" width="37.19921875" style="1" customWidth="1"/>
    <col min="8" max="8" width="14.59765625" style="1" customWidth="1"/>
    <col min="9" max="10" width="10.59765625" style="1" customWidth="1"/>
    <col min="11" max="11" width="13.265625" style="1" customWidth="1"/>
    <col min="12" max="12" width="19.9296875" style="28" customWidth="1"/>
    <col min="13" max="13" width="29.19921875" style="1" customWidth="1"/>
    <col min="14" max="14" width="29.19921875" style="29" customWidth="1"/>
    <col min="15" max="15" width="14.59765625" style="30" customWidth="1"/>
    <col min="16" max="16" width="17.265625" style="1" customWidth="1"/>
    <col min="17" max="17" width="10.59765625" style="1" customWidth="1"/>
    <col min="18" max="18" width="13.265625" style="1" customWidth="1"/>
    <col min="19" max="19" width="21.265625" style="28" customWidth="1"/>
    <col min="20" max="20" width="10.59765625" style="1" customWidth="1"/>
    <col min="21" max="21" width="21.265625" style="1" customWidth="1"/>
    <col min="22" max="22" width="8" style="1" customWidth="1"/>
    <col min="23" max="23" width="30.53125" style="1" customWidth="1"/>
    <col min="24" max="24" width="18.59765625" style="1" customWidth="1"/>
    <col min="25" max="25" width="29.19921875" style="1" customWidth="1"/>
    <col min="26" max="26" width="5.33203125" style="1" customWidth="1"/>
    <col min="27" max="27" width="10.59765625" style="1" customWidth="1"/>
    <col min="28" max="28" width="14.59765625" style="1" customWidth="1"/>
    <col min="29" max="29" width="18.59765625" style="1" customWidth="1"/>
    <col min="30" max="30" width="14.59765625" style="1" customWidth="1"/>
    <col min="31" max="31" width="6.6640625" style="1" customWidth="1"/>
    <col min="32" max="32" width="13.265625" style="1" customWidth="1"/>
    <col min="33" max="33" width="10.59765625" style="1" customWidth="1"/>
    <col min="34" max="34" width="11.9296875" style="1" customWidth="1"/>
    <col min="35" max="35" width="14.59765625" style="1" customWidth="1"/>
    <col min="36" max="36" width="18.59765625" style="1" customWidth="1"/>
    <col min="37" max="38" width="9.265625" style="1" customWidth="1"/>
    <col min="39" max="39" width="13.265625" style="31" customWidth="1"/>
    <col min="40" max="44" width="2.6640625" style="1" customWidth="1"/>
    <col min="45" max="45" width="8" style="1" customWidth="1"/>
    <col min="46" max="47" width="13.265625" style="1" customWidth="1"/>
    <col min="48" max="253" width="9.1328125" style="1" customWidth="1"/>
  </cols>
  <sheetData>
    <row r="1" spans="1:47">
      <c r="A1" s="1" t="s">
        <v>14</v>
      </c>
      <c r="B1" s="1" t="s">
        <v>11</v>
      </c>
      <c r="C1" s="1" t="s">
        <v>36</v>
      </c>
      <c r="D1" s="1" t="s">
        <v>15</v>
      </c>
      <c r="E1" s="1" t="s">
        <v>37</v>
      </c>
      <c r="F1" s="1" t="s">
        <v>38</v>
      </c>
      <c r="G1" s="1" t="s">
        <v>16</v>
      </c>
      <c r="H1" s="1" t="s">
        <v>39</v>
      </c>
      <c r="I1" s="1" t="s">
        <v>40</v>
      </c>
      <c r="J1" s="1" t="s">
        <v>41</v>
      </c>
      <c r="K1" s="1" t="s">
        <v>42</v>
      </c>
      <c r="L1" s="28" t="s">
        <v>43</v>
      </c>
      <c r="M1" s="1" t="s">
        <v>44</v>
      </c>
      <c r="N1" s="29" t="s">
        <v>45</v>
      </c>
      <c r="O1" s="30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3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2</v>
      </c>
      <c r="AT1" s="1" t="s">
        <v>76</v>
      </c>
      <c r="AU1" s="1" t="s">
        <v>77</v>
      </c>
    </row>
    <row r="2" spans="1:47">
      <c r="A2" s="47"/>
      <c r="B2" s="48"/>
      <c r="C2" s="48"/>
      <c r="D2" s="48"/>
      <c r="E2" s="33"/>
      <c r="L2" s="1"/>
      <c r="M2" s="29"/>
      <c r="N2" s="34"/>
      <c r="O2" s="34"/>
      <c r="P2" s="30"/>
      <c r="Q2" s="30"/>
      <c r="R2" s="30"/>
      <c r="T2" s="33"/>
      <c r="AC2" s="35"/>
      <c r="AD2" s="35"/>
      <c r="AL2" s="36"/>
      <c r="AN2" s="1">
        <f t="shared" ref="AN2" si="0">IF(TRIM($AG2)&gt;" ",IF($AO2+$AP2+$AQ2+$AR2+$AS2=0,IF(AH2&lt;=Level5,5,0),0),0)</f>
        <v>0</v>
      </c>
      <c r="AO2" s="1">
        <f t="shared" ref="AO2" si="1">IF(TRIM($AG2)&gt;" ",IF($AP2+$AQ2+$AR2+$AS2=0,IF(AH2&lt;=Level4,4,0),0),0)</f>
        <v>0</v>
      </c>
      <c r="AP2" s="1">
        <f t="shared" ref="AP2" si="2">IF(TRIM($AG2)&gt;" ",IF($AQ2+$AR2+$AS2=0,IF(AH2&lt;=Level3,3,0),0),0)</f>
        <v>0</v>
      </c>
      <c r="AQ2" s="1">
        <f t="shared" ref="AQ2" si="3">IF(TRIM($AG2)&gt;" ",IF($AR2+$AS2=0,IF(AH2&lt;=Level2,2,0),0),0)</f>
        <v>0</v>
      </c>
      <c r="AR2" s="1">
        <f t="shared" ref="AR2" si="4">IF(TRIM($AG2)&gt;" ",IF(AS2=0,IF(AH2&lt;=Level1,1,0),0),0)</f>
        <v>0</v>
      </c>
      <c r="AS2" s="1">
        <f t="shared" ref="AS2" si="5">IF(TRIM($AG2)&gt;" ",IF(AH2&lt;=0,6,0),0)</f>
        <v>0</v>
      </c>
      <c r="AT2" s="1">
        <f t="shared" ref="AT2" si="6">SUM(AN2:AS2)</f>
        <v>0</v>
      </c>
      <c r="AU2" s="1" t="str">
        <f>IF(TRIM(AG2)&gt;" ",VLOOKUP(AT2,Parameters!$C$11:$F$17,2,FALSE),"")</f>
        <v/>
      </c>
    </row>
    <row r="3" spans="1:47">
      <c r="A3" s="32"/>
      <c r="E3" s="33"/>
      <c r="L3" s="1"/>
      <c r="M3" s="29"/>
      <c r="N3" s="34"/>
      <c r="O3" s="34"/>
      <c r="P3" s="30"/>
      <c r="Q3" s="30"/>
      <c r="R3" s="30"/>
      <c r="T3" s="33"/>
      <c r="AC3" s="35"/>
      <c r="AD3" s="35"/>
      <c r="AL3" s="36"/>
    </row>
    <row r="4" spans="1:47">
      <c r="A4" s="32"/>
      <c r="E4" s="33"/>
      <c r="L4" s="1"/>
      <c r="M4" s="29"/>
      <c r="N4" s="34"/>
      <c r="O4" s="34"/>
      <c r="P4" s="30"/>
      <c r="Q4" s="30"/>
      <c r="R4" s="30"/>
      <c r="T4" s="33"/>
      <c r="AC4" s="35"/>
      <c r="AD4" s="35"/>
      <c r="AL4" s="36"/>
    </row>
    <row r="5" spans="1:47">
      <c r="A5" s="32"/>
      <c r="E5" s="33"/>
      <c r="L5" s="1"/>
      <c r="M5" s="29"/>
      <c r="N5" s="34"/>
      <c r="O5" s="34"/>
      <c r="P5" s="30"/>
      <c r="Q5" s="30"/>
      <c r="R5" s="30"/>
      <c r="T5" s="33"/>
      <c r="AC5" s="35"/>
      <c r="AD5" s="35"/>
      <c r="AL5" s="36"/>
    </row>
    <row r="6" spans="1:47">
      <c r="A6" s="32"/>
      <c r="E6" s="33"/>
      <c r="L6" s="1"/>
      <c r="M6" s="29"/>
      <c r="N6" s="34"/>
      <c r="O6" s="34"/>
      <c r="P6" s="30"/>
      <c r="Q6" s="30"/>
      <c r="R6" s="30"/>
      <c r="T6" s="33"/>
      <c r="AC6" s="35"/>
      <c r="AD6" s="35"/>
      <c r="AL6" s="36"/>
    </row>
    <row r="7" spans="1:47">
      <c r="A7" s="32"/>
      <c r="E7" s="33"/>
      <c r="L7" s="1"/>
      <c r="M7" s="29"/>
      <c r="N7" s="34"/>
      <c r="O7" s="34"/>
      <c r="P7" s="30"/>
      <c r="Q7" s="30"/>
      <c r="R7" s="30"/>
      <c r="T7" s="33"/>
      <c r="AC7" s="35"/>
      <c r="AD7" s="35"/>
      <c r="AL7" s="36"/>
    </row>
    <row r="8" spans="1:47">
      <c r="A8" s="32"/>
      <c r="E8" s="33"/>
      <c r="L8" s="1"/>
      <c r="M8" s="29"/>
      <c r="N8" s="34"/>
      <c r="O8" s="34"/>
      <c r="P8" s="30"/>
      <c r="Q8" s="30"/>
      <c r="R8" s="30"/>
      <c r="T8" s="33"/>
      <c r="AC8" s="35"/>
      <c r="AD8" s="35"/>
      <c r="AL8" s="36"/>
    </row>
    <row r="9" spans="1:47">
      <c r="A9" s="37"/>
      <c r="E9" s="33"/>
      <c r="L9" s="1"/>
      <c r="M9" s="29"/>
      <c r="N9" s="34"/>
      <c r="O9" s="34"/>
      <c r="P9" s="30"/>
      <c r="Q9" s="30"/>
      <c r="R9" s="30"/>
      <c r="T9" s="33"/>
      <c r="AC9" s="35"/>
      <c r="AD9" s="35"/>
      <c r="AL9" s="36"/>
    </row>
    <row r="10" spans="1:47">
      <c r="A10" s="37"/>
      <c r="E10" s="33"/>
      <c r="L10" s="1"/>
      <c r="M10" s="29"/>
      <c r="N10" s="34"/>
      <c r="O10" s="34"/>
      <c r="P10" s="30"/>
      <c r="Q10" s="30"/>
      <c r="R10" s="30"/>
      <c r="T10" s="33"/>
      <c r="AC10" s="35"/>
      <c r="AD10" s="35"/>
      <c r="AL10" s="36"/>
    </row>
    <row r="11" spans="1:47">
      <c r="A11" s="37"/>
      <c r="E11" s="33"/>
      <c r="L11" s="1"/>
      <c r="M11" s="29"/>
      <c r="N11" s="34"/>
      <c r="O11" s="34"/>
      <c r="P11" s="30"/>
      <c r="Q11" s="30"/>
      <c r="R11" s="30"/>
      <c r="T11" s="33"/>
      <c r="AC11" s="35"/>
      <c r="AD11" s="35"/>
      <c r="AL11" s="36"/>
    </row>
    <row r="12" spans="1:47">
      <c r="A12" s="37"/>
      <c r="E12" s="33"/>
      <c r="L12" s="1"/>
      <c r="M12" s="29"/>
      <c r="N12" s="34"/>
      <c r="O12" s="34"/>
      <c r="P12" s="30"/>
      <c r="Q12" s="30"/>
      <c r="R12" s="30"/>
      <c r="T12" s="33"/>
      <c r="AC12" s="35"/>
      <c r="AD12" s="35"/>
      <c r="AL12" s="36"/>
    </row>
    <row r="13" spans="1:47">
      <c r="A13" s="37"/>
      <c r="E13" s="33"/>
      <c r="L13" s="1"/>
      <c r="M13" s="29"/>
      <c r="N13" s="34"/>
      <c r="O13" s="34"/>
      <c r="P13" s="30"/>
      <c r="Q13" s="30"/>
      <c r="R13" s="30"/>
      <c r="T13" s="33"/>
      <c r="AC13" s="35"/>
      <c r="AD13" s="35"/>
      <c r="AL13" s="36"/>
    </row>
    <row r="14" spans="1:47">
      <c r="A14" s="37"/>
      <c r="E14" s="33"/>
      <c r="L14" s="1"/>
      <c r="M14" s="29"/>
      <c r="N14" s="34"/>
      <c r="O14" s="34"/>
      <c r="P14" s="30"/>
      <c r="Q14" s="30"/>
      <c r="R14" s="30"/>
      <c r="T14" s="33"/>
      <c r="AC14" s="35"/>
      <c r="AD14" s="35"/>
      <c r="AL14" s="36"/>
    </row>
    <row r="15" spans="1:47">
      <c r="A15" s="37"/>
      <c r="E15" s="33"/>
      <c r="L15" s="1"/>
      <c r="M15" s="29"/>
      <c r="N15" s="34"/>
      <c r="O15" s="34"/>
      <c r="P15" s="30"/>
      <c r="Q15" s="30"/>
      <c r="R15" s="30"/>
      <c r="T15" s="33"/>
      <c r="AC15" s="35"/>
      <c r="AD15" s="35"/>
      <c r="AL15" s="36"/>
    </row>
    <row r="16" spans="1:47">
      <c r="A16" s="37"/>
      <c r="E16" s="33"/>
      <c r="L16" s="1"/>
      <c r="M16" s="29"/>
      <c r="N16" s="34"/>
      <c r="O16" s="34"/>
      <c r="P16" s="30"/>
      <c r="Q16" s="30"/>
      <c r="R16" s="30"/>
      <c r="T16" s="33"/>
      <c r="AC16" s="35"/>
      <c r="AD16" s="35"/>
      <c r="AL16" s="36"/>
    </row>
    <row r="17" spans="1:38">
      <c r="A17" s="37"/>
      <c r="E17" s="33"/>
      <c r="L17" s="1"/>
      <c r="M17" s="29"/>
      <c r="N17" s="34"/>
      <c r="O17" s="34"/>
      <c r="P17" s="30"/>
      <c r="Q17" s="30"/>
      <c r="R17" s="30"/>
      <c r="T17" s="33"/>
      <c r="AC17" s="35"/>
      <c r="AD17" s="35"/>
      <c r="AL17" s="36"/>
    </row>
    <row r="18" spans="1:38">
      <c r="A18" s="37"/>
      <c r="E18" s="33"/>
      <c r="L18" s="1"/>
      <c r="M18" s="29"/>
      <c r="N18" s="34"/>
      <c r="O18" s="34"/>
      <c r="P18" s="30"/>
      <c r="Q18" s="30"/>
      <c r="R18" s="30"/>
      <c r="T18" s="33"/>
      <c r="AC18" s="35"/>
      <c r="AD18" s="35"/>
      <c r="AL18" s="36"/>
    </row>
    <row r="19" spans="1:38">
      <c r="A19" s="37"/>
      <c r="E19" s="33"/>
      <c r="L19" s="1"/>
      <c r="M19" s="29"/>
      <c r="N19" s="34"/>
      <c r="O19" s="34"/>
      <c r="P19" s="30"/>
      <c r="Q19" s="30"/>
      <c r="R19" s="30"/>
      <c r="T19" s="33"/>
      <c r="AC19" s="35"/>
      <c r="AD19" s="35"/>
      <c r="AL19" s="36"/>
    </row>
    <row r="20" spans="1:38">
      <c r="A20" s="37"/>
      <c r="E20" s="33"/>
      <c r="L20" s="1"/>
      <c r="M20" s="29"/>
      <c r="N20" s="34"/>
      <c r="O20" s="34"/>
      <c r="P20" s="30"/>
      <c r="Q20" s="30"/>
      <c r="R20" s="30"/>
      <c r="T20" s="33"/>
      <c r="AC20" s="35"/>
      <c r="AD20" s="35"/>
      <c r="AL20" s="36"/>
    </row>
    <row r="21" spans="1:38">
      <c r="A21" s="37"/>
      <c r="E21" s="33"/>
      <c r="L21" s="1"/>
      <c r="M21" s="29"/>
      <c r="N21" s="34"/>
      <c r="O21" s="34"/>
      <c r="P21" s="30"/>
      <c r="Q21" s="30"/>
      <c r="R21" s="30"/>
      <c r="T21" s="33"/>
      <c r="AC21" s="35"/>
      <c r="AD21" s="35"/>
      <c r="AL21" s="36"/>
    </row>
    <row r="22" spans="1:38">
      <c r="A22" s="37"/>
      <c r="E22" s="33"/>
      <c r="L22" s="1"/>
      <c r="M22" s="29"/>
      <c r="N22" s="34"/>
      <c r="O22" s="34"/>
      <c r="P22" s="30"/>
      <c r="Q22" s="30"/>
      <c r="R22" s="30"/>
      <c r="T22" s="33"/>
      <c r="AC22" s="35"/>
      <c r="AD22" s="35"/>
      <c r="AL22" s="36"/>
    </row>
    <row r="23" spans="1:38">
      <c r="A23" s="37"/>
      <c r="E23" s="33"/>
      <c r="L23" s="1"/>
      <c r="M23" s="29"/>
      <c r="N23" s="34"/>
      <c r="O23" s="34"/>
      <c r="P23" s="30"/>
      <c r="Q23" s="30"/>
      <c r="R23" s="30"/>
      <c r="T23" s="33"/>
      <c r="AC23" s="35"/>
      <c r="AD23" s="35"/>
      <c r="AL23" s="36"/>
    </row>
    <row r="24" spans="1:38">
      <c r="A24" s="37"/>
      <c r="E24" s="33"/>
      <c r="L24" s="1"/>
      <c r="M24" s="29"/>
      <c r="N24" s="34"/>
      <c r="O24" s="34"/>
      <c r="P24" s="30"/>
      <c r="Q24" s="30"/>
      <c r="R24" s="30"/>
      <c r="T24" s="33"/>
      <c r="AC24" s="35"/>
      <c r="AD24" s="35"/>
      <c r="AL24" s="36"/>
    </row>
    <row r="25" spans="1:38">
      <c r="A25" s="37"/>
      <c r="L25" s="1"/>
      <c r="M25" s="29"/>
      <c r="N25" s="34"/>
      <c r="O25" s="34"/>
      <c r="P25" s="30"/>
      <c r="Q25" s="30"/>
      <c r="R25" s="30"/>
      <c r="T25" s="33"/>
      <c r="AC25" s="35"/>
      <c r="AD25" s="35"/>
      <c r="AL25" s="36"/>
    </row>
    <row r="26" spans="1:38">
      <c r="A26" s="37"/>
      <c r="L26" s="1"/>
      <c r="M26" s="29"/>
      <c r="N26" s="34"/>
      <c r="O26" s="34"/>
      <c r="P26" s="30"/>
      <c r="Q26" s="30"/>
      <c r="R26" s="30"/>
      <c r="T26" s="33"/>
      <c r="AC26" s="35"/>
      <c r="AD26" s="35"/>
      <c r="AL26" s="36"/>
    </row>
    <row r="27" spans="1:38">
      <c r="A27" s="37"/>
      <c r="L27" s="1"/>
      <c r="M27" s="29"/>
      <c r="N27" s="34"/>
      <c r="O27" s="34"/>
      <c r="P27" s="30"/>
      <c r="Q27" s="30"/>
      <c r="R27" s="30"/>
      <c r="T27" s="33"/>
      <c r="AC27" s="35"/>
      <c r="AD27" s="35"/>
      <c r="AL27" s="36"/>
    </row>
    <row r="28" spans="1:38">
      <c r="A28" s="37"/>
      <c r="E28" s="33"/>
      <c r="L28" s="1"/>
      <c r="M28" s="29"/>
      <c r="N28" s="34"/>
      <c r="O28" s="34"/>
      <c r="P28" s="30"/>
      <c r="Q28" s="30"/>
      <c r="R28" s="30"/>
      <c r="AC28" s="35"/>
      <c r="AD28" s="35"/>
      <c r="AL28" s="36"/>
    </row>
    <row r="29" spans="1:38">
      <c r="A29" s="37"/>
      <c r="E29" s="33"/>
      <c r="L29" s="1"/>
      <c r="M29" s="29"/>
      <c r="N29" s="34"/>
      <c r="O29" s="34"/>
      <c r="P29" s="30"/>
      <c r="Q29" s="30"/>
      <c r="R29" s="30"/>
      <c r="AC29" s="35"/>
      <c r="AD29" s="35"/>
      <c r="AL29" s="36"/>
    </row>
    <row r="30" spans="1:38">
      <c r="A30" s="37"/>
      <c r="L30" s="1"/>
      <c r="M30" s="29"/>
      <c r="N30" s="34"/>
      <c r="O30" s="34"/>
      <c r="P30" s="30"/>
      <c r="Q30" s="30"/>
      <c r="R30" s="30"/>
      <c r="AC30" s="35"/>
      <c r="AD30" s="35"/>
      <c r="AL30" s="36"/>
    </row>
    <row r="31" spans="1:38">
      <c r="A31" s="37"/>
      <c r="L31" s="1"/>
      <c r="M31" s="29"/>
      <c r="N31" s="34"/>
      <c r="O31" s="34"/>
      <c r="P31" s="30"/>
      <c r="Q31" s="30"/>
      <c r="R31" s="30"/>
      <c r="AC31" s="35"/>
      <c r="AD31" s="35"/>
      <c r="AL31" s="36"/>
    </row>
    <row r="32" spans="1:38">
      <c r="A32" s="37"/>
      <c r="L32" s="1"/>
      <c r="M32" s="29"/>
      <c r="N32" s="34"/>
      <c r="O32" s="34"/>
      <c r="P32" s="30"/>
      <c r="Q32" s="30"/>
      <c r="R32" s="30"/>
      <c r="T32" s="33"/>
      <c r="AC32" s="35"/>
      <c r="AD32" s="35"/>
      <c r="AL32" s="36"/>
    </row>
    <row r="33" spans="1:38">
      <c r="A33" s="37"/>
      <c r="L33" s="1"/>
      <c r="M33" s="29"/>
      <c r="N33" s="34"/>
      <c r="O33" s="34"/>
      <c r="P33" s="30"/>
      <c r="Q33" s="30"/>
      <c r="R33" s="30"/>
      <c r="T33" s="33"/>
      <c r="AC33" s="35"/>
      <c r="AD33" s="35"/>
      <c r="AL33" s="36"/>
    </row>
    <row r="34" spans="1:38">
      <c r="A34" s="37"/>
      <c r="L34" s="1"/>
      <c r="M34" s="29"/>
      <c r="N34" s="34"/>
      <c r="O34" s="34"/>
      <c r="P34" s="30"/>
      <c r="Q34" s="30"/>
      <c r="R34" s="30"/>
      <c r="AC34" s="35"/>
      <c r="AD34" s="35"/>
      <c r="AL34" s="36"/>
    </row>
    <row r="35" spans="1:38">
      <c r="A35" s="37"/>
      <c r="L35" s="1"/>
      <c r="M35" s="29"/>
      <c r="N35" s="34"/>
      <c r="O35" s="34"/>
      <c r="P35" s="30"/>
      <c r="Q35" s="30"/>
      <c r="R35" s="30"/>
      <c r="AC35" s="35"/>
      <c r="AD35" s="35"/>
      <c r="AL35" s="36"/>
    </row>
    <row r="36" spans="1:38">
      <c r="A36" s="37"/>
      <c r="L36" s="1"/>
      <c r="M36" s="29"/>
      <c r="N36" s="34"/>
      <c r="O36" s="34"/>
      <c r="P36" s="30"/>
      <c r="Q36" s="30"/>
      <c r="R36" s="30"/>
      <c r="AC36" s="35"/>
      <c r="AD36" s="35"/>
      <c r="AL36" s="36"/>
    </row>
    <row r="37" spans="1:38">
      <c r="A37" s="37"/>
      <c r="L37" s="1"/>
      <c r="M37" s="29"/>
      <c r="N37" s="34"/>
      <c r="O37" s="34"/>
      <c r="P37" s="30"/>
      <c r="Q37" s="30"/>
      <c r="R37" s="30"/>
      <c r="AC37" s="35"/>
      <c r="AD37" s="35"/>
      <c r="AL37" s="36"/>
    </row>
    <row r="38" spans="1:38">
      <c r="A38" s="37"/>
      <c r="L38" s="1"/>
      <c r="M38" s="29"/>
      <c r="N38" s="34"/>
      <c r="O38" s="34"/>
      <c r="P38" s="30"/>
      <c r="Q38" s="30"/>
      <c r="R38" s="30"/>
      <c r="AC38" s="35"/>
      <c r="AD38" s="35"/>
      <c r="AL38" s="36"/>
    </row>
    <row r="39" spans="1:38">
      <c r="A39" s="37"/>
      <c r="L39" s="1"/>
      <c r="M39" s="29"/>
      <c r="N39" s="34"/>
      <c r="O39" s="34"/>
      <c r="P39" s="30"/>
      <c r="Q39" s="30"/>
      <c r="R39" s="30"/>
      <c r="AC39" s="35"/>
      <c r="AD39" s="35"/>
      <c r="AL39" s="36"/>
    </row>
    <row r="40" spans="1:38">
      <c r="A40" s="37"/>
      <c r="L40" s="1"/>
      <c r="M40" s="29"/>
      <c r="N40" s="34"/>
      <c r="O40" s="34"/>
      <c r="P40" s="30"/>
      <c r="Q40" s="30"/>
      <c r="R40" s="30"/>
      <c r="T40" s="33"/>
      <c r="AC40" s="35"/>
      <c r="AD40" s="35"/>
      <c r="AL40" s="36"/>
    </row>
    <row r="41" spans="1:38">
      <c r="A41" s="37"/>
      <c r="L41" s="1"/>
      <c r="M41" s="29"/>
      <c r="N41" s="34"/>
      <c r="O41" s="34"/>
      <c r="P41" s="30"/>
      <c r="Q41" s="30"/>
      <c r="R41" s="30"/>
      <c r="T41" s="33"/>
      <c r="AC41" s="35"/>
      <c r="AD41" s="35"/>
      <c r="AL41" s="36"/>
    </row>
    <row r="42" spans="1:38">
      <c r="A42" s="37"/>
      <c r="L42" s="1"/>
      <c r="M42" s="29"/>
      <c r="N42" s="34"/>
      <c r="O42" s="34"/>
      <c r="P42" s="30"/>
      <c r="Q42" s="30"/>
      <c r="R42" s="30"/>
      <c r="AC42" s="35"/>
      <c r="AD42" s="35"/>
      <c r="AL42" s="36"/>
    </row>
    <row r="43" spans="1:38">
      <c r="A43" s="37"/>
      <c r="L43" s="1"/>
      <c r="M43" s="29"/>
      <c r="N43" s="34"/>
      <c r="O43" s="34"/>
      <c r="P43" s="30"/>
      <c r="Q43" s="30"/>
      <c r="R43" s="30"/>
      <c r="AC43" s="35"/>
      <c r="AD43" s="35"/>
      <c r="AL43" s="36"/>
    </row>
    <row r="44" spans="1:38">
      <c r="A44" s="37"/>
      <c r="L44" s="1"/>
      <c r="M44" s="29"/>
      <c r="N44" s="34"/>
      <c r="O44" s="34"/>
      <c r="P44" s="30"/>
      <c r="Q44" s="30"/>
      <c r="R44" s="30"/>
      <c r="AC44" s="35"/>
      <c r="AD44" s="35"/>
      <c r="AL44" s="36"/>
    </row>
    <row r="45" spans="1:38">
      <c r="A45" s="37"/>
      <c r="L45" s="1"/>
      <c r="M45" s="29"/>
      <c r="N45" s="34"/>
      <c r="O45" s="34"/>
      <c r="P45" s="30"/>
      <c r="Q45" s="30"/>
      <c r="R45" s="30"/>
      <c r="AC45" s="35"/>
      <c r="AD45" s="35"/>
      <c r="AL45" s="36"/>
    </row>
    <row r="46" spans="1:38">
      <c r="A46" s="37"/>
      <c r="L46" s="1"/>
      <c r="M46" s="29"/>
      <c r="N46" s="34"/>
      <c r="O46" s="34"/>
      <c r="P46" s="30"/>
      <c r="Q46" s="30"/>
      <c r="R46" s="30"/>
      <c r="AC46" s="35"/>
      <c r="AD46" s="35"/>
      <c r="AL46" s="36"/>
    </row>
    <row r="47" spans="1:38">
      <c r="A47" s="37"/>
      <c r="L47" s="1"/>
      <c r="M47" s="29"/>
      <c r="N47" s="34"/>
      <c r="O47" s="34"/>
      <c r="P47" s="30"/>
      <c r="Q47" s="30"/>
      <c r="R47" s="30"/>
      <c r="AC47" s="35"/>
      <c r="AD47" s="35"/>
      <c r="AL47" s="36"/>
    </row>
    <row r="48" spans="1:38">
      <c r="A48" s="37"/>
      <c r="L48" s="1"/>
      <c r="M48" s="29"/>
      <c r="N48" s="34"/>
      <c r="O48" s="34"/>
      <c r="P48" s="30"/>
      <c r="Q48" s="30"/>
      <c r="R48" s="30"/>
      <c r="T48" s="33"/>
      <c r="AC48" s="35"/>
      <c r="AD48" s="35"/>
      <c r="AL48" s="36"/>
    </row>
    <row r="49" spans="1:38">
      <c r="A49" s="37"/>
      <c r="L49" s="1"/>
      <c r="M49" s="29"/>
      <c r="N49" s="34"/>
      <c r="O49" s="34"/>
      <c r="P49" s="30"/>
      <c r="Q49" s="30"/>
      <c r="R49" s="30"/>
      <c r="T49" s="33"/>
      <c r="AC49" s="35"/>
      <c r="AD49" s="35"/>
      <c r="AL49" s="36"/>
    </row>
    <row r="50" spans="1:38">
      <c r="A50" s="37"/>
      <c r="L50" s="1"/>
      <c r="M50" s="29"/>
      <c r="N50" s="34"/>
      <c r="O50" s="34"/>
      <c r="P50" s="30"/>
      <c r="Q50" s="30"/>
      <c r="R50" s="30"/>
      <c r="AC50" s="35"/>
      <c r="AD50" s="35"/>
      <c r="AL50" s="36"/>
    </row>
    <row r="51" spans="1:38">
      <c r="A51" s="37"/>
      <c r="L51" s="1"/>
      <c r="M51" s="29"/>
      <c r="N51" s="34"/>
      <c r="O51" s="34"/>
      <c r="P51" s="30"/>
      <c r="Q51" s="30"/>
      <c r="R51" s="30"/>
      <c r="AC51" s="35"/>
      <c r="AD51" s="35"/>
      <c r="AL51" s="36"/>
    </row>
    <row r="52" spans="1:38">
      <c r="A52" s="37"/>
      <c r="L52" s="1"/>
      <c r="M52" s="29"/>
      <c r="N52" s="34"/>
      <c r="O52" s="34"/>
      <c r="P52" s="30"/>
      <c r="Q52" s="30"/>
      <c r="R52" s="30"/>
      <c r="AC52" s="35"/>
      <c r="AD52" s="35"/>
      <c r="AL52" s="36"/>
    </row>
    <row r="53" spans="1:38">
      <c r="A53" s="37"/>
      <c r="L53" s="1"/>
      <c r="M53" s="29"/>
      <c r="N53" s="34"/>
      <c r="O53" s="34"/>
      <c r="P53" s="30"/>
      <c r="Q53" s="30"/>
      <c r="R53" s="30"/>
      <c r="AC53" s="35"/>
      <c r="AD53" s="35"/>
      <c r="AL53" s="36"/>
    </row>
    <row r="54" spans="1:38">
      <c r="A54" s="37"/>
      <c r="L54" s="1"/>
      <c r="M54" s="29"/>
      <c r="N54" s="34"/>
      <c r="O54" s="34"/>
      <c r="P54" s="30"/>
      <c r="Q54" s="30"/>
      <c r="R54" s="30"/>
      <c r="AC54" s="35"/>
      <c r="AD54" s="35"/>
      <c r="AL54" s="36"/>
    </row>
    <row r="55" spans="1:38">
      <c r="A55" s="37"/>
      <c r="L55" s="1"/>
      <c r="M55" s="29"/>
      <c r="N55" s="34"/>
      <c r="O55" s="34"/>
      <c r="P55" s="30"/>
      <c r="Q55" s="30"/>
      <c r="R55" s="30"/>
      <c r="AC55" s="35"/>
      <c r="AD55" s="35"/>
      <c r="AL55" s="36"/>
    </row>
    <row r="56" spans="1:38">
      <c r="A56" s="37"/>
      <c r="L56" s="1"/>
      <c r="M56" s="29"/>
      <c r="N56" s="34"/>
      <c r="O56" s="34"/>
      <c r="P56" s="30"/>
      <c r="Q56" s="30"/>
      <c r="R56" s="30"/>
      <c r="AC56" s="35"/>
      <c r="AD56" s="35"/>
      <c r="AL56" s="36"/>
    </row>
    <row r="57" spans="1:38">
      <c r="A57" s="37"/>
      <c r="L57" s="1"/>
      <c r="M57" s="29"/>
      <c r="N57" s="34"/>
      <c r="O57" s="34"/>
      <c r="P57" s="30"/>
      <c r="Q57" s="30"/>
      <c r="R57" s="30"/>
      <c r="T57" s="33"/>
      <c r="AC57" s="35"/>
      <c r="AD57" s="35"/>
      <c r="AL57" s="36"/>
    </row>
    <row r="58" spans="1:38">
      <c r="A58" s="37"/>
      <c r="E58" s="33"/>
      <c r="L58" s="1"/>
      <c r="M58" s="29"/>
      <c r="N58" s="34"/>
      <c r="O58" s="34"/>
      <c r="P58" s="30"/>
      <c r="Q58" s="30"/>
      <c r="R58" s="30"/>
      <c r="AC58" s="35"/>
      <c r="AD58" s="35"/>
      <c r="AL58" s="36"/>
    </row>
    <row r="59" spans="1:38">
      <c r="A59" s="37"/>
      <c r="L59" s="1"/>
      <c r="M59" s="29"/>
      <c r="N59" s="34"/>
      <c r="O59" s="34"/>
      <c r="P59" s="30"/>
      <c r="Q59" s="30"/>
      <c r="R59" s="30"/>
      <c r="AC59" s="35"/>
      <c r="AD59" s="35"/>
      <c r="AL59" s="36"/>
    </row>
    <row r="60" spans="1:38">
      <c r="A60" s="37"/>
      <c r="L60" s="1"/>
      <c r="M60" s="29"/>
      <c r="N60" s="34"/>
      <c r="O60" s="34"/>
      <c r="P60" s="30"/>
      <c r="Q60" s="30"/>
      <c r="R60" s="30"/>
      <c r="AC60" s="35"/>
      <c r="AD60" s="35"/>
      <c r="AL60" s="36"/>
    </row>
    <row r="61" spans="1:38">
      <c r="A61" s="37"/>
      <c r="L61" s="1"/>
      <c r="M61" s="29"/>
      <c r="N61" s="34"/>
      <c r="O61" s="34"/>
      <c r="P61" s="30"/>
      <c r="Q61" s="30"/>
      <c r="R61" s="30"/>
      <c r="T61" s="33"/>
      <c r="AC61" s="35"/>
      <c r="AD61" s="35"/>
      <c r="AL61" s="36"/>
    </row>
    <row r="62" spans="1:38">
      <c r="A62" s="37"/>
      <c r="L62" s="1"/>
      <c r="M62" s="29"/>
      <c r="N62" s="34"/>
      <c r="O62" s="34"/>
      <c r="P62" s="30"/>
      <c r="Q62" s="30"/>
      <c r="R62" s="30"/>
      <c r="T62" s="33"/>
      <c r="AC62" s="35"/>
      <c r="AD62" s="35"/>
      <c r="AL62" s="36"/>
    </row>
    <row r="63" spans="1:38">
      <c r="A63" s="37"/>
      <c r="L63" s="1"/>
      <c r="M63" s="29"/>
      <c r="N63" s="34"/>
      <c r="O63" s="34"/>
      <c r="P63" s="30"/>
      <c r="Q63" s="30"/>
      <c r="R63" s="30"/>
      <c r="AC63" s="35"/>
      <c r="AD63" s="35"/>
      <c r="AL63" s="36"/>
    </row>
    <row r="64" spans="1:38">
      <c r="A64" s="37"/>
      <c r="L64" s="1"/>
      <c r="M64" s="29"/>
      <c r="N64" s="34"/>
      <c r="O64" s="34"/>
      <c r="P64" s="30"/>
      <c r="Q64" s="30"/>
      <c r="R64" s="30"/>
      <c r="AC64" s="35"/>
      <c r="AD64" s="35"/>
      <c r="AL64" s="36"/>
    </row>
    <row r="65" spans="1:38">
      <c r="A65" s="37"/>
      <c r="L65" s="1"/>
      <c r="M65" s="29"/>
      <c r="N65" s="34"/>
      <c r="O65" s="34"/>
      <c r="P65" s="30"/>
      <c r="Q65" s="30"/>
      <c r="R65" s="30"/>
      <c r="AC65" s="35"/>
      <c r="AD65" s="35"/>
      <c r="AL65" s="36"/>
    </row>
    <row r="66" spans="1:38">
      <c r="A66" s="37"/>
      <c r="L66" s="1"/>
      <c r="M66" s="29"/>
      <c r="N66" s="34"/>
      <c r="O66" s="34"/>
      <c r="P66" s="30"/>
      <c r="Q66" s="30"/>
      <c r="R66" s="30"/>
      <c r="AC66" s="35"/>
      <c r="AD66" s="35"/>
      <c r="AL66" s="36"/>
    </row>
    <row r="67" spans="1:38">
      <c r="A67" s="37"/>
      <c r="L67" s="1"/>
      <c r="M67" s="29"/>
      <c r="N67" s="34"/>
      <c r="O67" s="34"/>
      <c r="P67" s="30"/>
      <c r="Q67" s="30"/>
      <c r="R67" s="30"/>
      <c r="AC67" s="35"/>
      <c r="AD67" s="35"/>
      <c r="AL67" s="36"/>
    </row>
    <row r="68" spans="1:38">
      <c r="A68" s="37"/>
      <c r="L68" s="1"/>
      <c r="M68" s="29"/>
      <c r="N68" s="34"/>
      <c r="O68" s="34"/>
      <c r="P68" s="30"/>
      <c r="Q68" s="30"/>
      <c r="R68" s="30"/>
      <c r="T68" s="33"/>
      <c r="AC68" s="35"/>
      <c r="AD68" s="35"/>
      <c r="AL68" s="36"/>
    </row>
    <row r="69" spans="1:38">
      <c r="A69" s="37"/>
      <c r="L69" s="1"/>
      <c r="M69" s="29"/>
      <c r="N69" s="34"/>
      <c r="O69" s="34"/>
      <c r="P69" s="30"/>
      <c r="Q69" s="30"/>
      <c r="R69" s="30"/>
      <c r="AC69" s="35"/>
      <c r="AD69" s="35"/>
      <c r="AL69" s="36"/>
    </row>
    <row r="70" spans="1:38">
      <c r="A70" s="37"/>
      <c r="L70" s="1"/>
      <c r="M70" s="29"/>
      <c r="N70" s="34"/>
      <c r="O70" s="34"/>
      <c r="P70" s="30"/>
      <c r="Q70" s="30"/>
      <c r="R70" s="30"/>
      <c r="AC70" s="35"/>
      <c r="AD70" s="35"/>
      <c r="AL70" s="36"/>
    </row>
    <row r="71" spans="1:38">
      <c r="A71" s="37"/>
      <c r="L71" s="1"/>
      <c r="M71" s="29"/>
      <c r="N71" s="34"/>
      <c r="O71" s="34"/>
      <c r="P71" s="30"/>
      <c r="Q71" s="30"/>
      <c r="R71" s="30"/>
      <c r="AC71" s="35"/>
      <c r="AD71" s="35"/>
      <c r="AL71" s="36"/>
    </row>
    <row r="72" spans="1:38">
      <c r="A72" s="37"/>
      <c r="L72" s="1"/>
      <c r="M72" s="29"/>
      <c r="N72" s="34"/>
      <c r="O72" s="34"/>
      <c r="P72" s="30"/>
      <c r="Q72" s="30"/>
      <c r="R72" s="30"/>
      <c r="AC72" s="35"/>
      <c r="AD72" s="35"/>
      <c r="AL72" s="36"/>
    </row>
    <row r="73" spans="1:38">
      <c r="A73" s="37"/>
      <c r="L73" s="1"/>
      <c r="M73" s="29"/>
      <c r="N73" s="34"/>
      <c r="O73" s="34"/>
      <c r="P73" s="30"/>
      <c r="Q73" s="30"/>
      <c r="R73" s="30"/>
      <c r="AC73" s="35"/>
      <c r="AD73" s="35"/>
      <c r="AL73" s="36"/>
    </row>
    <row r="74" spans="1:38">
      <c r="A74" s="37"/>
      <c r="L74" s="1"/>
      <c r="M74" s="29"/>
      <c r="N74" s="34"/>
      <c r="O74" s="34"/>
      <c r="P74" s="30"/>
      <c r="Q74" s="30"/>
      <c r="R74" s="30"/>
      <c r="AC74" s="35"/>
      <c r="AD74" s="35"/>
      <c r="AL74" s="36"/>
    </row>
    <row r="75" spans="1:38">
      <c r="A75" s="37"/>
      <c r="L75" s="1"/>
      <c r="M75" s="29"/>
      <c r="N75" s="34"/>
      <c r="O75" s="34"/>
      <c r="P75" s="30"/>
      <c r="Q75" s="30"/>
      <c r="R75" s="30"/>
      <c r="T75" s="33"/>
      <c r="AC75" s="35"/>
      <c r="AD75" s="35"/>
      <c r="AL75" s="36"/>
    </row>
    <row r="76" spans="1:38">
      <c r="A76" s="37"/>
      <c r="E76" s="33"/>
      <c r="L76" s="1"/>
      <c r="M76" s="29"/>
      <c r="N76" s="34"/>
      <c r="O76" s="34"/>
      <c r="P76" s="30"/>
      <c r="Q76" s="30"/>
      <c r="R76" s="30"/>
      <c r="AC76" s="35"/>
      <c r="AD76" s="35"/>
      <c r="AL76" s="36"/>
    </row>
    <row r="77" spans="1:38">
      <c r="A77" s="37"/>
      <c r="L77" s="1"/>
      <c r="M77" s="29"/>
      <c r="N77" s="34"/>
      <c r="O77" s="34"/>
      <c r="P77" s="30"/>
      <c r="Q77" s="30"/>
      <c r="R77" s="30"/>
      <c r="AC77" s="35"/>
      <c r="AD77" s="35"/>
      <c r="AL77" s="36"/>
    </row>
    <row r="78" spans="1:38">
      <c r="A78" s="37"/>
      <c r="L78" s="1"/>
      <c r="M78" s="29"/>
      <c r="N78" s="34"/>
      <c r="O78" s="34"/>
      <c r="P78" s="30"/>
      <c r="Q78" s="30"/>
      <c r="R78" s="30"/>
      <c r="AC78" s="35"/>
      <c r="AD78" s="35"/>
      <c r="AL78" s="36"/>
    </row>
    <row r="79" spans="1:38">
      <c r="A79" s="37"/>
      <c r="L79" s="1"/>
      <c r="M79" s="29"/>
      <c r="N79" s="34"/>
      <c r="O79" s="34"/>
      <c r="P79" s="30"/>
      <c r="Q79" s="30"/>
      <c r="R79" s="30"/>
      <c r="T79" s="33"/>
      <c r="AC79" s="35"/>
      <c r="AD79" s="35"/>
      <c r="AL79" s="36"/>
    </row>
    <row r="80" spans="1:38">
      <c r="A80" s="37"/>
      <c r="L80" s="1"/>
      <c r="M80" s="29"/>
      <c r="N80" s="34"/>
      <c r="O80" s="34"/>
      <c r="P80" s="30"/>
      <c r="Q80" s="30"/>
      <c r="R80" s="30"/>
      <c r="T80" s="33"/>
      <c r="AC80" s="35"/>
      <c r="AD80" s="35"/>
      <c r="AL80" s="36"/>
    </row>
    <row r="81" spans="1:38">
      <c r="A81" s="37"/>
      <c r="L81" s="1"/>
      <c r="M81" s="29"/>
      <c r="N81" s="34"/>
      <c r="O81" s="34"/>
      <c r="P81" s="30"/>
      <c r="Q81" s="30"/>
      <c r="R81" s="30"/>
      <c r="AC81" s="35"/>
      <c r="AD81" s="35"/>
      <c r="AL81" s="36"/>
    </row>
    <row r="82" spans="1:38">
      <c r="A82" s="37"/>
      <c r="L82" s="1"/>
      <c r="M82" s="29"/>
      <c r="N82" s="34"/>
      <c r="O82" s="34"/>
      <c r="P82" s="30"/>
      <c r="Q82" s="30"/>
      <c r="R82" s="30"/>
      <c r="AC82" s="35"/>
      <c r="AD82" s="35"/>
      <c r="AL82" s="36"/>
    </row>
    <row r="83" spans="1:38">
      <c r="A83" s="37"/>
      <c r="L83" s="1"/>
      <c r="M83" s="29"/>
      <c r="N83" s="34"/>
      <c r="O83" s="34"/>
      <c r="P83" s="30"/>
      <c r="Q83" s="30"/>
      <c r="R83" s="30"/>
      <c r="AC83" s="35"/>
      <c r="AD83" s="35"/>
      <c r="AL83" s="36"/>
    </row>
    <row r="84" spans="1:38">
      <c r="A84" s="37"/>
      <c r="L84" s="1"/>
      <c r="M84" s="29"/>
      <c r="N84" s="34"/>
      <c r="O84" s="34"/>
      <c r="P84" s="30"/>
      <c r="Q84" s="30"/>
      <c r="R84" s="30"/>
      <c r="AC84" s="35"/>
      <c r="AD84" s="35"/>
      <c r="AL84" s="36"/>
    </row>
    <row r="85" spans="1:38">
      <c r="A85" s="37"/>
      <c r="L85" s="1"/>
      <c r="M85" s="29"/>
      <c r="N85" s="34"/>
      <c r="O85" s="34"/>
      <c r="P85" s="30"/>
      <c r="Q85" s="30"/>
      <c r="R85" s="30"/>
      <c r="AC85" s="35"/>
      <c r="AD85" s="35"/>
      <c r="AL85" s="36"/>
    </row>
    <row r="86" spans="1:38">
      <c r="A86" s="37"/>
      <c r="L86" s="1"/>
      <c r="M86" s="29"/>
      <c r="N86" s="34"/>
      <c r="O86" s="34"/>
      <c r="P86" s="30"/>
      <c r="Q86" s="30"/>
      <c r="R86" s="30"/>
      <c r="AC86" s="35"/>
      <c r="AD86" s="35"/>
      <c r="AL86" s="36"/>
    </row>
    <row r="87" spans="1:38">
      <c r="A87" s="37"/>
      <c r="L87" s="1"/>
      <c r="M87" s="29"/>
      <c r="N87" s="34"/>
      <c r="O87" s="34"/>
      <c r="P87" s="30"/>
      <c r="Q87" s="30"/>
      <c r="R87" s="30"/>
      <c r="AC87" s="35"/>
      <c r="AD87" s="35"/>
      <c r="AL87" s="36"/>
    </row>
    <row r="88" spans="1:38">
      <c r="A88" s="37"/>
      <c r="L88" s="1"/>
      <c r="M88" s="29"/>
      <c r="N88" s="34"/>
      <c r="O88" s="34"/>
      <c r="P88" s="30"/>
      <c r="Q88" s="30"/>
      <c r="R88" s="30"/>
      <c r="T88" s="33"/>
      <c r="AC88" s="35"/>
      <c r="AD88" s="35"/>
      <c r="AL88" s="36"/>
    </row>
    <row r="89" spans="1:38">
      <c r="A89" s="37"/>
      <c r="E89" s="33"/>
      <c r="L89" s="1"/>
      <c r="M89" s="29"/>
      <c r="N89" s="34"/>
      <c r="O89" s="34"/>
      <c r="P89" s="30"/>
      <c r="Q89" s="30"/>
      <c r="R89" s="30"/>
      <c r="AC89" s="35"/>
      <c r="AD89" s="35"/>
      <c r="AL89" s="36"/>
    </row>
    <row r="90" spans="1:38">
      <c r="A90" s="37"/>
      <c r="L90" s="1"/>
      <c r="M90" s="29"/>
      <c r="N90" s="34"/>
      <c r="O90" s="34"/>
      <c r="P90" s="30"/>
      <c r="Q90" s="30"/>
      <c r="R90" s="30"/>
      <c r="AC90" s="35"/>
      <c r="AD90" s="35"/>
      <c r="AL90" s="36"/>
    </row>
    <row r="91" spans="1:38">
      <c r="A91" s="37"/>
      <c r="L91" s="1"/>
      <c r="M91" s="29"/>
      <c r="N91" s="34"/>
      <c r="O91" s="34"/>
      <c r="P91" s="30"/>
      <c r="Q91" s="30"/>
      <c r="R91" s="30"/>
      <c r="AC91" s="35"/>
      <c r="AD91" s="35"/>
      <c r="AL91" s="36"/>
    </row>
    <row r="92" spans="1:38">
      <c r="A92" s="37"/>
      <c r="L92" s="1"/>
      <c r="M92" s="29"/>
      <c r="N92" s="34"/>
      <c r="O92" s="34"/>
      <c r="P92" s="30"/>
      <c r="Q92" s="30"/>
      <c r="R92" s="30"/>
      <c r="T92" s="33"/>
      <c r="AC92" s="35"/>
      <c r="AD92" s="35"/>
      <c r="AL92" s="36"/>
    </row>
    <row r="93" spans="1:38">
      <c r="A93" s="37"/>
      <c r="L93" s="1"/>
      <c r="M93" s="29"/>
      <c r="N93" s="34"/>
      <c r="O93" s="34"/>
      <c r="P93" s="30"/>
      <c r="Q93" s="30"/>
      <c r="R93" s="30"/>
      <c r="T93" s="33"/>
      <c r="AC93" s="35"/>
      <c r="AD93" s="35"/>
      <c r="AL93" s="36"/>
    </row>
    <row r="94" spans="1:38">
      <c r="A94" s="37"/>
      <c r="L94" s="1"/>
      <c r="M94" s="29"/>
      <c r="N94" s="34"/>
      <c r="O94" s="34"/>
      <c r="P94" s="30"/>
      <c r="Q94" s="30"/>
      <c r="R94" s="30"/>
      <c r="AC94" s="35"/>
      <c r="AD94" s="35"/>
      <c r="AL94" s="36"/>
    </row>
    <row r="95" spans="1:38">
      <c r="A95" s="37"/>
      <c r="L95" s="1"/>
      <c r="M95" s="29"/>
      <c r="N95" s="34"/>
      <c r="O95" s="34"/>
      <c r="P95" s="30"/>
      <c r="Q95" s="30"/>
      <c r="R95" s="30"/>
      <c r="AC95" s="35"/>
      <c r="AD95" s="35"/>
      <c r="AL95" s="36"/>
    </row>
    <row r="96" spans="1:38">
      <c r="A96" s="37"/>
      <c r="L96" s="1"/>
      <c r="M96" s="29"/>
      <c r="N96" s="34"/>
      <c r="O96" s="34"/>
      <c r="P96" s="30"/>
      <c r="Q96" s="30"/>
      <c r="R96" s="30"/>
      <c r="AC96" s="35"/>
      <c r="AD96" s="35"/>
      <c r="AL96" s="36"/>
    </row>
    <row r="97" spans="1:38">
      <c r="A97" s="37"/>
      <c r="L97" s="1"/>
      <c r="M97" s="29"/>
      <c r="N97" s="34"/>
      <c r="O97" s="34"/>
      <c r="P97" s="30"/>
      <c r="Q97" s="30"/>
      <c r="R97" s="30"/>
      <c r="AC97" s="35"/>
      <c r="AD97" s="35"/>
      <c r="AL97" s="36"/>
    </row>
    <row r="98" spans="1:38">
      <c r="A98" s="37"/>
      <c r="L98" s="1"/>
      <c r="M98" s="29"/>
      <c r="N98" s="34"/>
      <c r="O98" s="34"/>
      <c r="P98" s="30"/>
      <c r="Q98" s="30"/>
      <c r="R98" s="30"/>
      <c r="AC98" s="35"/>
      <c r="AD98" s="35"/>
      <c r="AL98" s="36"/>
    </row>
    <row r="99" spans="1:38">
      <c r="A99" s="37"/>
      <c r="L99" s="1"/>
      <c r="M99" s="29"/>
      <c r="N99" s="34"/>
      <c r="O99" s="34"/>
      <c r="P99" s="30"/>
      <c r="Q99" s="30"/>
      <c r="R99" s="30"/>
      <c r="AC99" s="35"/>
      <c r="AD99" s="35"/>
      <c r="AL99" s="36"/>
    </row>
    <row r="100" spans="1:38">
      <c r="A100" s="37"/>
      <c r="L100" s="1"/>
      <c r="M100" s="29"/>
      <c r="N100" s="34"/>
      <c r="O100" s="34"/>
      <c r="P100" s="30"/>
      <c r="Q100" s="30"/>
      <c r="R100" s="30"/>
      <c r="AC100" s="35"/>
      <c r="AD100" s="35"/>
      <c r="AL100" s="36"/>
    </row>
    <row r="101" spans="1:38">
      <c r="A101" s="37"/>
      <c r="L101" s="1"/>
      <c r="M101" s="29"/>
      <c r="N101" s="34"/>
      <c r="O101" s="34"/>
      <c r="P101" s="30"/>
      <c r="Q101" s="30"/>
      <c r="R101" s="30"/>
      <c r="T101" s="33"/>
      <c r="AC101" s="35"/>
      <c r="AD101" s="35"/>
      <c r="AL101" s="36"/>
    </row>
    <row r="102" spans="1:38">
      <c r="A102" s="37"/>
      <c r="E102" s="33"/>
      <c r="L102" s="1"/>
      <c r="M102" s="29"/>
      <c r="N102" s="34"/>
      <c r="O102" s="34"/>
      <c r="P102" s="30"/>
      <c r="Q102" s="30"/>
      <c r="R102" s="30"/>
      <c r="AC102" s="35"/>
      <c r="AD102" s="35"/>
      <c r="AL102" s="36"/>
    </row>
    <row r="103" spans="1:38">
      <c r="A103" s="37"/>
      <c r="L103" s="1"/>
      <c r="M103" s="29"/>
      <c r="N103" s="34"/>
      <c r="O103" s="34"/>
      <c r="P103" s="30"/>
      <c r="Q103" s="30"/>
      <c r="R103" s="30"/>
      <c r="AC103" s="35"/>
      <c r="AD103" s="35"/>
      <c r="AL103" s="36"/>
    </row>
    <row r="104" spans="1:38">
      <c r="A104" s="37"/>
      <c r="L104" s="1"/>
      <c r="M104" s="29"/>
      <c r="N104" s="34"/>
      <c r="O104" s="34"/>
      <c r="P104" s="30"/>
      <c r="Q104" s="30"/>
      <c r="R104" s="30"/>
      <c r="AC104" s="35"/>
      <c r="AD104" s="35"/>
      <c r="AL104" s="36"/>
    </row>
    <row r="105" spans="1:38">
      <c r="A105" s="37"/>
      <c r="L105" s="1"/>
      <c r="M105" s="29"/>
      <c r="N105" s="34"/>
      <c r="O105" s="34"/>
      <c r="P105" s="30"/>
      <c r="Q105" s="30"/>
      <c r="R105" s="30"/>
      <c r="T105" s="33"/>
      <c r="AC105" s="35"/>
      <c r="AD105" s="35"/>
      <c r="AL105" s="36"/>
    </row>
    <row r="106" spans="1:38">
      <c r="A106" s="37"/>
      <c r="L106" s="1"/>
      <c r="M106" s="29"/>
      <c r="N106" s="34"/>
      <c r="O106" s="34"/>
      <c r="P106" s="30"/>
      <c r="Q106" s="30"/>
      <c r="R106" s="30"/>
      <c r="T106" s="33"/>
      <c r="AC106" s="35"/>
      <c r="AD106" s="35"/>
      <c r="AL106" s="36"/>
    </row>
    <row r="107" spans="1:38">
      <c r="A107" s="37"/>
      <c r="L107" s="1"/>
      <c r="M107" s="29"/>
      <c r="N107" s="34"/>
      <c r="O107" s="34"/>
      <c r="P107" s="30"/>
      <c r="Q107" s="30"/>
      <c r="R107" s="30"/>
      <c r="AC107" s="35"/>
      <c r="AD107" s="35"/>
      <c r="AL107" s="36"/>
    </row>
    <row r="108" spans="1:38">
      <c r="A108" s="37"/>
      <c r="L108" s="1"/>
      <c r="M108" s="29"/>
      <c r="N108" s="34"/>
      <c r="O108" s="34"/>
      <c r="P108" s="30"/>
      <c r="Q108" s="30"/>
      <c r="R108" s="30"/>
      <c r="AC108" s="35"/>
      <c r="AD108" s="35"/>
      <c r="AL108" s="36"/>
    </row>
    <row r="109" spans="1:38">
      <c r="A109" s="37"/>
      <c r="L109" s="1"/>
      <c r="M109" s="29"/>
      <c r="N109" s="34"/>
      <c r="O109" s="34"/>
      <c r="P109" s="30"/>
      <c r="Q109" s="30"/>
      <c r="R109" s="30"/>
      <c r="AC109" s="35"/>
      <c r="AD109" s="35"/>
      <c r="AL109" s="36"/>
    </row>
    <row r="110" spans="1:38">
      <c r="A110" s="37"/>
      <c r="L110" s="1"/>
      <c r="M110" s="29"/>
      <c r="N110" s="34"/>
      <c r="O110" s="34"/>
      <c r="P110" s="30"/>
      <c r="Q110" s="30"/>
      <c r="R110" s="30"/>
      <c r="AC110" s="35"/>
      <c r="AD110" s="35"/>
      <c r="AL110" s="36"/>
    </row>
    <row r="111" spans="1:38">
      <c r="A111" s="37"/>
      <c r="L111" s="1"/>
      <c r="M111" s="29"/>
      <c r="N111" s="34"/>
      <c r="O111" s="34"/>
      <c r="P111" s="30"/>
      <c r="Q111" s="30"/>
      <c r="R111" s="30"/>
      <c r="AC111" s="35"/>
      <c r="AD111" s="35"/>
      <c r="AL111" s="36"/>
    </row>
    <row r="112" spans="1:38">
      <c r="A112" s="37"/>
      <c r="L112" s="1"/>
      <c r="M112" s="29"/>
      <c r="N112" s="34"/>
      <c r="O112" s="34"/>
      <c r="P112" s="30"/>
      <c r="Q112" s="30"/>
      <c r="R112" s="30"/>
      <c r="AC112" s="35"/>
      <c r="AD112" s="35"/>
      <c r="AL112" s="36"/>
    </row>
    <row r="113" spans="1:38">
      <c r="A113" s="37"/>
      <c r="L113" s="1"/>
      <c r="M113" s="29"/>
      <c r="N113" s="34"/>
      <c r="O113" s="34"/>
      <c r="P113" s="30"/>
      <c r="Q113" s="30"/>
      <c r="R113" s="30"/>
      <c r="AC113" s="35"/>
      <c r="AD113" s="35"/>
      <c r="AL113" s="36"/>
    </row>
    <row r="114" spans="1:38">
      <c r="A114" s="37"/>
      <c r="L114" s="1"/>
      <c r="M114" s="29"/>
      <c r="N114" s="34"/>
      <c r="O114" s="34"/>
      <c r="P114" s="30"/>
      <c r="Q114" s="30"/>
      <c r="R114" s="30"/>
      <c r="T114" s="33"/>
      <c r="AC114" s="35"/>
      <c r="AD114" s="35"/>
      <c r="AL114" s="36"/>
    </row>
    <row r="115" spans="1:38">
      <c r="A115" s="37"/>
      <c r="E115" s="33"/>
      <c r="L115" s="1"/>
      <c r="M115" s="29"/>
      <c r="N115" s="34"/>
      <c r="O115" s="34"/>
      <c r="P115" s="30"/>
      <c r="Q115" s="30"/>
      <c r="R115" s="30"/>
      <c r="AC115" s="35"/>
      <c r="AD115" s="35"/>
      <c r="AL115" s="36"/>
    </row>
    <row r="116" spans="1:38">
      <c r="A116" s="37"/>
      <c r="L116" s="1"/>
      <c r="M116" s="29"/>
      <c r="N116" s="34"/>
      <c r="O116" s="34"/>
      <c r="P116" s="30"/>
      <c r="Q116" s="30"/>
      <c r="R116" s="30"/>
      <c r="AC116" s="35"/>
      <c r="AD116" s="35"/>
      <c r="AL116" s="36"/>
    </row>
    <row r="117" spans="1:38">
      <c r="A117" s="37"/>
      <c r="L117" s="1"/>
      <c r="M117" s="29"/>
      <c r="N117" s="34"/>
      <c r="O117" s="34"/>
      <c r="P117" s="30"/>
      <c r="Q117" s="30"/>
      <c r="R117" s="30"/>
      <c r="AC117" s="35"/>
      <c r="AD117" s="35"/>
      <c r="AL117" s="36"/>
    </row>
    <row r="118" spans="1:38">
      <c r="A118" s="37"/>
      <c r="L118" s="1"/>
      <c r="M118" s="29"/>
      <c r="N118" s="34"/>
      <c r="O118" s="34"/>
      <c r="P118" s="30"/>
      <c r="Q118" s="30"/>
      <c r="R118" s="30"/>
      <c r="T118" s="33"/>
      <c r="AC118" s="35"/>
      <c r="AD118" s="35"/>
      <c r="AL118" s="36"/>
    </row>
    <row r="119" spans="1:38">
      <c r="A119" s="37"/>
      <c r="L119" s="1"/>
      <c r="M119" s="29"/>
      <c r="N119" s="34"/>
      <c r="O119" s="34"/>
      <c r="P119" s="30"/>
      <c r="Q119" s="30"/>
      <c r="R119" s="30"/>
      <c r="T119" s="33"/>
      <c r="AC119" s="35"/>
      <c r="AD119" s="35"/>
      <c r="AL119" s="36"/>
    </row>
    <row r="120" spans="1:38">
      <c r="A120" s="37"/>
      <c r="L120" s="1"/>
      <c r="M120" s="29"/>
      <c r="N120" s="34"/>
      <c r="O120" s="34"/>
      <c r="P120" s="30"/>
      <c r="Q120" s="30"/>
      <c r="R120" s="30"/>
      <c r="AC120" s="35"/>
      <c r="AD120" s="35"/>
      <c r="AL120" s="36"/>
    </row>
    <row r="121" spans="1:38">
      <c r="A121" s="37"/>
      <c r="L121" s="1"/>
      <c r="M121" s="29"/>
      <c r="N121" s="34"/>
      <c r="O121" s="34"/>
      <c r="P121" s="30"/>
      <c r="Q121" s="30"/>
      <c r="R121" s="30"/>
      <c r="AC121" s="35"/>
      <c r="AD121" s="35"/>
      <c r="AL121" s="36"/>
    </row>
    <row r="122" spans="1:38">
      <c r="A122" s="37"/>
      <c r="L122" s="1"/>
      <c r="M122" s="29"/>
      <c r="N122" s="34"/>
      <c r="O122" s="34"/>
      <c r="P122" s="30"/>
      <c r="Q122" s="30"/>
      <c r="R122" s="30"/>
      <c r="AC122" s="35"/>
      <c r="AD122" s="35"/>
      <c r="AL122" s="36"/>
    </row>
    <row r="123" spans="1:38">
      <c r="A123" s="37"/>
      <c r="L123" s="1"/>
      <c r="M123" s="29"/>
      <c r="N123" s="34"/>
      <c r="O123" s="34"/>
      <c r="P123" s="30"/>
      <c r="Q123" s="30"/>
      <c r="R123" s="30"/>
      <c r="AC123" s="35"/>
      <c r="AD123" s="35"/>
      <c r="AL123" s="36"/>
    </row>
    <row r="124" spans="1:38">
      <c r="A124" s="37"/>
      <c r="L124" s="1"/>
      <c r="M124" s="29"/>
      <c r="N124" s="34"/>
      <c r="O124" s="34"/>
      <c r="P124" s="30"/>
      <c r="Q124" s="30"/>
      <c r="R124" s="30"/>
      <c r="AC124" s="35"/>
      <c r="AD124" s="35"/>
      <c r="AL124" s="36"/>
    </row>
    <row r="125" spans="1:38">
      <c r="A125" s="37"/>
      <c r="L125" s="1"/>
      <c r="M125" s="29"/>
      <c r="N125" s="34"/>
      <c r="O125" s="34"/>
      <c r="P125" s="30"/>
      <c r="Q125" s="30"/>
      <c r="R125" s="30"/>
      <c r="AC125" s="35"/>
      <c r="AD125" s="35"/>
      <c r="AL125" s="36"/>
    </row>
    <row r="126" spans="1:38">
      <c r="A126" s="37"/>
      <c r="L126" s="1"/>
      <c r="M126" s="29"/>
      <c r="N126" s="34"/>
      <c r="O126" s="34"/>
      <c r="P126" s="30"/>
      <c r="Q126" s="30"/>
      <c r="R126" s="30"/>
      <c r="AC126" s="35"/>
      <c r="AD126" s="35"/>
      <c r="AL126" s="36"/>
    </row>
    <row r="127" spans="1:38">
      <c r="A127" s="37"/>
      <c r="L127" s="1"/>
      <c r="M127" s="29"/>
      <c r="N127" s="34"/>
      <c r="O127" s="34"/>
      <c r="P127" s="30"/>
      <c r="Q127" s="30"/>
      <c r="R127" s="30"/>
      <c r="T127" s="33"/>
      <c r="AC127" s="35"/>
      <c r="AD127" s="35"/>
      <c r="AL127" s="36"/>
    </row>
    <row r="128" spans="1:38">
      <c r="A128" s="37"/>
      <c r="E128" s="33"/>
      <c r="L128" s="1"/>
      <c r="M128" s="29"/>
      <c r="N128" s="34"/>
      <c r="O128" s="34"/>
      <c r="P128" s="30"/>
      <c r="Q128" s="30"/>
      <c r="R128" s="30"/>
      <c r="AC128" s="35"/>
      <c r="AD128" s="35"/>
      <c r="AL128" s="36"/>
    </row>
    <row r="129" spans="1:38">
      <c r="A129" s="37"/>
      <c r="L129" s="1"/>
      <c r="M129" s="29"/>
      <c r="N129" s="34"/>
      <c r="O129" s="34"/>
      <c r="P129" s="30"/>
      <c r="Q129" s="30"/>
      <c r="R129" s="30"/>
      <c r="AC129" s="35"/>
      <c r="AD129" s="35"/>
      <c r="AL129" s="36"/>
    </row>
    <row r="130" spans="1:38">
      <c r="A130" s="37"/>
      <c r="L130" s="1"/>
      <c r="M130" s="29"/>
      <c r="N130" s="34"/>
      <c r="O130" s="34"/>
      <c r="P130" s="30"/>
      <c r="Q130" s="30"/>
      <c r="R130" s="30"/>
      <c r="AC130" s="35"/>
      <c r="AD130" s="35"/>
      <c r="AL130" s="36"/>
    </row>
    <row r="131" spans="1:38">
      <c r="A131" s="37"/>
      <c r="L131" s="1"/>
      <c r="M131" s="29"/>
      <c r="N131" s="34"/>
      <c r="P131" s="30"/>
      <c r="Q131" s="30"/>
      <c r="R131" s="30"/>
      <c r="T131" s="33"/>
      <c r="AC131" s="35"/>
      <c r="AD131" s="35"/>
      <c r="AL131" s="36"/>
    </row>
    <row r="132" spans="1:38">
      <c r="A132" s="37"/>
      <c r="L132" s="1"/>
      <c r="M132" s="29"/>
      <c r="N132" s="34"/>
      <c r="O132" s="34"/>
      <c r="P132" s="30"/>
      <c r="Q132" s="30"/>
      <c r="R132" s="30"/>
      <c r="T132" s="33"/>
      <c r="AC132" s="35"/>
      <c r="AD132" s="35"/>
      <c r="AL132" s="36"/>
    </row>
    <row r="133" spans="1:38">
      <c r="A133" s="37"/>
      <c r="L133" s="1"/>
      <c r="M133" s="29"/>
      <c r="N133" s="34"/>
      <c r="O133" s="34"/>
      <c r="P133" s="30"/>
      <c r="Q133" s="30"/>
      <c r="R133" s="30"/>
      <c r="AC133" s="35"/>
      <c r="AD133" s="35"/>
      <c r="AL133" s="36"/>
    </row>
    <row r="134" spans="1:38">
      <c r="A134" s="37"/>
      <c r="L134" s="1"/>
      <c r="M134" s="29"/>
      <c r="N134" s="34"/>
      <c r="O134" s="34"/>
      <c r="P134" s="30"/>
      <c r="Q134" s="30"/>
      <c r="R134" s="30"/>
      <c r="AC134" s="35"/>
      <c r="AD134" s="35"/>
      <c r="AL134" s="36"/>
    </row>
    <row r="135" spans="1:38">
      <c r="A135" s="37"/>
      <c r="L135" s="1"/>
      <c r="M135" s="29"/>
      <c r="N135" s="34"/>
      <c r="O135" s="34"/>
      <c r="P135" s="30"/>
      <c r="Q135" s="30"/>
      <c r="R135" s="30"/>
      <c r="AC135" s="35"/>
      <c r="AD135" s="35"/>
      <c r="AL135" s="36"/>
    </row>
    <row r="136" spans="1:38">
      <c r="A136" s="37"/>
      <c r="L136" s="1"/>
      <c r="M136" s="29"/>
      <c r="N136" s="34"/>
      <c r="O136" s="34"/>
      <c r="P136" s="30"/>
      <c r="Q136" s="30"/>
      <c r="R136" s="30"/>
      <c r="AC136" s="35"/>
      <c r="AD136" s="35"/>
      <c r="AL136" s="36"/>
    </row>
    <row r="137" spans="1:38">
      <c r="A137" s="37"/>
      <c r="L137" s="1"/>
      <c r="M137" s="29"/>
      <c r="N137" s="34"/>
      <c r="P137" s="30"/>
      <c r="Q137" s="30"/>
      <c r="R137" s="30"/>
      <c r="AC137" s="35"/>
      <c r="AD137" s="35"/>
    </row>
    <row r="138" spans="1:38">
      <c r="A138" s="37"/>
      <c r="L138" s="1"/>
      <c r="M138" s="29"/>
      <c r="N138" s="34"/>
      <c r="P138" s="30"/>
      <c r="Q138" s="30"/>
      <c r="R138" s="30"/>
      <c r="AC138" s="35"/>
      <c r="AD138" s="35"/>
    </row>
    <row r="139" spans="1:38">
      <c r="A139" s="37"/>
      <c r="L139" s="1"/>
      <c r="M139" s="29"/>
      <c r="N139" s="34"/>
      <c r="P139" s="30"/>
      <c r="Q139" s="30"/>
      <c r="R139" s="30"/>
      <c r="AC139" s="35"/>
      <c r="AD139" s="35"/>
    </row>
    <row r="140" spans="1:38">
      <c r="A140" s="37"/>
      <c r="L140" s="1"/>
      <c r="M140" s="29"/>
      <c r="N140" s="34"/>
      <c r="P140" s="30"/>
      <c r="Q140" s="30"/>
      <c r="R140" s="30"/>
      <c r="T140" s="33"/>
      <c r="AC140" s="35"/>
      <c r="AD140" s="35"/>
    </row>
    <row r="141" spans="1:38">
      <c r="A141" s="37"/>
      <c r="E141" s="33"/>
      <c r="L141" s="1"/>
      <c r="M141" s="29"/>
      <c r="N141" s="34"/>
      <c r="P141" s="30"/>
      <c r="Q141" s="30"/>
      <c r="R141" s="30"/>
      <c r="AC141" s="35"/>
      <c r="AD141" s="35"/>
    </row>
    <row r="142" spans="1:38">
      <c r="A142" s="37"/>
      <c r="L142" s="1"/>
      <c r="M142" s="29"/>
      <c r="N142" s="34"/>
      <c r="P142" s="30"/>
      <c r="Q142" s="30"/>
      <c r="R142" s="30"/>
      <c r="AC142" s="35"/>
      <c r="AD142" s="35"/>
    </row>
    <row r="143" spans="1:38">
      <c r="A143" s="37"/>
      <c r="L143" s="1"/>
      <c r="M143" s="29"/>
      <c r="N143" s="34"/>
      <c r="P143" s="30"/>
      <c r="Q143" s="30"/>
      <c r="R143" s="30"/>
      <c r="AC143" s="35"/>
      <c r="AD143" s="35"/>
    </row>
    <row r="144" spans="1:38">
      <c r="A144" s="37"/>
      <c r="L144" s="1"/>
      <c r="M144" s="29"/>
      <c r="N144" s="34"/>
      <c r="P144" s="30"/>
      <c r="Q144" s="30"/>
      <c r="R144" s="30"/>
      <c r="T144" s="33"/>
      <c r="AC144" s="35"/>
      <c r="AD144" s="35"/>
    </row>
    <row r="145" spans="1:30">
      <c r="A145" s="37"/>
      <c r="L145" s="1"/>
      <c r="M145" s="29"/>
      <c r="N145" s="34"/>
      <c r="P145" s="30"/>
      <c r="Q145" s="30"/>
      <c r="R145" s="30"/>
      <c r="T145" s="33"/>
      <c r="AC145" s="35"/>
      <c r="AD145" s="35"/>
    </row>
    <row r="146" spans="1:30">
      <c r="A146" s="37"/>
      <c r="L146" s="1"/>
      <c r="M146" s="29"/>
      <c r="N146" s="34"/>
      <c r="P146" s="30"/>
      <c r="Q146" s="30"/>
      <c r="R146" s="30"/>
      <c r="AC146" s="35"/>
      <c r="AD146" s="35"/>
    </row>
    <row r="147" spans="1:30">
      <c r="A147" s="37"/>
      <c r="L147" s="1"/>
      <c r="M147" s="29"/>
      <c r="N147" s="34"/>
      <c r="P147" s="30"/>
      <c r="Q147" s="30"/>
      <c r="R147" s="30"/>
      <c r="AC147" s="35"/>
      <c r="AD147" s="35"/>
    </row>
    <row r="148" spans="1:30">
      <c r="A148" s="37"/>
      <c r="L148" s="1"/>
      <c r="M148" s="29"/>
      <c r="N148" s="34"/>
      <c r="P148" s="30"/>
      <c r="Q148" s="30"/>
      <c r="R148" s="30"/>
      <c r="AC148" s="35"/>
      <c r="AD148" s="35"/>
    </row>
    <row r="149" spans="1:30">
      <c r="A149" s="37"/>
      <c r="L149" s="1"/>
      <c r="M149" s="29"/>
      <c r="N149" s="34"/>
      <c r="P149" s="30"/>
      <c r="Q149" s="30"/>
      <c r="R149" s="30"/>
      <c r="AC149" s="35"/>
      <c r="AD149" s="35"/>
    </row>
    <row r="150" spans="1:30">
      <c r="L150" s="1"/>
      <c r="N150" s="34"/>
      <c r="P150" s="30"/>
      <c r="Q150" s="30"/>
      <c r="R150" s="30"/>
      <c r="AC150" s="35"/>
      <c r="AD150" s="35"/>
    </row>
    <row r="151" spans="1:30">
      <c r="L151" s="1"/>
      <c r="N151" s="34"/>
      <c r="P151" s="30"/>
      <c r="Q151" s="30"/>
      <c r="R151" s="30"/>
      <c r="AC151" s="35"/>
      <c r="AD151" s="35"/>
    </row>
    <row r="152" spans="1:30">
      <c r="L152" s="1"/>
      <c r="N152" s="34"/>
      <c r="P152" s="30"/>
      <c r="Q152" s="38"/>
      <c r="R152" s="30"/>
      <c r="AC152" s="35"/>
      <c r="AD152" s="35"/>
    </row>
    <row r="153" spans="1:30">
      <c r="L153" s="1"/>
      <c r="N153" s="34"/>
      <c r="P153" s="30"/>
      <c r="Q153" s="30"/>
      <c r="R153" s="30"/>
      <c r="AC153" s="35"/>
      <c r="AD153" s="35"/>
    </row>
    <row r="154" spans="1:30">
      <c r="L154" s="1"/>
      <c r="N154" s="34"/>
      <c r="P154" s="30"/>
      <c r="Q154" s="30"/>
      <c r="R154" s="30"/>
      <c r="AC154" s="35"/>
      <c r="AD154" s="35"/>
    </row>
    <row r="155" spans="1:30">
      <c r="L155" s="1"/>
      <c r="N155" s="34"/>
      <c r="P155" s="30"/>
      <c r="Q155" s="30"/>
      <c r="R155" s="30"/>
      <c r="AC155" s="35"/>
      <c r="AD155" s="35"/>
    </row>
    <row r="156" spans="1:30">
      <c r="L156" s="1"/>
      <c r="N156" s="34"/>
      <c r="P156" s="30"/>
      <c r="Q156" s="30"/>
      <c r="R156" s="30"/>
      <c r="AC156" s="35"/>
      <c r="AD156" s="35"/>
    </row>
    <row r="157" spans="1:30">
      <c r="L157" s="1"/>
      <c r="N157" s="34"/>
      <c r="P157" s="30"/>
      <c r="Q157" s="30"/>
      <c r="R157" s="30"/>
      <c r="AC157" s="35"/>
      <c r="AD157" s="35"/>
    </row>
    <row r="158" spans="1:30">
      <c r="L158" s="1"/>
      <c r="N158" s="34"/>
      <c r="P158" s="30"/>
      <c r="Q158" s="30"/>
      <c r="R158" s="30"/>
      <c r="AC158" s="35"/>
      <c r="AD158" s="35"/>
    </row>
    <row r="159" spans="1:30">
      <c r="L159" s="1"/>
      <c r="N159" s="34"/>
      <c r="P159" s="30"/>
      <c r="Q159" s="30"/>
      <c r="R159" s="30"/>
      <c r="AC159" s="35"/>
      <c r="AD159" s="35"/>
    </row>
    <row r="160" spans="1:30">
      <c r="L160" s="1"/>
      <c r="N160" s="34"/>
      <c r="P160" s="30"/>
      <c r="Q160" s="30"/>
      <c r="R160" s="30"/>
      <c r="AC160" s="35"/>
      <c r="AD160" s="35"/>
    </row>
    <row r="161" spans="12:30">
      <c r="L161" s="1"/>
      <c r="N161" s="34"/>
      <c r="P161" s="30"/>
      <c r="Q161" s="30"/>
      <c r="R161" s="30"/>
      <c r="AC161" s="35"/>
      <c r="AD161" s="35"/>
    </row>
    <row r="162" spans="12:30">
      <c r="L162" s="1"/>
      <c r="N162" s="34"/>
      <c r="P162" s="30"/>
      <c r="Q162" s="30"/>
      <c r="R162" s="30"/>
      <c r="AC162" s="35"/>
      <c r="AD162" s="35"/>
    </row>
    <row r="163" spans="12:30">
      <c r="L163" s="1"/>
      <c r="N163" s="34"/>
      <c r="P163" s="30"/>
      <c r="Q163" s="30"/>
      <c r="R163" s="30"/>
      <c r="AC163" s="35"/>
      <c r="AD163" s="35"/>
    </row>
    <row r="164" spans="12:30">
      <c r="L164" s="1"/>
      <c r="N164" s="34"/>
      <c r="P164" s="30"/>
      <c r="Q164" s="30"/>
      <c r="R164" s="30"/>
      <c r="AC164" s="35"/>
      <c r="AD164" s="35"/>
    </row>
    <row r="165" spans="12:30">
      <c r="L165" s="1"/>
      <c r="N165" s="34"/>
      <c r="P165" s="30"/>
      <c r="Q165" s="30"/>
      <c r="R165" s="30"/>
      <c r="AC165" s="35"/>
      <c r="AD165" s="35"/>
    </row>
    <row r="166" spans="12:30">
      <c r="L166" s="1"/>
      <c r="N166" s="34"/>
      <c r="P166" s="30"/>
      <c r="Q166" s="30"/>
      <c r="R166" s="30"/>
      <c r="AC166" s="35"/>
      <c r="AD166" s="35"/>
    </row>
    <row r="167" spans="12:30">
      <c r="L167" s="1"/>
      <c r="N167" s="34"/>
      <c r="P167" s="30"/>
      <c r="Q167" s="30"/>
      <c r="R167" s="30"/>
      <c r="AC167" s="35"/>
      <c r="AD167" s="35"/>
    </row>
    <row r="168" spans="12:30">
      <c r="L168" s="1"/>
      <c r="N168" s="34"/>
      <c r="P168" s="30"/>
      <c r="Q168" s="30"/>
      <c r="R168" s="30"/>
      <c r="AC168" s="35"/>
      <c r="AD168" s="35"/>
    </row>
    <row r="169" spans="12:30">
      <c r="L169" s="1"/>
      <c r="N169" s="34"/>
      <c r="P169" s="30"/>
      <c r="Q169" s="30"/>
      <c r="R169" s="30"/>
      <c r="AC169" s="35"/>
      <c r="AD169" s="35"/>
    </row>
    <row r="170" spans="12:30">
      <c r="L170" s="1"/>
      <c r="N170" s="34"/>
      <c r="P170" s="30"/>
      <c r="Q170" s="30"/>
      <c r="R170" s="30"/>
      <c r="AC170" s="35"/>
      <c r="AD170" s="35"/>
    </row>
    <row r="171" spans="12:30">
      <c r="L171" s="1"/>
      <c r="N171" s="34"/>
      <c r="P171" s="30"/>
      <c r="Q171" s="30"/>
      <c r="R171" s="30"/>
      <c r="AC171" s="35"/>
      <c r="AD171" s="35"/>
    </row>
    <row r="172" spans="12:30">
      <c r="L172" s="1"/>
      <c r="N172" s="34"/>
      <c r="P172" s="30"/>
      <c r="Q172" s="30"/>
      <c r="R172" s="30"/>
      <c r="AC172" s="35"/>
      <c r="AD172" s="35"/>
    </row>
    <row r="173" spans="12:30">
      <c r="L173" s="1"/>
      <c r="N173" s="34"/>
      <c r="P173" s="30"/>
      <c r="Q173" s="30"/>
      <c r="R173" s="30"/>
      <c r="AC173" s="35"/>
      <c r="AD173" s="35"/>
    </row>
    <row r="174" spans="12:30">
      <c r="L174" s="1"/>
      <c r="N174" s="34"/>
      <c r="P174" s="30"/>
      <c r="Q174" s="30"/>
      <c r="R174" s="30"/>
      <c r="AC174" s="35"/>
      <c r="AD174" s="35"/>
    </row>
    <row r="175" spans="12:30">
      <c r="L175" s="1"/>
      <c r="N175" s="34"/>
      <c r="P175" s="30"/>
      <c r="Q175" s="30"/>
      <c r="R175" s="30"/>
      <c r="AC175" s="35"/>
      <c r="AD175" s="35"/>
    </row>
    <row r="176" spans="12:30">
      <c r="L176" s="1"/>
      <c r="N176" s="34"/>
      <c r="P176" s="30"/>
      <c r="Q176" s="30"/>
      <c r="R176" s="30"/>
      <c r="AC176" s="35"/>
      <c r="AD176" s="35"/>
    </row>
    <row r="177" spans="12:30">
      <c r="L177" s="1"/>
      <c r="N177" s="34"/>
      <c r="P177" s="30"/>
      <c r="Q177" s="30"/>
      <c r="R177" s="30"/>
      <c r="AC177" s="35"/>
      <c r="AD177" s="35"/>
    </row>
    <row r="178" spans="12:30">
      <c r="L178" s="1"/>
      <c r="N178" s="34"/>
      <c r="P178" s="30"/>
      <c r="Q178" s="30"/>
      <c r="R178" s="30"/>
      <c r="AC178" s="35"/>
      <c r="AD178" s="35"/>
    </row>
    <row r="179" spans="12:30">
      <c r="L179" s="1"/>
      <c r="N179" s="34"/>
      <c r="P179" s="30"/>
      <c r="Q179" s="30"/>
      <c r="R179" s="30"/>
      <c r="AC179" s="35"/>
      <c r="AD179" s="35"/>
    </row>
    <row r="180" spans="12:30">
      <c r="L180" s="1"/>
      <c r="N180" s="34"/>
      <c r="P180" s="30"/>
      <c r="Q180" s="30"/>
      <c r="R180" s="30"/>
      <c r="AC180" s="35"/>
      <c r="AD180" s="35"/>
    </row>
    <row r="181" spans="12:30">
      <c r="L181" s="1"/>
      <c r="N181" s="34"/>
      <c r="P181" s="30"/>
      <c r="Q181" s="30"/>
      <c r="R181" s="30"/>
      <c r="AC181" s="35"/>
      <c r="AD181" s="35"/>
    </row>
    <row r="182" spans="12:30">
      <c r="L182" s="1"/>
      <c r="N182" s="34"/>
      <c r="P182" s="30"/>
      <c r="Q182" s="30"/>
      <c r="R182" s="30"/>
      <c r="AC182" s="35"/>
      <c r="AD182" s="35"/>
    </row>
    <row r="183" spans="12:30">
      <c r="L183" s="1"/>
      <c r="N183" s="34"/>
      <c r="P183" s="30"/>
      <c r="Q183" s="30"/>
      <c r="R183" s="30"/>
      <c r="AC183" s="35"/>
      <c r="AD183" s="35"/>
    </row>
    <row r="184" spans="12:30">
      <c r="L184" s="1"/>
      <c r="N184" s="34"/>
      <c r="P184" s="30"/>
      <c r="Q184" s="30"/>
      <c r="R184" s="30"/>
      <c r="AC184" s="35"/>
      <c r="AD184" s="35"/>
    </row>
    <row r="185" spans="12:30">
      <c r="L185" s="1"/>
      <c r="N185" s="34"/>
      <c r="P185" s="30"/>
      <c r="Q185" s="30"/>
      <c r="R185" s="30"/>
      <c r="AC185" s="35"/>
      <c r="AD185" s="35"/>
    </row>
    <row r="186" spans="12:30">
      <c r="L186" s="1"/>
      <c r="N186" s="34"/>
      <c r="P186" s="30"/>
      <c r="Q186" s="30"/>
      <c r="R186" s="30"/>
      <c r="AC186" s="35"/>
      <c r="AD186" s="35"/>
    </row>
    <row r="187" spans="12:30">
      <c r="L187" s="1"/>
      <c r="N187" s="34"/>
      <c r="P187" s="30"/>
      <c r="Q187" s="30"/>
      <c r="R187" s="30"/>
      <c r="AC187" s="35"/>
      <c r="AD187" s="35"/>
    </row>
    <row r="188" spans="12:30">
      <c r="L188" s="1"/>
      <c r="N188" s="34"/>
      <c r="P188" s="30"/>
      <c r="Q188" s="30"/>
      <c r="R188" s="30"/>
      <c r="AC188" s="35"/>
      <c r="AD188" s="35"/>
    </row>
    <row r="189" spans="12:30">
      <c r="L189" s="1"/>
      <c r="N189" s="34"/>
      <c r="P189" s="30"/>
      <c r="Q189" s="30"/>
      <c r="R189" s="30"/>
      <c r="AC189" s="35"/>
      <c r="AD189" s="35"/>
    </row>
    <row r="190" spans="12:30">
      <c r="L190" s="1"/>
      <c r="N190" s="34"/>
      <c r="P190" s="30"/>
      <c r="Q190" s="30"/>
      <c r="R190" s="30"/>
      <c r="AC190" s="35"/>
      <c r="AD190" s="35"/>
    </row>
    <row r="191" spans="12:30">
      <c r="L191" s="1"/>
      <c r="N191" s="34"/>
      <c r="P191" s="30"/>
      <c r="Q191" s="30"/>
      <c r="R191" s="30"/>
      <c r="AC191" s="35"/>
      <c r="AD191" s="35"/>
    </row>
    <row r="192" spans="12:30">
      <c r="L192" s="1"/>
      <c r="N192" s="34"/>
      <c r="P192" s="30"/>
      <c r="Q192" s="30"/>
      <c r="R192" s="30"/>
      <c r="AC192" s="35"/>
      <c r="AD192" s="35"/>
    </row>
    <row r="193" spans="12:30">
      <c r="L193" s="1"/>
      <c r="N193" s="34"/>
      <c r="P193" s="30"/>
      <c r="Q193" s="30"/>
      <c r="R193" s="30"/>
      <c r="AC193" s="35"/>
      <c r="AD193" s="35"/>
    </row>
    <row r="194" spans="12:30">
      <c r="L194" s="1"/>
      <c r="N194" s="34"/>
      <c r="P194" s="30"/>
      <c r="Q194" s="30"/>
      <c r="R194" s="30"/>
      <c r="AC194" s="35"/>
      <c r="AD194" s="35"/>
    </row>
    <row r="195" spans="12:30">
      <c r="L195" s="1"/>
      <c r="N195" s="34"/>
      <c r="P195" s="30"/>
      <c r="Q195" s="30"/>
      <c r="R195" s="30"/>
      <c r="AC195" s="35"/>
      <c r="AD195" s="35"/>
    </row>
    <row r="196" spans="12:30">
      <c r="L196" s="1"/>
      <c r="N196" s="34"/>
      <c r="P196" s="30"/>
      <c r="Q196" s="30"/>
      <c r="R196" s="30"/>
      <c r="AC196" s="35"/>
      <c r="AD196" s="35"/>
    </row>
    <row r="197" spans="12:30">
      <c r="L197" s="1"/>
      <c r="N197" s="34"/>
      <c r="P197" s="30"/>
      <c r="Q197" s="30"/>
      <c r="R197" s="30"/>
      <c r="AC197" s="35"/>
      <c r="AD197" s="35"/>
    </row>
    <row r="198" spans="12:30">
      <c r="L198" s="1"/>
      <c r="N198" s="34"/>
      <c r="P198" s="30"/>
      <c r="Q198" s="30"/>
      <c r="R198" s="30"/>
      <c r="AC198" s="35"/>
      <c r="AD198" s="35"/>
    </row>
    <row r="199" spans="12:30">
      <c r="L199" s="1"/>
      <c r="N199" s="34"/>
      <c r="P199" s="30"/>
      <c r="Q199" s="30"/>
      <c r="R199" s="30"/>
      <c r="AC199" s="35"/>
      <c r="AD199" s="35"/>
    </row>
    <row r="200" spans="12:30">
      <c r="L200" s="1"/>
      <c r="N200" s="34"/>
      <c r="P200" s="30"/>
      <c r="Q200" s="30"/>
      <c r="R200" s="30"/>
      <c r="AC200" s="35"/>
      <c r="AD200" s="35"/>
    </row>
    <row r="201" spans="12:30">
      <c r="L201" s="1"/>
      <c r="N201" s="34"/>
      <c r="P201" s="30"/>
      <c r="Q201" s="30"/>
      <c r="R201" s="30"/>
      <c r="AC201" s="35"/>
      <c r="AD201" s="35"/>
    </row>
    <row r="202" spans="12:30">
      <c r="L202" s="1"/>
      <c r="N202" s="34"/>
      <c r="P202" s="30"/>
      <c r="Q202" s="30"/>
      <c r="R202" s="30"/>
      <c r="AC202" s="35"/>
      <c r="AD202" s="35"/>
    </row>
    <row r="203" spans="12:30">
      <c r="L203" s="1"/>
      <c r="N203" s="34"/>
      <c r="P203" s="30"/>
      <c r="Q203" s="30"/>
      <c r="R203" s="30"/>
      <c r="AC203" s="35"/>
      <c r="AD203" s="35"/>
    </row>
    <row r="204" spans="12:30">
      <c r="L204" s="1"/>
      <c r="N204" s="34"/>
      <c r="P204" s="30"/>
      <c r="Q204" s="30"/>
      <c r="R204" s="30"/>
      <c r="AC204" s="35"/>
      <c r="AD204" s="35"/>
    </row>
    <row r="205" spans="12:30">
      <c r="L205" s="1"/>
      <c r="N205" s="34"/>
      <c r="P205" s="30"/>
      <c r="Q205" s="30"/>
      <c r="R205" s="30"/>
      <c r="AC205" s="35"/>
      <c r="AD205" s="35"/>
    </row>
    <row r="206" spans="12:30">
      <c r="L206" s="1"/>
      <c r="N206" s="34"/>
      <c r="P206" s="30"/>
      <c r="Q206" s="30"/>
      <c r="R206" s="30"/>
      <c r="AC206" s="35"/>
      <c r="AD206" s="35"/>
    </row>
    <row r="207" spans="12:30">
      <c r="L207" s="1"/>
      <c r="N207" s="34"/>
      <c r="P207" s="30"/>
      <c r="Q207" s="30"/>
      <c r="R207" s="30"/>
      <c r="AC207" s="35"/>
      <c r="AD207" s="35"/>
    </row>
    <row r="208" spans="12:30">
      <c r="L208" s="1"/>
      <c r="N208" s="34"/>
      <c r="P208" s="30"/>
      <c r="Q208" s="30"/>
      <c r="R208" s="30"/>
      <c r="AC208" s="35"/>
      <c r="AD208" s="35"/>
    </row>
    <row r="209" spans="12:30">
      <c r="L209" s="1"/>
      <c r="N209" s="34"/>
      <c r="P209" s="30"/>
      <c r="Q209" s="30"/>
      <c r="R209" s="30"/>
      <c r="AC209" s="35"/>
      <c r="AD209" s="35"/>
    </row>
    <row r="210" spans="12:30">
      <c r="L210" s="1"/>
      <c r="N210" s="34"/>
      <c r="P210" s="30"/>
      <c r="Q210" s="30"/>
      <c r="R210" s="30"/>
      <c r="AC210" s="35"/>
      <c r="AD210" s="35"/>
    </row>
    <row r="211" spans="12:30">
      <c r="L211" s="1"/>
      <c r="N211" s="34"/>
      <c r="P211" s="30"/>
      <c r="Q211" s="30"/>
      <c r="R211" s="30"/>
      <c r="AC211" s="35"/>
      <c r="AD211" s="35"/>
    </row>
    <row r="212" spans="12:30">
      <c r="L212" s="1"/>
      <c r="N212" s="34"/>
      <c r="P212" s="30"/>
      <c r="Q212" s="30"/>
      <c r="R212" s="30"/>
      <c r="AC212" s="35"/>
      <c r="AD212" s="35"/>
    </row>
    <row r="213" spans="12:30">
      <c r="L213" s="1"/>
      <c r="N213" s="34"/>
      <c r="P213" s="30"/>
      <c r="Q213" s="30"/>
      <c r="R213" s="30"/>
      <c r="AC213" s="35"/>
      <c r="AD213" s="35"/>
    </row>
    <row r="214" spans="12:30">
      <c r="L214" s="1"/>
      <c r="N214" s="34"/>
      <c r="P214" s="30"/>
      <c r="Q214" s="30"/>
      <c r="R214" s="30"/>
      <c r="AC214" s="35"/>
      <c r="AD214" s="35"/>
    </row>
    <row r="215" spans="12:30">
      <c r="L215" s="1"/>
      <c r="N215" s="34"/>
      <c r="P215" s="30"/>
      <c r="Q215" s="30"/>
      <c r="R215" s="30"/>
      <c r="AC215" s="35"/>
      <c r="AD215" s="35"/>
    </row>
    <row r="216" spans="12:30">
      <c r="L216" s="1"/>
      <c r="N216" s="34"/>
      <c r="P216" s="30"/>
      <c r="Q216" s="30"/>
      <c r="R216" s="30"/>
      <c r="AC216" s="35"/>
      <c r="AD216" s="35"/>
    </row>
    <row r="217" spans="12:30">
      <c r="L217" s="1"/>
      <c r="N217" s="34"/>
      <c r="P217" s="30"/>
      <c r="Q217" s="30"/>
      <c r="R217" s="30"/>
      <c r="AC217" s="35"/>
      <c r="AD217" s="35"/>
    </row>
    <row r="218" spans="12:30">
      <c r="L218" s="1"/>
      <c r="N218" s="34"/>
      <c r="P218" s="30"/>
      <c r="Q218" s="30"/>
      <c r="R218" s="30"/>
      <c r="AC218" s="35"/>
      <c r="AD218" s="35"/>
    </row>
    <row r="219" spans="12:30">
      <c r="L219" s="1"/>
      <c r="N219" s="34"/>
      <c r="P219" s="30"/>
      <c r="Q219" s="30"/>
      <c r="R219" s="30"/>
      <c r="AC219" s="35"/>
      <c r="AD219" s="35"/>
    </row>
    <row r="220" spans="12:30">
      <c r="L220" s="1"/>
      <c r="N220" s="34"/>
      <c r="P220" s="30"/>
      <c r="Q220" s="30"/>
      <c r="R220" s="30"/>
      <c r="AC220" s="35"/>
      <c r="AD220" s="35"/>
    </row>
    <row r="221" spans="12:30">
      <c r="L221" s="1"/>
      <c r="N221" s="34"/>
      <c r="P221" s="30"/>
      <c r="Q221" s="30"/>
      <c r="R221" s="30"/>
      <c r="AC221" s="35"/>
      <c r="AD221" s="35"/>
    </row>
    <row r="222" spans="12:30">
      <c r="L222" s="1"/>
      <c r="N222" s="34"/>
      <c r="P222" s="30"/>
      <c r="Q222" s="30"/>
      <c r="R222" s="30"/>
      <c r="AC222" s="35"/>
      <c r="AD222" s="35"/>
    </row>
    <row r="223" spans="12:30">
      <c r="L223" s="1"/>
      <c r="N223" s="34"/>
      <c r="P223" s="30"/>
      <c r="Q223" s="30"/>
      <c r="R223" s="30"/>
      <c r="AC223" s="35"/>
      <c r="AD223" s="35"/>
    </row>
    <row r="224" spans="12:30">
      <c r="L224" s="1"/>
      <c r="N224" s="34"/>
      <c r="P224" s="30"/>
      <c r="Q224" s="30"/>
      <c r="R224" s="30"/>
      <c r="AC224" s="35"/>
      <c r="AD224" s="35"/>
    </row>
    <row r="225" spans="12:30">
      <c r="L225" s="1"/>
      <c r="N225" s="34"/>
      <c r="P225" s="30"/>
      <c r="Q225" s="30"/>
      <c r="R225" s="30"/>
      <c r="AC225" s="35"/>
      <c r="AD225" s="35"/>
    </row>
    <row r="226" spans="12:30">
      <c r="L226" s="1"/>
      <c r="N226" s="34"/>
      <c r="P226" s="30"/>
      <c r="Q226" s="30"/>
      <c r="R226" s="30"/>
      <c r="AC226" s="35"/>
      <c r="AD226" s="35"/>
    </row>
    <row r="227" spans="12:30">
      <c r="L227" s="1"/>
      <c r="N227" s="34"/>
      <c r="P227" s="30"/>
      <c r="Q227" s="30"/>
      <c r="R227" s="30"/>
      <c r="AC227" s="35"/>
      <c r="AD227" s="35"/>
    </row>
    <row r="228" spans="12:30">
      <c r="L228" s="1"/>
      <c r="N228" s="34"/>
      <c r="P228" s="30"/>
      <c r="Q228" s="30"/>
      <c r="R228" s="30"/>
      <c r="AC228" s="35"/>
      <c r="AD228" s="35"/>
    </row>
    <row r="229" spans="12:30">
      <c r="L229" s="1"/>
      <c r="N229" s="34"/>
      <c r="P229" s="30"/>
      <c r="Q229" s="30"/>
      <c r="R229" s="30"/>
      <c r="AC229" s="35"/>
      <c r="AD229" s="35"/>
    </row>
    <row r="230" spans="12:30">
      <c r="L230" s="1"/>
      <c r="N230" s="34"/>
      <c r="P230" s="30"/>
      <c r="Q230" s="30"/>
      <c r="R230" s="30"/>
      <c r="AC230" s="35"/>
      <c r="AD230" s="35"/>
    </row>
    <row r="231" spans="12:30">
      <c r="L231" s="1"/>
      <c r="N231" s="34"/>
      <c r="P231" s="30"/>
      <c r="Q231" s="30"/>
      <c r="R231" s="30"/>
      <c r="AC231" s="35"/>
      <c r="AD231" s="35"/>
    </row>
    <row r="232" spans="12:30">
      <c r="L232" s="1"/>
      <c r="N232" s="34"/>
      <c r="P232" s="30"/>
      <c r="Q232" s="30"/>
      <c r="R232" s="30"/>
      <c r="AC232" s="35"/>
      <c r="AD232" s="35"/>
    </row>
    <row r="233" spans="12:30">
      <c r="L233" s="1"/>
      <c r="N233" s="34"/>
      <c r="P233" s="30"/>
      <c r="Q233" s="30"/>
      <c r="R233" s="30"/>
      <c r="AC233" s="35"/>
      <c r="AD233" s="35"/>
    </row>
    <row r="234" spans="12:30">
      <c r="L234" s="1"/>
      <c r="N234" s="34"/>
      <c r="P234" s="30"/>
      <c r="Q234" s="30"/>
      <c r="R234" s="30"/>
      <c r="AC234" s="35"/>
      <c r="AD234" s="35"/>
    </row>
    <row r="235" spans="12:30">
      <c r="L235" s="1"/>
      <c r="N235" s="34"/>
      <c r="P235" s="30"/>
      <c r="Q235" s="30"/>
      <c r="R235" s="30"/>
      <c r="AC235" s="35"/>
      <c r="AD235" s="35"/>
    </row>
    <row r="236" spans="12:30">
      <c r="L236" s="1"/>
      <c r="N236" s="34"/>
      <c r="P236" s="30"/>
      <c r="Q236" s="30"/>
      <c r="R236" s="30"/>
      <c r="AC236" s="35"/>
      <c r="AD236" s="35"/>
    </row>
    <row r="237" spans="12:30">
      <c r="L237" s="1"/>
      <c r="N237" s="34"/>
      <c r="P237" s="30"/>
      <c r="Q237" s="30"/>
      <c r="R237" s="30"/>
      <c r="AC237" s="35"/>
      <c r="AD237" s="35"/>
    </row>
    <row r="238" spans="12:30">
      <c r="L238" s="1"/>
      <c r="N238" s="34"/>
      <c r="P238" s="30"/>
      <c r="Q238" s="30"/>
      <c r="R238" s="30"/>
      <c r="AC238" s="35"/>
      <c r="AD238" s="35"/>
    </row>
    <row r="239" spans="12:30">
      <c r="L239" s="1"/>
      <c r="N239" s="34"/>
      <c r="P239" s="30"/>
      <c r="Q239" s="30"/>
      <c r="R239" s="30"/>
      <c r="AC239" s="35"/>
      <c r="AD239" s="35"/>
    </row>
    <row r="240" spans="12:30">
      <c r="L240" s="1"/>
      <c r="N240" s="34"/>
      <c r="P240" s="30"/>
      <c r="Q240" s="30"/>
      <c r="R240" s="30"/>
      <c r="AC240" s="35"/>
      <c r="AD240" s="35"/>
    </row>
    <row r="241" spans="12:30">
      <c r="L241" s="1"/>
      <c r="N241" s="34"/>
      <c r="P241" s="30"/>
      <c r="Q241" s="30"/>
      <c r="R241" s="30"/>
      <c r="AC241" s="35"/>
      <c r="AD241" s="35"/>
    </row>
    <row r="242" spans="12:30">
      <c r="L242" s="1"/>
      <c r="N242" s="34"/>
      <c r="P242" s="30"/>
      <c r="Q242" s="30"/>
      <c r="R242" s="30"/>
      <c r="AC242" s="35"/>
      <c r="AD242" s="35"/>
    </row>
    <row r="243" spans="12:30">
      <c r="L243" s="1"/>
      <c r="N243" s="34"/>
      <c r="P243" s="30"/>
      <c r="Q243" s="30"/>
      <c r="R243" s="30"/>
      <c r="AC243" s="35"/>
      <c r="AD243" s="35"/>
    </row>
    <row r="244" spans="12:30">
      <c r="L244" s="1"/>
      <c r="N244" s="34"/>
      <c r="P244" s="30"/>
      <c r="Q244" s="30"/>
      <c r="R244" s="30"/>
      <c r="AC244" s="35"/>
      <c r="AD244" s="35"/>
    </row>
    <row r="245" spans="12:30">
      <c r="L245" s="1"/>
      <c r="N245" s="34"/>
      <c r="P245" s="30"/>
      <c r="Q245" s="30"/>
      <c r="R245" s="30"/>
      <c r="AC245" s="35"/>
      <c r="AD245" s="35"/>
    </row>
    <row r="246" spans="12:30">
      <c r="L246" s="1"/>
      <c r="N246" s="34"/>
      <c r="P246" s="30"/>
      <c r="Q246" s="30"/>
      <c r="R246" s="30"/>
      <c r="AC246" s="35"/>
      <c r="AD246" s="35"/>
    </row>
    <row r="247" spans="12:30">
      <c r="L247" s="1"/>
      <c r="N247" s="34"/>
      <c r="P247" s="30"/>
      <c r="Q247" s="30"/>
      <c r="R247" s="30"/>
      <c r="AC247" s="35"/>
      <c r="AD247" s="35"/>
    </row>
    <row r="248" spans="12:30">
      <c r="L248" s="1"/>
      <c r="N248" s="34"/>
      <c r="P248" s="30"/>
      <c r="Q248" s="30"/>
      <c r="R248" s="30"/>
      <c r="AC248" s="35"/>
      <c r="AD248" s="35"/>
    </row>
    <row r="249" spans="12:30">
      <c r="L249" s="1"/>
      <c r="N249" s="34"/>
      <c r="P249" s="30"/>
      <c r="Q249" s="30"/>
      <c r="R249" s="30"/>
      <c r="AC249" s="35"/>
      <c r="AD249" s="35"/>
    </row>
    <row r="250" spans="12:30">
      <c r="L250" s="1"/>
      <c r="N250" s="34"/>
      <c r="P250" s="30"/>
      <c r="Q250" s="30"/>
      <c r="R250" s="30"/>
      <c r="AC250" s="35"/>
      <c r="AD250" s="35"/>
    </row>
    <row r="251" spans="12:30">
      <c r="L251" s="1"/>
      <c r="N251" s="34"/>
      <c r="P251" s="30"/>
      <c r="Q251" s="30"/>
      <c r="R251" s="30"/>
      <c r="AC251" s="35"/>
      <c r="AD251" s="35"/>
    </row>
    <row r="252" spans="12:30">
      <c r="L252" s="1"/>
      <c r="N252" s="34"/>
      <c r="P252" s="30"/>
      <c r="Q252" s="30"/>
      <c r="R252" s="30"/>
      <c r="AC252" s="35"/>
      <c r="AD252" s="35"/>
    </row>
    <row r="253" spans="12:30">
      <c r="L253" s="1"/>
      <c r="N253" s="34"/>
      <c r="P253" s="30"/>
      <c r="Q253" s="30"/>
      <c r="R253" s="30"/>
      <c r="AC253" s="35"/>
      <c r="AD253" s="35"/>
    </row>
    <row r="254" spans="12:30">
      <c r="L254" s="1"/>
      <c r="N254" s="34"/>
      <c r="P254" s="30"/>
      <c r="Q254" s="30"/>
      <c r="R254" s="30"/>
      <c r="AC254" s="35"/>
      <c r="AD254" s="35"/>
    </row>
    <row r="255" spans="12:30">
      <c r="L255" s="1"/>
      <c r="N255" s="34"/>
      <c r="P255" s="30"/>
      <c r="Q255" s="30"/>
      <c r="R255" s="30"/>
      <c r="AC255" s="35"/>
      <c r="AD255" s="35"/>
    </row>
    <row r="256" spans="12:30">
      <c r="L256" s="1"/>
      <c r="N256" s="34"/>
      <c r="P256" s="30"/>
      <c r="Q256" s="30"/>
      <c r="R256" s="30"/>
      <c r="AC256" s="35"/>
      <c r="AD256" s="35"/>
    </row>
    <row r="257" spans="12:30">
      <c r="L257" s="1"/>
      <c r="N257" s="34"/>
      <c r="P257" s="30"/>
      <c r="Q257" s="30"/>
      <c r="R257" s="30"/>
      <c r="AC257" s="35"/>
      <c r="AD257" s="35"/>
    </row>
    <row r="258" spans="12:30">
      <c r="L258" s="1"/>
      <c r="N258" s="34"/>
      <c r="P258" s="30"/>
      <c r="Q258" s="30"/>
      <c r="R258" s="30"/>
      <c r="AC258" s="35"/>
      <c r="AD258" s="35"/>
    </row>
    <row r="259" spans="12:30">
      <c r="L259" s="1"/>
      <c r="N259" s="34"/>
      <c r="P259" s="30"/>
      <c r="Q259" s="30"/>
      <c r="R259" s="30"/>
      <c r="AC259" s="35"/>
      <c r="AD259" s="35"/>
    </row>
    <row r="260" spans="12:30">
      <c r="L260" s="1"/>
      <c r="N260" s="34"/>
      <c r="P260" s="30"/>
      <c r="Q260" s="30"/>
      <c r="R260" s="30"/>
      <c r="AC260" s="35"/>
      <c r="AD260" s="35"/>
    </row>
    <row r="261" spans="12:30">
      <c r="L261" s="1"/>
      <c r="N261" s="34"/>
      <c r="P261" s="30"/>
      <c r="Q261" s="30"/>
      <c r="R261" s="30"/>
      <c r="AC261" s="35"/>
      <c r="AD261" s="35"/>
    </row>
    <row r="262" spans="12:30">
      <c r="L262" s="1"/>
      <c r="N262" s="34"/>
      <c r="P262" s="30"/>
      <c r="Q262" s="30"/>
      <c r="R262" s="30"/>
      <c r="AC262" s="35"/>
      <c r="AD262" s="35"/>
    </row>
    <row r="263" spans="12:30">
      <c r="L263" s="1"/>
      <c r="N263" s="34"/>
      <c r="P263" s="30"/>
      <c r="Q263" s="30"/>
      <c r="R263" s="30"/>
      <c r="AC263" s="35"/>
      <c r="AD263" s="35"/>
    </row>
    <row r="264" spans="12:30">
      <c r="L264" s="1"/>
      <c r="N264" s="34"/>
      <c r="P264" s="30"/>
      <c r="Q264" s="30"/>
      <c r="R264" s="30"/>
      <c r="AC264" s="35"/>
      <c r="AD264" s="35"/>
    </row>
    <row r="265" spans="12:30">
      <c r="L265" s="1"/>
      <c r="N265" s="34"/>
      <c r="P265" s="30"/>
      <c r="Q265" s="30"/>
      <c r="R265" s="30"/>
      <c r="AC265" s="35"/>
      <c r="AD265" s="35"/>
    </row>
    <row r="266" spans="12:30">
      <c r="L266" s="1"/>
      <c r="N266" s="34"/>
      <c r="P266" s="30"/>
      <c r="Q266" s="30"/>
      <c r="R266" s="30"/>
      <c r="AC266" s="35"/>
      <c r="AD266" s="35"/>
    </row>
    <row r="267" spans="12:30">
      <c r="L267" s="1"/>
      <c r="N267" s="34"/>
      <c r="P267" s="30"/>
      <c r="Q267" s="30"/>
      <c r="R267" s="30"/>
      <c r="AC267" s="35"/>
      <c r="AD267" s="35"/>
    </row>
    <row r="268" spans="12:30">
      <c r="L268" s="1"/>
      <c r="N268" s="34"/>
      <c r="P268" s="30"/>
      <c r="Q268" s="30"/>
      <c r="R268" s="30"/>
      <c r="AC268" s="35"/>
      <c r="AD268" s="35"/>
    </row>
    <row r="269" spans="12:30">
      <c r="L269" s="1"/>
      <c r="N269" s="34"/>
      <c r="P269" s="30"/>
      <c r="Q269" s="30"/>
      <c r="R269" s="30"/>
      <c r="AC269" s="35"/>
      <c r="AD269" s="35"/>
    </row>
    <row r="270" spans="12:30">
      <c r="L270" s="1"/>
      <c r="N270" s="34"/>
      <c r="P270" s="30"/>
      <c r="Q270" s="30"/>
      <c r="R270" s="30"/>
      <c r="AC270" s="35"/>
      <c r="AD270" s="35"/>
    </row>
    <row r="271" spans="12:30">
      <c r="L271" s="1"/>
      <c r="N271" s="34"/>
      <c r="P271" s="30"/>
      <c r="Q271" s="30"/>
      <c r="R271" s="30"/>
      <c r="AC271" s="35"/>
      <c r="AD271" s="35"/>
    </row>
    <row r="272" spans="12:30">
      <c r="L272" s="1"/>
      <c r="N272" s="34"/>
      <c r="P272" s="30"/>
      <c r="Q272" s="30"/>
      <c r="R272" s="30"/>
      <c r="AC272" s="35"/>
      <c r="AD272" s="35"/>
    </row>
    <row r="273" spans="12:30">
      <c r="L273" s="1"/>
      <c r="N273" s="34"/>
      <c r="P273" s="30"/>
      <c r="Q273" s="30"/>
      <c r="R273" s="30"/>
      <c r="AC273" s="35"/>
      <c r="AD273" s="35"/>
    </row>
    <row r="274" spans="12:30">
      <c r="L274" s="1"/>
      <c r="N274" s="34"/>
      <c r="P274" s="30"/>
      <c r="Q274" s="30"/>
      <c r="R274" s="30"/>
      <c r="AC274" s="35"/>
      <c r="AD274" s="35"/>
    </row>
    <row r="275" spans="12:30">
      <c r="L275" s="1"/>
      <c r="N275" s="34"/>
      <c r="P275" s="30"/>
      <c r="Q275" s="30"/>
      <c r="R275" s="30"/>
      <c r="AC275" s="35"/>
      <c r="AD275" s="35"/>
    </row>
    <row r="276" spans="12:30">
      <c r="L276" s="1"/>
      <c r="N276" s="34"/>
      <c r="P276" s="30"/>
      <c r="Q276" s="30"/>
      <c r="R276" s="30"/>
      <c r="AC276" s="35"/>
      <c r="AD276" s="35"/>
    </row>
    <row r="277" spans="12:30">
      <c r="L277" s="1"/>
      <c r="N277" s="34"/>
      <c r="P277" s="30"/>
      <c r="Q277" s="30"/>
      <c r="R277" s="30"/>
      <c r="AC277" s="35"/>
      <c r="AD277" s="35"/>
    </row>
    <row r="278" spans="12:30">
      <c r="L278" s="1"/>
      <c r="N278" s="34"/>
      <c r="P278" s="30"/>
      <c r="Q278" s="30"/>
      <c r="R278" s="30"/>
      <c r="AC278" s="35"/>
      <c r="AD278" s="35"/>
    </row>
    <row r="279" spans="12:30">
      <c r="L279" s="1"/>
      <c r="N279" s="34"/>
      <c r="P279" s="30"/>
      <c r="Q279" s="30"/>
      <c r="R279" s="30"/>
      <c r="AC279" s="35"/>
      <c r="AD279" s="35"/>
    </row>
    <row r="280" spans="12:30">
      <c r="L280" s="1"/>
      <c r="N280" s="34"/>
      <c r="P280" s="30"/>
      <c r="Q280" s="30"/>
      <c r="R280" s="30"/>
      <c r="AC280" s="35"/>
      <c r="AD280" s="35"/>
    </row>
    <row r="281" spans="12:30">
      <c r="L281" s="1"/>
      <c r="N281" s="34"/>
      <c r="P281" s="30"/>
      <c r="Q281" s="30"/>
      <c r="R281" s="30"/>
      <c r="AC281" s="35"/>
      <c r="AD281" s="35"/>
    </row>
    <row r="282" spans="12:30">
      <c r="L282" s="1"/>
      <c r="N282" s="34"/>
      <c r="P282" s="30"/>
      <c r="Q282" s="30"/>
      <c r="R282" s="30"/>
      <c r="AC282" s="35"/>
      <c r="AD282" s="35"/>
    </row>
    <row r="283" spans="12:30">
      <c r="L283" s="1"/>
      <c r="N283" s="34"/>
      <c r="P283" s="30"/>
      <c r="Q283" s="30"/>
      <c r="R283" s="30"/>
      <c r="AC283" s="35"/>
      <c r="AD283" s="35"/>
    </row>
    <row r="284" spans="12:30">
      <c r="L284" s="1"/>
      <c r="N284" s="34"/>
      <c r="P284" s="30"/>
      <c r="Q284" s="30"/>
      <c r="R284" s="30"/>
      <c r="AC284" s="35"/>
      <c r="AD284" s="35"/>
    </row>
    <row r="285" spans="12:30">
      <c r="L285" s="1"/>
      <c r="N285" s="34"/>
      <c r="P285" s="30"/>
      <c r="Q285" s="30"/>
      <c r="R285" s="30"/>
      <c r="AC285" s="35"/>
      <c r="AD285" s="35"/>
    </row>
    <row r="286" spans="12:30">
      <c r="L286" s="1"/>
      <c r="N286" s="34"/>
      <c r="P286" s="30"/>
      <c r="Q286" s="30"/>
      <c r="R286" s="30"/>
      <c r="AC286" s="35"/>
      <c r="AD286" s="35"/>
    </row>
    <row r="287" spans="12:30">
      <c r="L287" s="1"/>
      <c r="N287" s="34"/>
      <c r="P287" s="30"/>
      <c r="Q287" s="30"/>
      <c r="R287" s="30"/>
      <c r="AC287" s="35"/>
      <c r="AD287" s="35"/>
    </row>
    <row r="288" spans="12:30">
      <c r="L288" s="1"/>
      <c r="N288" s="34"/>
      <c r="P288" s="30"/>
      <c r="Q288" s="30"/>
      <c r="R288" s="30"/>
      <c r="AC288" s="35"/>
      <c r="AD288" s="35"/>
    </row>
    <row r="289" spans="12:30">
      <c r="L289" s="1"/>
      <c r="N289" s="34"/>
      <c r="P289" s="30"/>
      <c r="Q289" s="30"/>
      <c r="R289" s="30"/>
      <c r="AC289" s="35"/>
      <c r="AD289" s="35"/>
    </row>
    <row r="290" spans="12:30">
      <c r="L290" s="1"/>
      <c r="N290" s="34"/>
      <c r="P290" s="30"/>
      <c r="Q290" s="30"/>
      <c r="R290" s="30"/>
      <c r="AC290" s="35"/>
      <c r="AD290" s="35"/>
    </row>
    <row r="291" spans="12:30">
      <c r="L291" s="1"/>
      <c r="N291" s="34"/>
      <c r="P291" s="30"/>
      <c r="Q291" s="30"/>
      <c r="R291" s="30"/>
      <c r="AC291" s="35"/>
      <c r="AD291" s="35"/>
    </row>
    <row r="292" spans="12:30">
      <c r="L292" s="1"/>
      <c r="N292" s="34"/>
      <c r="P292" s="30"/>
      <c r="Q292" s="30"/>
      <c r="R292" s="30"/>
      <c r="AC292" s="35"/>
      <c r="AD292" s="35"/>
    </row>
    <row r="293" spans="12:30">
      <c r="L293" s="1"/>
      <c r="N293" s="34"/>
      <c r="P293" s="30"/>
      <c r="Q293" s="30"/>
      <c r="R293" s="30"/>
      <c r="AC293" s="35"/>
      <c r="AD293" s="35"/>
    </row>
    <row r="294" spans="12:30">
      <c r="L294" s="1"/>
      <c r="N294" s="34"/>
      <c r="P294" s="30"/>
      <c r="Q294" s="30"/>
      <c r="R294" s="30"/>
      <c r="AC294" s="35"/>
      <c r="AD294" s="35"/>
    </row>
    <row r="295" spans="12:30">
      <c r="L295" s="1"/>
      <c r="N295" s="34"/>
      <c r="P295" s="30"/>
      <c r="Q295" s="30"/>
      <c r="R295" s="30"/>
      <c r="AC295" s="35"/>
      <c r="AD295" s="35"/>
    </row>
    <row r="296" spans="12:30">
      <c r="L296" s="1"/>
      <c r="N296" s="34"/>
      <c r="P296" s="30"/>
      <c r="Q296" s="30"/>
      <c r="R296" s="30"/>
      <c r="AC296" s="35"/>
      <c r="AD296" s="35"/>
    </row>
    <row r="297" spans="12:30">
      <c r="L297" s="1"/>
      <c r="N297" s="34"/>
      <c r="P297" s="30"/>
      <c r="Q297" s="30"/>
      <c r="R297" s="30"/>
      <c r="AC297" s="35"/>
      <c r="AD297" s="35"/>
    </row>
    <row r="298" spans="12:30">
      <c r="L298" s="1"/>
      <c r="N298" s="34"/>
      <c r="P298" s="30"/>
      <c r="Q298" s="30"/>
      <c r="R298" s="30"/>
      <c r="AC298" s="35"/>
      <c r="AD298" s="35"/>
    </row>
    <row r="299" spans="12:30">
      <c r="L299" s="1"/>
      <c r="N299" s="34"/>
      <c r="P299" s="30"/>
      <c r="Q299" s="30"/>
      <c r="R299" s="30"/>
      <c r="AC299" s="35"/>
      <c r="AD299" s="35"/>
    </row>
    <row r="300" spans="12:30">
      <c r="L300" s="1"/>
      <c r="N300" s="34"/>
      <c r="P300" s="30"/>
      <c r="Q300" s="30"/>
      <c r="R300" s="30"/>
      <c r="AC300" s="35"/>
      <c r="AD300" s="35"/>
    </row>
    <row r="301" spans="12:30">
      <c r="L301" s="1"/>
      <c r="N301" s="34"/>
      <c r="P301" s="30"/>
      <c r="Q301" s="30"/>
      <c r="R301" s="30"/>
      <c r="AC301" s="35"/>
      <c r="AD301" s="35"/>
    </row>
    <row r="302" spans="12:30">
      <c r="L302" s="1"/>
      <c r="N302" s="34"/>
      <c r="P302" s="30"/>
      <c r="Q302" s="30"/>
      <c r="R302" s="30"/>
      <c r="AC302" s="35"/>
      <c r="AD302" s="35"/>
    </row>
    <row r="303" spans="12:30">
      <c r="L303" s="1"/>
      <c r="N303" s="34"/>
      <c r="P303" s="30"/>
      <c r="Q303" s="30"/>
      <c r="R303" s="30"/>
      <c r="AC303" s="35"/>
      <c r="AD303" s="35"/>
    </row>
    <row r="304" spans="12:30">
      <c r="L304" s="1"/>
      <c r="N304" s="34"/>
      <c r="P304" s="30"/>
      <c r="Q304" s="30"/>
      <c r="R304" s="30"/>
      <c r="AC304" s="35"/>
      <c r="AD304" s="35"/>
    </row>
    <row r="305" spans="12:30">
      <c r="L305" s="1"/>
      <c r="N305" s="34"/>
      <c r="P305" s="30"/>
      <c r="Q305" s="30"/>
      <c r="R305" s="30"/>
      <c r="AC305" s="35"/>
      <c r="AD305" s="35"/>
    </row>
    <row r="306" spans="12:30">
      <c r="L306" s="1"/>
      <c r="N306" s="34"/>
      <c r="P306" s="30"/>
      <c r="Q306" s="30"/>
      <c r="R306" s="30"/>
      <c r="AC306" s="35"/>
      <c r="AD306" s="35"/>
    </row>
    <row r="307" spans="12:30">
      <c r="L307" s="1"/>
      <c r="N307" s="34"/>
      <c r="P307" s="30"/>
      <c r="Q307" s="30"/>
      <c r="R307" s="30"/>
      <c r="AC307" s="35"/>
      <c r="AD307" s="35"/>
    </row>
    <row r="308" spans="12:30">
      <c r="L308" s="1"/>
      <c r="N308" s="34"/>
      <c r="P308" s="30"/>
      <c r="Q308" s="30"/>
      <c r="R308" s="30"/>
      <c r="AC308" s="35"/>
      <c r="AD308" s="35"/>
    </row>
    <row r="309" spans="12:30">
      <c r="L309" s="1"/>
      <c r="N309" s="34"/>
      <c r="P309" s="30"/>
      <c r="Q309" s="30"/>
      <c r="R309" s="30"/>
      <c r="AC309" s="35"/>
      <c r="AD309" s="35"/>
    </row>
    <row r="310" spans="12:30">
      <c r="L310" s="1"/>
      <c r="N310" s="34"/>
      <c r="P310" s="30"/>
      <c r="Q310" s="30"/>
      <c r="R310" s="30"/>
      <c r="AC310" s="35"/>
      <c r="AD310" s="35"/>
    </row>
    <row r="311" spans="12:30">
      <c r="L311" s="1"/>
      <c r="N311" s="34"/>
      <c r="P311" s="30"/>
      <c r="Q311" s="30"/>
      <c r="R311" s="30"/>
      <c r="AC311" s="35"/>
      <c r="AD311" s="35"/>
    </row>
    <row r="312" spans="12:30">
      <c r="L312" s="1"/>
      <c r="N312" s="34"/>
      <c r="P312" s="30"/>
      <c r="Q312" s="30"/>
      <c r="R312" s="30"/>
      <c r="AC312" s="35"/>
      <c r="AD312" s="35"/>
    </row>
    <row r="313" spans="12:30">
      <c r="L313" s="1"/>
      <c r="N313" s="34"/>
      <c r="P313" s="30"/>
      <c r="Q313" s="30"/>
      <c r="R313" s="30"/>
      <c r="AC313" s="35"/>
      <c r="AD313" s="35"/>
    </row>
    <row r="314" spans="12:30">
      <c r="L314" s="1"/>
      <c r="N314" s="34"/>
      <c r="P314" s="30"/>
      <c r="Q314" s="30"/>
      <c r="R314" s="30"/>
      <c r="AC314" s="35"/>
      <c r="AD314" s="35"/>
    </row>
    <row r="315" spans="12:30">
      <c r="L315" s="1"/>
      <c r="N315" s="34"/>
      <c r="P315" s="30"/>
      <c r="Q315" s="30"/>
      <c r="R315" s="30"/>
      <c r="AC315" s="35"/>
      <c r="AD315" s="35"/>
    </row>
    <row r="316" spans="12:30">
      <c r="L316" s="1"/>
      <c r="N316" s="34"/>
      <c r="P316" s="30"/>
      <c r="Q316" s="30"/>
      <c r="R316" s="30"/>
      <c r="AC316" s="35"/>
      <c r="AD316" s="35"/>
    </row>
    <row r="317" spans="12:30">
      <c r="L317" s="1"/>
      <c r="N317" s="34"/>
      <c r="P317" s="30"/>
      <c r="Q317" s="30"/>
      <c r="R317" s="30"/>
      <c r="AC317" s="35"/>
      <c r="AD317" s="35"/>
    </row>
    <row r="318" spans="12:30">
      <c r="L318" s="1"/>
      <c r="N318" s="34"/>
      <c r="P318" s="30"/>
      <c r="Q318" s="30"/>
      <c r="R318" s="30"/>
      <c r="AC318" s="35"/>
      <c r="AD318" s="35"/>
    </row>
    <row r="319" spans="12:30">
      <c r="L319" s="1"/>
      <c r="N319" s="34"/>
      <c r="P319" s="30"/>
      <c r="Q319" s="30"/>
      <c r="R319" s="30"/>
      <c r="AC319" s="35"/>
      <c r="AD319" s="35"/>
    </row>
    <row r="320" spans="12:30">
      <c r="L320" s="1"/>
      <c r="N320" s="34"/>
      <c r="P320" s="30"/>
      <c r="Q320" s="30"/>
      <c r="R320" s="30"/>
      <c r="AC320" s="35"/>
      <c r="AD320" s="35"/>
    </row>
    <row r="321" spans="12:30">
      <c r="L321" s="1"/>
      <c r="N321" s="34"/>
      <c r="P321" s="30"/>
      <c r="Q321" s="30"/>
      <c r="R321" s="30"/>
      <c r="AC321" s="35"/>
      <c r="AD321" s="35"/>
    </row>
    <row r="322" spans="12:30">
      <c r="L322" s="1"/>
      <c r="N322" s="34"/>
      <c r="P322" s="30"/>
      <c r="Q322" s="30"/>
      <c r="R322" s="30"/>
      <c r="AC322" s="35"/>
      <c r="AD322" s="35"/>
    </row>
    <row r="323" spans="12:30">
      <c r="L323" s="1"/>
      <c r="N323" s="34"/>
      <c r="P323" s="30"/>
      <c r="Q323" s="30"/>
      <c r="R323" s="30"/>
      <c r="AC323" s="35"/>
      <c r="AD323" s="35"/>
    </row>
    <row r="324" spans="12:30">
      <c r="L324" s="1"/>
      <c r="N324" s="34"/>
      <c r="P324" s="30"/>
      <c r="Q324" s="30"/>
      <c r="R324" s="30"/>
      <c r="AC324" s="35"/>
      <c r="AD324" s="35"/>
    </row>
    <row r="325" spans="12:30">
      <c r="L325" s="1"/>
      <c r="N325" s="34"/>
      <c r="P325" s="30"/>
      <c r="Q325" s="30"/>
      <c r="R325" s="30"/>
      <c r="AC325" s="35"/>
      <c r="AD325" s="35"/>
    </row>
    <row r="326" spans="12:30">
      <c r="L326" s="1"/>
      <c r="N326" s="34"/>
      <c r="P326" s="30"/>
      <c r="Q326" s="30"/>
      <c r="R326" s="30"/>
      <c r="AC326" s="35"/>
      <c r="AD326" s="35"/>
    </row>
    <row r="327" spans="12:30">
      <c r="L327" s="1"/>
      <c r="N327" s="34"/>
      <c r="P327" s="30"/>
      <c r="Q327" s="30"/>
      <c r="R327" s="30"/>
      <c r="AC327" s="35"/>
      <c r="AD327" s="35"/>
    </row>
    <row r="328" spans="12:30">
      <c r="L328" s="1"/>
      <c r="N328" s="34"/>
      <c r="P328" s="30"/>
      <c r="Q328" s="30"/>
      <c r="R328" s="30"/>
      <c r="AC328" s="35"/>
      <c r="AD328" s="35"/>
    </row>
    <row r="329" spans="12:30">
      <c r="L329" s="1"/>
      <c r="N329" s="34"/>
      <c r="P329" s="30"/>
      <c r="Q329" s="30"/>
      <c r="R329" s="30"/>
      <c r="AC329" s="35"/>
      <c r="AD329" s="35"/>
    </row>
    <row r="330" spans="12:30">
      <c r="L330" s="1"/>
      <c r="N330" s="34"/>
      <c r="P330" s="30"/>
      <c r="Q330" s="30"/>
      <c r="R330" s="30"/>
      <c r="AC330" s="35"/>
      <c r="AD330" s="35"/>
    </row>
    <row r="331" spans="12:30">
      <c r="L331" s="1"/>
      <c r="N331" s="34"/>
      <c r="P331" s="30"/>
      <c r="Q331" s="30"/>
      <c r="R331" s="30"/>
      <c r="AC331" s="35"/>
      <c r="AD331" s="35"/>
    </row>
    <row r="332" spans="12:30">
      <c r="L332" s="1"/>
      <c r="N332" s="34"/>
      <c r="P332" s="30"/>
      <c r="Q332" s="30"/>
      <c r="R332" s="30"/>
      <c r="AC332" s="35"/>
      <c r="AD332" s="35"/>
    </row>
    <row r="333" spans="12:30">
      <c r="L333" s="1"/>
      <c r="N333" s="34"/>
      <c r="P333" s="30"/>
      <c r="Q333" s="30"/>
      <c r="R333" s="30"/>
      <c r="AC333" s="35"/>
      <c r="AD333" s="35"/>
    </row>
    <row r="334" spans="12:30">
      <c r="L334" s="1"/>
      <c r="N334" s="34"/>
      <c r="P334" s="30"/>
      <c r="Q334" s="30"/>
      <c r="R334" s="30"/>
      <c r="AC334" s="35"/>
      <c r="AD334" s="35"/>
    </row>
    <row r="335" spans="12:30">
      <c r="L335" s="1"/>
      <c r="N335" s="34"/>
      <c r="P335" s="30"/>
      <c r="Q335" s="30"/>
      <c r="R335" s="30"/>
      <c r="AC335" s="35"/>
      <c r="AD335" s="35"/>
    </row>
    <row r="336" spans="12:30">
      <c r="L336" s="1"/>
      <c r="N336" s="34"/>
      <c r="P336" s="30"/>
      <c r="Q336" s="30"/>
      <c r="R336" s="30"/>
      <c r="AC336" s="35"/>
      <c r="AD336" s="35"/>
    </row>
    <row r="337" spans="12:30">
      <c r="L337" s="1"/>
      <c r="N337" s="34"/>
      <c r="P337" s="30"/>
      <c r="Q337" s="30"/>
      <c r="R337" s="30"/>
      <c r="AC337" s="35"/>
      <c r="AD337" s="35"/>
    </row>
    <row r="338" spans="12:30">
      <c r="L338" s="1"/>
      <c r="N338" s="34"/>
      <c r="P338" s="30"/>
      <c r="Q338" s="30"/>
      <c r="R338" s="30"/>
      <c r="AC338" s="35"/>
      <c r="AD338" s="35"/>
    </row>
    <row r="339" spans="12:30">
      <c r="L339" s="1"/>
      <c r="N339" s="34"/>
      <c r="P339" s="30"/>
      <c r="Q339" s="30"/>
      <c r="R339" s="30"/>
      <c r="AC339" s="35"/>
      <c r="AD339" s="35"/>
    </row>
    <row r="340" spans="12:30">
      <c r="L340" s="1"/>
      <c r="N340" s="34"/>
      <c r="P340" s="30"/>
      <c r="Q340" s="30"/>
      <c r="R340" s="30"/>
      <c r="AC340" s="35"/>
      <c r="AD340" s="35"/>
    </row>
    <row r="341" spans="12:30">
      <c r="L341" s="1"/>
      <c r="N341" s="34"/>
      <c r="P341" s="30"/>
      <c r="Q341" s="30"/>
      <c r="R341" s="30"/>
      <c r="AC341" s="35"/>
      <c r="AD341" s="35"/>
    </row>
    <row r="342" spans="12:30">
      <c r="L342" s="1"/>
      <c r="N342" s="34"/>
      <c r="P342" s="30"/>
      <c r="Q342" s="30"/>
      <c r="R342" s="30"/>
      <c r="AC342" s="35"/>
      <c r="AD342" s="35"/>
    </row>
    <row r="343" spans="12:30">
      <c r="L343" s="1"/>
      <c r="N343" s="34"/>
      <c r="P343" s="30"/>
      <c r="Q343" s="30"/>
      <c r="R343" s="30"/>
      <c r="AC343" s="35"/>
      <c r="AD343" s="35"/>
    </row>
    <row r="344" spans="12:30">
      <c r="L344" s="1"/>
      <c r="N344" s="34"/>
      <c r="P344" s="30"/>
      <c r="Q344" s="30"/>
      <c r="R344" s="30"/>
      <c r="AC344" s="35"/>
      <c r="AD344" s="35"/>
    </row>
    <row r="345" spans="12:30">
      <c r="L345" s="1"/>
      <c r="N345" s="34"/>
      <c r="P345" s="30"/>
      <c r="Q345" s="30"/>
      <c r="R345" s="30"/>
      <c r="AC345" s="35"/>
      <c r="AD345" s="35"/>
    </row>
    <row r="346" spans="12:30">
      <c r="L346" s="1"/>
      <c r="N346" s="34"/>
      <c r="P346" s="30"/>
      <c r="Q346" s="30"/>
      <c r="R346" s="30"/>
      <c r="AC346" s="35"/>
      <c r="AD346" s="35"/>
    </row>
    <row r="347" spans="12:30">
      <c r="L347" s="1"/>
      <c r="N347" s="34"/>
      <c r="P347" s="30"/>
      <c r="Q347" s="30"/>
      <c r="R347" s="30"/>
      <c r="AC347" s="35"/>
      <c r="AD347" s="35"/>
    </row>
    <row r="348" spans="12:30">
      <c r="L348" s="1"/>
      <c r="N348" s="34"/>
      <c r="P348" s="30"/>
      <c r="Q348" s="30"/>
      <c r="R348" s="30"/>
      <c r="AC348" s="35"/>
      <c r="AD348" s="35"/>
    </row>
    <row r="349" spans="12:30">
      <c r="L349" s="1"/>
      <c r="N349" s="34"/>
      <c r="P349" s="30"/>
      <c r="Q349" s="30"/>
      <c r="R349" s="30"/>
      <c r="AC349" s="35"/>
      <c r="AD349" s="35"/>
    </row>
    <row r="350" spans="12:30">
      <c r="L350" s="1"/>
      <c r="N350" s="34"/>
      <c r="P350" s="30"/>
      <c r="Q350" s="30"/>
      <c r="R350" s="30"/>
      <c r="AC350" s="35"/>
      <c r="AD350" s="35"/>
    </row>
    <row r="351" spans="12:30">
      <c r="L351" s="1"/>
      <c r="N351" s="34"/>
      <c r="P351" s="30"/>
      <c r="Q351" s="30"/>
      <c r="R351" s="30"/>
      <c r="AC351" s="35"/>
      <c r="AD351" s="35"/>
    </row>
    <row r="352" spans="12:30">
      <c r="L352" s="1"/>
      <c r="N352" s="34"/>
      <c r="P352" s="30"/>
      <c r="Q352" s="30"/>
      <c r="R352" s="30"/>
      <c r="AC352" s="35"/>
      <c r="AD352" s="35"/>
    </row>
    <row r="353" spans="12:30">
      <c r="L353" s="1"/>
      <c r="N353" s="34"/>
      <c r="P353" s="30"/>
      <c r="Q353" s="30"/>
      <c r="R353" s="30"/>
      <c r="AC353" s="35"/>
      <c r="AD353" s="35"/>
    </row>
    <row r="354" spans="12:30">
      <c r="L354" s="1"/>
      <c r="N354" s="34"/>
      <c r="P354" s="30"/>
      <c r="Q354" s="30"/>
      <c r="R354" s="30"/>
      <c r="AC354" s="35"/>
      <c r="AD354" s="35"/>
    </row>
    <row r="355" spans="12:30">
      <c r="L355" s="1"/>
      <c r="N355" s="34"/>
      <c r="P355" s="30"/>
      <c r="Q355" s="30"/>
      <c r="R355" s="30"/>
      <c r="AC355" s="35"/>
      <c r="AD355" s="35"/>
    </row>
    <row r="356" spans="12:30">
      <c r="L356" s="1"/>
      <c r="N356" s="34"/>
      <c r="P356" s="30"/>
      <c r="Q356" s="30"/>
      <c r="R356" s="30"/>
      <c r="AC356" s="35"/>
      <c r="AD356" s="35"/>
    </row>
    <row r="357" spans="12:30">
      <c r="L357" s="1"/>
      <c r="N357" s="34"/>
      <c r="P357" s="30"/>
      <c r="Q357" s="30"/>
      <c r="R357" s="30"/>
      <c r="AC357" s="35"/>
      <c r="AD357" s="35"/>
    </row>
    <row r="358" spans="12:30">
      <c r="L358" s="1"/>
      <c r="N358" s="34"/>
      <c r="P358" s="30"/>
      <c r="Q358" s="30"/>
      <c r="R358" s="30"/>
      <c r="AC358" s="35"/>
      <c r="AD358" s="35"/>
    </row>
    <row r="359" spans="12:30">
      <c r="L359" s="1"/>
      <c r="N359" s="34"/>
      <c r="P359" s="30"/>
      <c r="Q359" s="30"/>
      <c r="R359" s="30"/>
      <c r="AC359" s="35"/>
      <c r="AD359" s="35"/>
    </row>
    <row r="360" spans="12:30">
      <c r="L360" s="1"/>
      <c r="N360" s="34"/>
      <c r="P360" s="30"/>
      <c r="Q360" s="30"/>
      <c r="R360" s="30"/>
      <c r="AC360" s="35"/>
      <c r="AD360" s="35"/>
    </row>
    <row r="361" spans="12:30">
      <c r="L361" s="1"/>
      <c r="N361" s="34"/>
      <c r="P361" s="30"/>
      <c r="Q361" s="30"/>
      <c r="R361" s="30"/>
      <c r="AC361" s="35"/>
      <c r="AD361" s="35"/>
    </row>
    <row r="362" spans="12:30">
      <c r="L362" s="1"/>
      <c r="N362" s="34"/>
      <c r="P362" s="30"/>
      <c r="Q362" s="30"/>
      <c r="R362" s="30"/>
      <c r="AC362" s="35"/>
      <c r="AD362" s="35"/>
    </row>
    <row r="363" spans="12:30">
      <c r="L363" s="1"/>
      <c r="N363" s="34"/>
      <c r="P363" s="30"/>
      <c r="Q363" s="30"/>
      <c r="R363" s="30"/>
      <c r="AC363" s="35"/>
      <c r="AD363" s="35"/>
    </row>
    <row r="364" spans="12:30">
      <c r="L364" s="1"/>
      <c r="N364" s="34"/>
      <c r="P364" s="30"/>
      <c r="Q364" s="30"/>
      <c r="R364" s="30"/>
      <c r="AC364" s="35"/>
      <c r="AD364" s="35"/>
    </row>
    <row r="365" spans="12:30">
      <c r="L365" s="1"/>
      <c r="N365" s="34"/>
      <c r="P365" s="30"/>
      <c r="Q365" s="30"/>
      <c r="R365" s="30"/>
      <c r="AC365" s="35"/>
      <c r="AD365" s="35"/>
    </row>
    <row r="366" spans="12:30">
      <c r="L366" s="1"/>
      <c r="N366" s="34"/>
      <c r="P366" s="30"/>
      <c r="Q366" s="30"/>
      <c r="R366" s="30"/>
      <c r="AC366" s="35"/>
      <c r="AD366" s="35"/>
    </row>
    <row r="367" spans="12:30">
      <c r="L367" s="1"/>
      <c r="N367" s="34"/>
      <c r="P367" s="30"/>
      <c r="Q367" s="30"/>
      <c r="R367" s="30"/>
      <c r="AC367" s="35"/>
      <c r="AD367" s="35"/>
    </row>
    <row r="368" spans="12:30">
      <c r="L368" s="1"/>
      <c r="N368" s="34"/>
      <c r="P368" s="30"/>
      <c r="Q368" s="30"/>
      <c r="R368" s="30"/>
      <c r="AC368" s="35"/>
      <c r="AD368" s="35"/>
    </row>
    <row r="369" spans="12:30">
      <c r="L369" s="1"/>
      <c r="N369" s="34"/>
      <c r="P369" s="30"/>
      <c r="Q369" s="30"/>
      <c r="R369" s="30"/>
      <c r="AC369" s="35"/>
      <c r="AD369" s="35"/>
    </row>
    <row r="370" spans="12:30">
      <c r="L370" s="1"/>
      <c r="N370" s="34"/>
      <c r="P370" s="30"/>
      <c r="Q370" s="30"/>
      <c r="R370" s="30"/>
      <c r="AC370" s="35"/>
      <c r="AD370" s="35"/>
    </row>
    <row r="371" spans="12:30">
      <c r="L371" s="1"/>
      <c r="N371" s="34"/>
      <c r="P371" s="30"/>
      <c r="Q371" s="30"/>
      <c r="R371" s="30"/>
      <c r="AC371" s="35"/>
      <c r="AD371" s="35"/>
    </row>
    <row r="372" spans="12:30">
      <c r="L372" s="1"/>
      <c r="N372" s="34"/>
      <c r="P372" s="30"/>
      <c r="Q372" s="30"/>
      <c r="R372" s="30"/>
      <c r="AC372" s="35"/>
      <c r="AD372" s="35"/>
    </row>
    <row r="373" spans="12:30">
      <c r="L373" s="1"/>
      <c r="N373" s="34"/>
      <c r="P373" s="30"/>
      <c r="Q373" s="30"/>
      <c r="R373" s="30"/>
      <c r="AC373" s="35"/>
      <c r="AD373" s="35"/>
    </row>
    <row r="374" spans="12:30">
      <c r="L374" s="1"/>
      <c r="N374" s="34"/>
      <c r="P374" s="30"/>
      <c r="Q374" s="30"/>
      <c r="R374" s="30"/>
      <c r="AC374" s="35"/>
      <c r="AD374" s="35"/>
    </row>
    <row r="375" spans="12:30">
      <c r="L375" s="1"/>
      <c r="N375" s="34"/>
      <c r="P375" s="30"/>
      <c r="Q375" s="30"/>
      <c r="R375" s="30"/>
      <c r="AC375" s="35"/>
      <c r="AD375" s="35"/>
    </row>
    <row r="376" spans="12:30">
      <c r="L376" s="1"/>
      <c r="N376" s="34"/>
      <c r="P376" s="30"/>
      <c r="Q376" s="30"/>
      <c r="R376" s="30"/>
      <c r="AC376" s="35"/>
      <c r="AD376" s="35"/>
    </row>
    <row r="377" spans="12:30">
      <c r="L377" s="1"/>
      <c r="N377" s="34"/>
      <c r="P377" s="30"/>
      <c r="Q377" s="30"/>
      <c r="R377" s="30"/>
      <c r="AC377" s="35"/>
      <c r="AD377" s="35"/>
    </row>
    <row r="378" spans="12:30">
      <c r="L378" s="1"/>
      <c r="N378" s="34"/>
      <c r="P378" s="30"/>
      <c r="Q378" s="30"/>
      <c r="R378" s="30"/>
      <c r="AC378" s="35"/>
      <c r="AD378" s="35"/>
    </row>
    <row r="379" spans="12:30">
      <c r="L379" s="1"/>
      <c r="N379" s="34"/>
      <c r="P379" s="30"/>
      <c r="Q379" s="30"/>
      <c r="R379" s="30"/>
      <c r="AC379" s="35"/>
      <c r="AD379" s="35"/>
    </row>
    <row r="380" spans="12:30">
      <c r="L380" s="1"/>
      <c r="N380" s="34"/>
      <c r="P380" s="30"/>
      <c r="Q380" s="30"/>
      <c r="R380" s="30"/>
      <c r="AC380" s="35"/>
      <c r="AD380" s="35"/>
    </row>
    <row r="381" spans="12:30">
      <c r="L381" s="1"/>
      <c r="N381" s="34"/>
      <c r="P381" s="30"/>
      <c r="Q381" s="30"/>
      <c r="R381" s="30"/>
      <c r="AC381" s="35"/>
      <c r="AD381" s="35"/>
    </row>
    <row r="382" spans="12:30">
      <c r="L382" s="1"/>
      <c r="N382" s="34"/>
      <c r="P382" s="30"/>
      <c r="Q382" s="30"/>
      <c r="R382" s="30"/>
      <c r="AC382" s="35"/>
      <c r="AD382" s="35"/>
    </row>
    <row r="383" spans="12:30">
      <c r="L383" s="1"/>
      <c r="N383" s="34"/>
      <c r="P383" s="30"/>
      <c r="Q383" s="30"/>
      <c r="R383" s="30"/>
      <c r="AC383" s="35"/>
      <c r="AD383" s="35"/>
    </row>
    <row r="384" spans="12:30">
      <c r="L384" s="1"/>
      <c r="N384" s="34"/>
      <c r="P384" s="30"/>
      <c r="Q384" s="30"/>
      <c r="R384" s="30"/>
      <c r="AC384" s="35"/>
      <c r="AD384" s="35"/>
    </row>
    <row r="385" spans="12:30">
      <c r="L385" s="1"/>
      <c r="N385" s="34"/>
      <c r="P385" s="30"/>
      <c r="Q385" s="30"/>
      <c r="R385" s="30"/>
      <c r="AC385" s="35"/>
      <c r="AD385" s="35"/>
    </row>
    <row r="386" spans="12:30">
      <c r="L386" s="1"/>
      <c r="N386" s="34"/>
      <c r="P386" s="30"/>
      <c r="Q386" s="30"/>
      <c r="R386" s="30"/>
      <c r="AC386" s="35"/>
      <c r="AD386" s="35"/>
    </row>
    <row r="387" spans="12:30">
      <c r="L387" s="1"/>
      <c r="N387" s="34"/>
      <c r="P387" s="30"/>
      <c r="Q387" s="30"/>
      <c r="R387" s="30"/>
      <c r="AC387" s="35"/>
      <c r="AD387" s="35"/>
    </row>
    <row r="388" spans="12:30">
      <c r="L388" s="1"/>
      <c r="N388" s="34"/>
      <c r="P388" s="30"/>
      <c r="Q388" s="30"/>
      <c r="R388" s="30"/>
      <c r="AC388" s="35"/>
      <c r="AD388" s="35"/>
    </row>
    <row r="389" spans="12:30">
      <c r="L389" s="1"/>
      <c r="N389" s="34"/>
      <c r="P389" s="30"/>
      <c r="Q389" s="30"/>
      <c r="R389" s="30"/>
      <c r="AC389" s="35"/>
      <c r="AD389" s="35"/>
    </row>
    <row r="390" spans="12:30">
      <c r="L390" s="1"/>
      <c r="N390" s="34"/>
      <c r="P390" s="30"/>
      <c r="Q390" s="30"/>
      <c r="R390" s="30"/>
      <c r="AC390" s="35"/>
      <c r="AD390" s="35"/>
    </row>
    <row r="391" spans="12:30">
      <c r="L391" s="1"/>
      <c r="N391" s="34"/>
      <c r="P391" s="30"/>
      <c r="Q391" s="30"/>
      <c r="R391" s="30"/>
      <c r="AC391" s="35"/>
      <c r="AD391" s="35"/>
    </row>
    <row r="392" spans="12:30">
      <c r="L392" s="1"/>
      <c r="N392" s="34"/>
      <c r="P392" s="30"/>
      <c r="Q392" s="30"/>
      <c r="R392" s="30"/>
      <c r="AC392" s="35"/>
      <c r="AD392" s="35"/>
    </row>
    <row r="393" spans="12:30">
      <c r="L393" s="1"/>
      <c r="N393" s="34"/>
      <c r="P393" s="30"/>
      <c r="Q393" s="30"/>
      <c r="R393" s="30"/>
      <c r="AC393" s="35"/>
      <c r="AD393" s="35"/>
    </row>
    <row r="394" spans="12:30">
      <c r="L394" s="1"/>
      <c r="N394" s="34"/>
      <c r="P394" s="30"/>
      <c r="Q394" s="30"/>
      <c r="R394" s="30"/>
      <c r="AC394" s="35"/>
      <c r="AD394" s="35"/>
    </row>
    <row r="395" spans="12:30">
      <c r="L395" s="1"/>
      <c r="N395" s="34"/>
      <c r="P395" s="30"/>
      <c r="Q395" s="30"/>
      <c r="R395" s="30"/>
      <c r="AC395" s="35"/>
      <c r="AD395" s="35"/>
    </row>
    <row r="396" spans="12:30">
      <c r="L396" s="1"/>
      <c r="N396" s="34"/>
      <c r="P396" s="30"/>
      <c r="Q396" s="30"/>
      <c r="R396" s="30"/>
      <c r="AC396" s="35"/>
      <c r="AD396" s="35"/>
    </row>
    <row r="397" spans="12:30">
      <c r="L397" s="1"/>
      <c r="N397" s="34"/>
      <c r="P397" s="30"/>
      <c r="Q397" s="30"/>
      <c r="R397" s="30"/>
      <c r="AC397" s="35"/>
      <c r="AD397" s="35"/>
    </row>
    <row r="398" spans="12:30">
      <c r="L398" s="1"/>
      <c r="N398" s="34"/>
      <c r="P398" s="30"/>
      <c r="Q398" s="30"/>
      <c r="R398" s="30"/>
      <c r="AC398" s="35"/>
      <c r="AD398" s="35"/>
    </row>
    <row r="399" spans="12:30">
      <c r="L399" s="1"/>
      <c r="N399" s="34"/>
      <c r="P399" s="30"/>
      <c r="Q399" s="30"/>
      <c r="R399" s="30"/>
      <c r="AC399" s="35"/>
      <c r="AD399" s="35"/>
    </row>
    <row r="400" spans="12:30">
      <c r="L400" s="1"/>
      <c r="N400" s="34"/>
      <c r="P400" s="30"/>
      <c r="Q400" s="30"/>
      <c r="R400" s="30"/>
      <c r="AC400" s="35"/>
      <c r="AD400" s="35"/>
    </row>
    <row r="401" spans="12:30">
      <c r="L401" s="1"/>
      <c r="N401" s="34"/>
      <c r="P401" s="30"/>
      <c r="Q401" s="30"/>
      <c r="R401" s="30"/>
      <c r="AC401" s="35"/>
      <c r="AD401" s="35"/>
    </row>
    <row r="402" spans="12:30">
      <c r="L402" s="1"/>
      <c r="N402" s="34"/>
      <c r="P402" s="30"/>
      <c r="Q402" s="30"/>
      <c r="R402" s="30"/>
      <c r="AC402" s="35"/>
      <c r="AD402" s="35"/>
    </row>
    <row r="403" spans="12:30">
      <c r="L403" s="1"/>
      <c r="N403" s="34"/>
      <c r="P403" s="30"/>
      <c r="Q403" s="30"/>
      <c r="R403" s="30"/>
      <c r="AC403" s="35"/>
      <c r="AD403" s="35"/>
    </row>
    <row r="404" spans="12:30">
      <c r="L404" s="1"/>
      <c r="N404" s="34"/>
      <c r="P404" s="30"/>
      <c r="Q404" s="30"/>
      <c r="R404" s="30"/>
      <c r="AC404" s="35"/>
      <c r="AD404" s="35"/>
    </row>
    <row r="405" spans="12:30">
      <c r="L405" s="1"/>
      <c r="N405" s="34"/>
      <c r="P405" s="30"/>
      <c r="Q405" s="30"/>
      <c r="R405" s="30"/>
      <c r="AC405" s="35"/>
      <c r="AD405" s="35"/>
    </row>
    <row r="406" spans="12:30">
      <c r="L406" s="1"/>
      <c r="N406" s="34"/>
      <c r="P406" s="30"/>
      <c r="Q406" s="30"/>
      <c r="R406" s="30"/>
      <c r="AC406" s="35"/>
      <c r="AD406" s="35"/>
    </row>
    <row r="407" spans="12:30">
      <c r="L407" s="1"/>
      <c r="N407" s="34"/>
      <c r="P407" s="30"/>
      <c r="Q407" s="30"/>
      <c r="R407" s="30"/>
      <c r="AC407" s="35"/>
      <c r="AD407" s="35"/>
    </row>
    <row r="408" spans="12:30">
      <c r="L408" s="1"/>
      <c r="N408" s="34"/>
      <c r="P408" s="30"/>
      <c r="Q408" s="30"/>
      <c r="R408" s="30"/>
      <c r="AC408" s="35"/>
      <c r="AD408" s="35"/>
    </row>
    <row r="409" spans="12:30">
      <c r="L409" s="1"/>
      <c r="N409" s="34"/>
      <c r="P409" s="30"/>
      <c r="Q409" s="30"/>
      <c r="R409" s="30"/>
      <c r="AC409" s="35"/>
      <c r="AD409" s="35"/>
    </row>
    <row r="410" spans="12:30">
      <c r="L410" s="1"/>
      <c r="N410" s="34"/>
      <c r="P410" s="30"/>
      <c r="Q410" s="30"/>
      <c r="R410" s="30"/>
      <c r="AC410" s="35"/>
      <c r="AD410" s="35"/>
    </row>
    <row r="411" spans="12:30">
      <c r="L411" s="1"/>
      <c r="N411" s="34"/>
      <c r="P411" s="30"/>
      <c r="Q411" s="30"/>
      <c r="R411" s="30"/>
      <c r="AC411" s="35"/>
      <c r="AD411" s="35"/>
    </row>
    <row r="412" spans="12:30">
      <c r="L412" s="1"/>
      <c r="N412" s="34"/>
      <c r="P412" s="30"/>
      <c r="Q412" s="30"/>
      <c r="R412" s="30"/>
      <c r="AC412" s="35"/>
      <c r="AD412" s="35"/>
    </row>
    <row r="413" spans="12:30">
      <c r="L413" s="1"/>
      <c r="N413" s="34"/>
      <c r="P413" s="30"/>
      <c r="Q413" s="30"/>
      <c r="R413" s="30"/>
      <c r="AC413" s="35"/>
      <c r="AD413" s="35"/>
    </row>
    <row r="414" spans="12:30">
      <c r="L414" s="1"/>
      <c r="N414" s="34"/>
      <c r="P414" s="30"/>
      <c r="Q414" s="30"/>
      <c r="R414" s="30"/>
      <c r="AC414" s="35"/>
      <c r="AD414" s="35"/>
    </row>
    <row r="415" spans="12:30">
      <c r="L415" s="1"/>
      <c r="N415" s="34"/>
      <c r="P415" s="30"/>
      <c r="Q415" s="30"/>
      <c r="R415" s="30"/>
      <c r="AC415" s="35"/>
      <c r="AD415" s="35"/>
    </row>
    <row r="416" spans="12:30">
      <c r="L416" s="1"/>
      <c r="N416" s="34"/>
      <c r="P416" s="30"/>
      <c r="Q416" s="30"/>
      <c r="R416" s="30"/>
      <c r="AC416" s="35"/>
      <c r="AD416" s="35"/>
    </row>
    <row r="417" spans="12:30">
      <c r="L417" s="1"/>
      <c r="N417" s="34"/>
      <c r="P417" s="30"/>
      <c r="Q417" s="30"/>
      <c r="R417" s="30"/>
      <c r="AC417" s="35"/>
      <c r="AD417" s="35"/>
    </row>
    <row r="418" spans="12:30">
      <c r="L418" s="1"/>
      <c r="N418" s="34"/>
      <c r="P418" s="30"/>
      <c r="Q418" s="30"/>
      <c r="R418" s="30"/>
      <c r="AC418" s="35"/>
      <c r="AD418" s="35"/>
    </row>
    <row r="419" spans="12:30">
      <c r="L419" s="1"/>
      <c r="N419" s="34"/>
      <c r="P419" s="30"/>
      <c r="Q419" s="30"/>
      <c r="R419" s="30"/>
      <c r="AC419" s="35"/>
      <c r="AD419" s="35"/>
    </row>
    <row r="420" spans="12:30">
      <c r="L420" s="1"/>
      <c r="N420" s="34"/>
      <c r="P420" s="30"/>
      <c r="Q420" s="30"/>
      <c r="R420" s="30"/>
      <c r="AC420" s="35"/>
      <c r="AD420" s="35"/>
    </row>
    <row r="421" spans="12:30">
      <c r="L421" s="1"/>
      <c r="N421" s="34"/>
      <c r="P421" s="30"/>
      <c r="Q421" s="30"/>
      <c r="R421" s="30"/>
      <c r="AC421" s="35"/>
      <c r="AD421" s="35"/>
    </row>
    <row r="422" spans="12:30">
      <c r="L422" s="1"/>
      <c r="N422" s="34"/>
      <c r="P422" s="30"/>
      <c r="Q422" s="30"/>
      <c r="R422" s="30"/>
      <c r="AC422" s="35"/>
      <c r="AD422" s="35"/>
    </row>
    <row r="423" spans="12:30">
      <c r="L423" s="1"/>
      <c r="N423" s="34"/>
      <c r="P423" s="30"/>
      <c r="Q423" s="30"/>
      <c r="R423" s="30"/>
      <c r="AC423" s="35"/>
      <c r="AD423" s="35"/>
    </row>
    <row r="424" spans="12:30">
      <c r="L424" s="1"/>
      <c r="N424" s="34"/>
      <c r="P424" s="30"/>
      <c r="Q424" s="30"/>
      <c r="R424" s="30"/>
      <c r="AC424" s="35"/>
      <c r="AD424" s="35"/>
    </row>
    <row r="425" spans="12:30">
      <c r="L425" s="1"/>
      <c r="N425" s="34"/>
      <c r="P425" s="30"/>
      <c r="Q425" s="30"/>
      <c r="R425" s="30"/>
      <c r="AC425" s="35"/>
      <c r="AD425" s="35"/>
    </row>
    <row r="426" spans="12:30">
      <c r="L426" s="1"/>
      <c r="N426" s="34"/>
      <c r="P426" s="30"/>
      <c r="Q426" s="30"/>
      <c r="R426" s="30"/>
      <c r="AC426" s="35"/>
      <c r="AD426" s="35"/>
    </row>
    <row r="427" spans="12:30">
      <c r="L427" s="1"/>
      <c r="N427" s="34"/>
      <c r="P427" s="30"/>
      <c r="Q427" s="30"/>
      <c r="R427" s="30"/>
      <c r="AC427" s="35"/>
      <c r="AD427" s="35"/>
    </row>
    <row r="428" spans="12:30">
      <c r="L428" s="1"/>
      <c r="N428" s="34"/>
      <c r="P428" s="30"/>
      <c r="Q428" s="30"/>
      <c r="R428" s="30"/>
      <c r="AC428" s="35"/>
      <c r="AD428" s="35"/>
    </row>
    <row r="429" spans="12:30">
      <c r="L429" s="1"/>
      <c r="N429" s="34"/>
      <c r="P429" s="30"/>
      <c r="Q429" s="30"/>
      <c r="R429" s="30"/>
      <c r="AC429" s="35"/>
      <c r="AD429" s="35"/>
    </row>
    <row r="430" spans="12:30">
      <c r="L430" s="1"/>
      <c r="N430" s="34"/>
      <c r="P430" s="30"/>
      <c r="Q430" s="30"/>
      <c r="R430" s="30"/>
      <c r="AC430" s="35"/>
      <c r="AD430" s="35"/>
    </row>
    <row r="431" spans="12:30">
      <c r="L431" s="1"/>
      <c r="N431" s="34"/>
      <c r="P431" s="30"/>
      <c r="Q431" s="30"/>
      <c r="R431" s="30"/>
      <c r="AC431" s="35"/>
      <c r="AD431" s="35"/>
    </row>
    <row r="432" spans="12:30">
      <c r="L432" s="1"/>
      <c r="N432" s="34"/>
      <c r="P432" s="30"/>
      <c r="Q432" s="30"/>
      <c r="R432" s="30"/>
      <c r="AC432" s="35"/>
      <c r="AD432" s="35"/>
    </row>
    <row r="433" spans="12:30">
      <c r="L433" s="1"/>
      <c r="N433" s="34"/>
      <c r="P433" s="30"/>
      <c r="Q433" s="30"/>
      <c r="R433" s="30"/>
      <c r="AC433" s="35"/>
      <c r="AD433" s="35"/>
    </row>
    <row r="434" spans="12:30">
      <c r="L434" s="1"/>
      <c r="N434" s="34"/>
      <c r="P434" s="30"/>
      <c r="Q434" s="30"/>
      <c r="R434" s="30"/>
      <c r="AC434" s="35"/>
      <c r="AD434" s="35"/>
    </row>
    <row r="435" spans="12:30">
      <c r="L435" s="1"/>
      <c r="N435" s="34"/>
      <c r="P435" s="30"/>
      <c r="Q435" s="30"/>
      <c r="R435" s="30"/>
      <c r="AC435" s="35"/>
      <c r="AD435" s="35"/>
    </row>
    <row r="436" spans="12:30">
      <c r="L436" s="1"/>
      <c r="N436" s="34"/>
      <c r="P436" s="30"/>
      <c r="Q436" s="30"/>
      <c r="R436" s="30"/>
      <c r="AC436" s="35"/>
      <c r="AD436" s="35"/>
    </row>
    <row r="437" spans="12:30">
      <c r="L437" s="1"/>
      <c r="N437" s="34"/>
      <c r="P437" s="30"/>
      <c r="Q437" s="30"/>
      <c r="R437" s="30"/>
      <c r="AC437" s="35"/>
      <c r="AD437" s="35"/>
    </row>
    <row r="438" spans="12:30">
      <c r="L438" s="1"/>
      <c r="N438" s="34"/>
      <c r="P438" s="30"/>
      <c r="Q438" s="30"/>
      <c r="R438" s="30"/>
      <c r="AC438" s="35"/>
      <c r="AD438" s="35"/>
    </row>
    <row r="439" spans="12:30">
      <c r="L439" s="1"/>
      <c r="N439" s="34"/>
      <c r="P439" s="30"/>
      <c r="Q439" s="30"/>
      <c r="R439" s="30"/>
      <c r="AC439" s="35"/>
      <c r="AD439" s="35"/>
    </row>
    <row r="440" spans="12:30">
      <c r="L440" s="1"/>
      <c r="N440" s="34"/>
      <c r="P440" s="30"/>
      <c r="Q440" s="30"/>
      <c r="R440" s="30"/>
      <c r="AC440" s="35"/>
      <c r="AD440" s="35"/>
    </row>
    <row r="441" spans="12:30">
      <c r="L441" s="1"/>
      <c r="N441" s="34"/>
      <c r="P441" s="30"/>
      <c r="Q441" s="30"/>
      <c r="R441" s="30"/>
      <c r="AC441" s="35"/>
      <c r="AD441" s="35"/>
    </row>
    <row r="442" spans="12:30">
      <c r="L442" s="1"/>
      <c r="N442" s="34"/>
      <c r="P442" s="30"/>
      <c r="Q442" s="30"/>
      <c r="R442" s="30"/>
      <c r="AC442" s="35"/>
      <c r="AD442" s="35"/>
    </row>
    <row r="443" spans="12:30">
      <c r="L443" s="1"/>
      <c r="N443" s="34"/>
      <c r="P443" s="30"/>
      <c r="Q443" s="30"/>
      <c r="R443" s="30"/>
      <c r="AC443" s="35"/>
      <c r="AD443" s="35"/>
    </row>
    <row r="444" spans="12:30">
      <c r="L444" s="1"/>
      <c r="N444" s="34"/>
      <c r="P444" s="30"/>
      <c r="Q444" s="30"/>
      <c r="R444" s="30"/>
      <c r="AC444" s="35"/>
      <c r="AD444" s="35"/>
    </row>
    <row r="445" spans="12:30">
      <c r="L445" s="1"/>
      <c r="N445" s="34"/>
      <c r="P445" s="30"/>
      <c r="Q445" s="30"/>
      <c r="R445" s="30"/>
      <c r="AC445" s="35"/>
      <c r="AD445" s="35"/>
    </row>
    <row r="446" spans="12:30">
      <c r="L446" s="1"/>
      <c r="N446" s="34"/>
      <c r="P446" s="30"/>
      <c r="Q446" s="30"/>
      <c r="R446" s="30"/>
      <c r="AC446" s="35"/>
      <c r="AD446" s="35"/>
    </row>
    <row r="447" spans="12:30">
      <c r="L447" s="1"/>
      <c r="N447" s="34"/>
      <c r="P447" s="30"/>
      <c r="Q447" s="30"/>
      <c r="R447" s="30"/>
      <c r="AC447" s="35"/>
      <c r="AD447" s="35"/>
    </row>
    <row r="448" spans="12:30">
      <c r="L448" s="1"/>
      <c r="N448" s="34"/>
      <c r="P448" s="30"/>
      <c r="Q448" s="30"/>
      <c r="R448" s="30"/>
      <c r="AC448" s="35"/>
      <c r="AD448" s="35"/>
    </row>
    <row r="449" spans="12:30">
      <c r="L449" s="1"/>
      <c r="N449" s="34"/>
      <c r="P449" s="30"/>
      <c r="Q449" s="30"/>
      <c r="R449" s="30"/>
      <c r="AC449" s="35"/>
      <c r="AD449" s="35"/>
    </row>
    <row r="450" spans="12:30">
      <c r="L450" s="1"/>
      <c r="N450" s="34"/>
      <c r="P450" s="30"/>
      <c r="Q450" s="30"/>
      <c r="R450" s="30"/>
      <c r="AC450" s="35"/>
      <c r="AD450" s="35"/>
    </row>
    <row r="451" spans="12:30">
      <c r="L451" s="1"/>
      <c r="N451" s="34"/>
      <c r="P451" s="30"/>
      <c r="Q451" s="30"/>
      <c r="R451" s="30"/>
      <c r="AC451" s="35"/>
      <c r="AD451" s="35"/>
    </row>
    <row r="452" spans="12:30">
      <c r="L452" s="1"/>
      <c r="N452" s="34"/>
      <c r="P452" s="30"/>
      <c r="Q452" s="30"/>
      <c r="R452" s="30"/>
      <c r="AC452" s="35"/>
      <c r="AD452" s="35"/>
    </row>
    <row r="453" spans="12:30">
      <c r="L453" s="1"/>
      <c r="N453" s="34"/>
      <c r="P453" s="30"/>
      <c r="Q453" s="30"/>
      <c r="R453" s="30"/>
      <c r="AC453" s="35"/>
      <c r="AD453" s="35"/>
    </row>
    <row r="454" spans="12:30">
      <c r="L454" s="1"/>
      <c r="N454" s="34"/>
      <c r="P454" s="30"/>
      <c r="Q454" s="30"/>
      <c r="R454" s="30"/>
      <c r="AC454" s="35"/>
      <c r="AD454" s="35"/>
    </row>
    <row r="455" spans="12:30">
      <c r="L455" s="1"/>
      <c r="N455" s="34"/>
      <c r="P455" s="30"/>
      <c r="Q455" s="30"/>
      <c r="R455" s="30"/>
      <c r="AC455" s="35"/>
      <c r="AD455" s="35"/>
    </row>
  </sheetData>
  <pageMargins left="0.69999998807907104" right="0.69999998807907104" top="0.75" bottom="0.75" header="0.30000001192092896" footer="0.30000001192092896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"/>
  <sheetViews>
    <sheetView topLeftCell="T1" zoomScaleNormal="100" zoomScaleSheetLayoutView="100" workbookViewId="0">
      <selection activeCell="AD20" sqref="AD20"/>
    </sheetView>
  </sheetViews>
  <sheetFormatPr defaultColWidth="8.86328125" defaultRowHeight="14.35"/>
  <cols>
    <col min="1" max="1" width="6.86328125" customWidth="1"/>
    <col min="2" max="2" width="39" customWidth="1"/>
    <col min="3" max="4" width="12.3984375" customWidth="1"/>
    <col min="5" max="5" width="5" customWidth="1"/>
    <col min="6" max="6" width="11.1328125" customWidth="1"/>
    <col min="8" max="8" width="15.3984375" customWidth="1"/>
    <col min="9" max="9" width="6.3984375" customWidth="1"/>
    <col min="10" max="10" width="7.3984375" customWidth="1"/>
    <col min="11" max="11" width="8.265625" customWidth="1"/>
    <col min="12" max="12" width="10.3984375" customWidth="1"/>
    <col min="13" max="13" width="5.265625" customWidth="1"/>
    <col min="14" max="15" width="8" customWidth="1"/>
    <col min="16" max="16" width="11.1328125" customWidth="1"/>
    <col min="17" max="17" width="13.3984375" customWidth="1"/>
    <col min="18" max="18" width="8.73046875" customWidth="1"/>
    <col min="19" max="19" width="9.265625" customWidth="1"/>
    <col min="20" max="20" width="16.73046875" customWidth="1"/>
    <col min="21" max="21" width="10.3984375" customWidth="1"/>
    <col min="22" max="23" width="15" customWidth="1"/>
    <col min="24" max="24" width="17.86328125" customWidth="1"/>
    <col min="25" max="25" width="14.3984375" customWidth="1"/>
    <col min="26" max="26" width="24.1328125" customWidth="1"/>
    <col min="27" max="27" width="4.3984375" customWidth="1"/>
    <col min="28" max="28" width="9.3984375" customWidth="1"/>
    <col min="29" max="29" width="11.1328125" customWidth="1"/>
    <col min="30" max="30" width="15" customWidth="1"/>
    <col min="31" max="31" width="11.73046875" customWidth="1"/>
    <col min="32" max="32" width="6.1328125" customWidth="1"/>
    <col min="34" max="34" width="8.46484375" customWidth="1"/>
    <col min="35" max="35" width="10.33203125" customWidth="1"/>
    <col min="36" max="36" width="13.06640625" customWidth="1"/>
    <col min="37" max="37" width="14.9296875" customWidth="1"/>
    <col min="38" max="38" width="6.3984375" customWidth="1"/>
  </cols>
  <sheetData>
    <row r="1" spans="1:38">
      <c r="A1" s="39" t="s">
        <v>79</v>
      </c>
      <c r="B1" s="1" t="s">
        <v>14</v>
      </c>
      <c r="C1" s="1" t="s">
        <v>80</v>
      </c>
      <c r="D1" s="1" t="s">
        <v>36</v>
      </c>
      <c r="E1" s="1" t="s">
        <v>15</v>
      </c>
      <c r="F1" t="s">
        <v>37</v>
      </c>
      <c r="G1" s="1" t="s">
        <v>38</v>
      </c>
      <c r="H1" s="1" t="s">
        <v>81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82</v>
      </c>
      <c r="Q1" t="s">
        <v>83</v>
      </c>
      <c r="R1" t="s">
        <v>84</v>
      </c>
      <c r="S1" t="s">
        <v>85</v>
      </c>
      <c r="T1" s="1" t="s">
        <v>86</v>
      </c>
      <c r="U1" s="1" t="s">
        <v>51</v>
      </c>
      <c r="V1" s="1" t="s">
        <v>87</v>
      </c>
      <c r="W1" s="1" t="s">
        <v>53</v>
      </c>
      <c r="X1" s="1" t="s">
        <v>88</v>
      </c>
      <c r="Y1" s="1" t="s">
        <v>55</v>
      </c>
      <c r="Z1" s="1" t="s">
        <v>56</v>
      </c>
      <c r="AA1" t="s">
        <v>57</v>
      </c>
      <c r="AB1" t="s">
        <v>58</v>
      </c>
      <c r="AC1" t="s">
        <v>89</v>
      </c>
      <c r="AD1" t="s">
        <v>90</v>
      </c>
      <c r="AE1" t="s">
        <v>91</v>
      </c>
      <c r="AF1" t="s">
        <v>62</v>
      </c>
      <c r="AG1" t="s">
        <v>63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</row>
    <row r="2" spans="1:38">
      <c r="A2" s="39" t="s">
        <v>97</v>
      </c>
      <c r="B2" s="40" t="s">
        <v>98</v>
      </c>
      <c r="C2" s="40"/>
      <c r="D2" s="40"/>
      <c r="E2" s="40"/>
      <c r="F2" s="40"/>
    </row>
    <row r="3" spans="1:38">
      <c r="A3" s="39" t="s">
        <v>99</v>
      </c>
      <c r="B3" s="41">
        <v>42334.549852071759</v>
      </c>
      <c r="C3" s="40"/>
      <c r="D3" s="40"/>
      <c r="E3" s="40"/>
      <c r="F3" s="40"/>
    </row>
    <row r="4" spans="1:38">
      <c r="A4" s="39" t="s">
        <v>100</v>
      </c>
      <c r="B4" s="40" t="s">
        <v>78</v>
      </c>
      <c r="C4" s="40"/>
      <c r="D4" s="40"/>
      <c r="E4" s="40"/>
      <c r="F4" s="40"/>
    </row>
  </sheetData>
  <pageMargins left="0.69999998807907104" right="0.69999998807907104" top="0.75" bottom="0.75" header="0.30000001192092896" footer="0.30000001192092896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Props1.xml><?xml version="1.0" encoding="utf-8"?>
<ds:datastoreItem xmlns:ds="http://schemas.openxmlformats.org/officeDocument/2006/customXml" ds:itemID="{F8EE766C-A8DA-4227-BD76-3D71F7C7D506}">
  <ds:schemaRefs/>
</ds:datastoreItem>
</file>

<file path=customXml/itemProps2.xml><?xml version="1.0" encoding="utf-8"?>
<ds:datastoreItem xmlns:ds="http://schemas.openxmlformats.org/officeDocument/2006/customXml" ds:itemID="{88616DBB-4543-474F-9177-AAFA0404C236}">
  <ds:schemaRefs/>
</ds:datastoreItem>
</file>

<file path=customXml/itemProps3.xml><?xml version="1.0" encoding="utf-8"?>
<ds:datastoreItem xmlns:ds="http://schemas.openxmlformats.org/officeDocument/2006/customXml" ds:itemID="{EF9C2E30-097D-410F-9BA6-2C7EC20690CE}">
  <ds:schemaRefs/>
</ds:datastoreItem>
</file>

<file path=customXml/itemProps4.xml><?xml version="1.0" encoding="utf-8"?>
<ds:datastoreItem xmlns:ds="http://schemas.openxmlformats.org/officeDocument/2006/customXml" ds:itemID="{0CAD4C18-A3E9-49EE-A1EB-17577617587B}">
  <ds:schemaRefs/>
</ds:datastoreItem>
</file>

<file path=customXml/itemProps5.xml><?xml version="1.0" encoding="utf-8"?>
<ds:datastoreItem xmlns:ds="http://schemas.openxmlformats.org/officeDocument/2006/customXml" ds:itemID="{B7FA9001-5367-49BF-B096-650DE622222E}">
  <ds:schemaRefs/>
</ds:datastoreItem>
</file>

<file path=customXml/itemProps6.xml><?xml version="1.0" encoding="utf-8"?>
<ds:datastoreItem xmlns:ds="http://schemas.openxmlformats.org/officeDocument/2006/customXml" ds:itemID="{3AE30876-1095-4EE7-B7FB-495627B36DBF}">
  <ds:schemaRefs/>
</ds:datastoreItem>
</file>

<file path=customXml/itemProps7.xml><?xml version="1.0" encoding="utf-8"?>
<ds:datastoreItem xmlns:ds="http://schemas.openxmlformats.org/officeDocument/2006/customXml" ds:itemID="{C38A555B-AE96-4FCB-B4B2-D847E2ECF71C}">
  <ds:schemaRefs/>
</ds:datastoreItem>
</file>

<file path=customXml/itemProps8.xml><?xml version="1.0" encoding="utf-8"?>
<ds:datastoreItem xmlns:ds="http://schemas.openxmlformats.org/officeDocument/2006/customXml" ds:itemID="{BF633E92-3AD1-4192-BA7E-F770A49D62E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SLA Summary</vt:lpstr>
      <vt:lpstr>Parameters</vt:lpstr>
      <vt:lpstr>Data</vt:lpstr>
      <vt:lpstr>Definitions</vt:lpstr>
      <vt:lpstr>Data!_FilterDatabase</vt:lpstr>
      <vt:lpstr>Breach</vt:lpstr>
      <vt:lpstr>colors</vt:lpstr>
      <vt:lpstr>DATE</vt:lpstr>
      <vt:lpstr>Level1</vt:lpstr>
      <vt:lpstr>Level2</vt:lpstr>
      <vt:lpstr>Level3</vt:lpstr>
      <vt:lpstr>Level4</vt:lpstr>
      <vt:lpstr>Level5</vt:lpstr>
      <vt:lpstr>NAME</vt:lpstr>
      <vt:lpstr>URL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dsikuade</dc:creator>
  <cp:lastModifiedBy>Dele Sikuade</cp:lastModifiedBy>
  <dcterms:created xsi:type="dcterms:W3CDTF">2012-09-13T15:30:21Z</dcterms:created>
  <dcterms:modified xsi:type="dcterms:W3CDTF">2015-11-26T13:19:19Z</dcterms:modified>
</cp:coreProperties>
</file>