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8.xml" ContentType="application/vnd.openxmlformats-officedocument.customXmlProperties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240" yWindow="510" windowWidth="18855" windowHeight="7875"/>
  </bookViews>
  <sheets>
    <sheet name="Project Work Estimates" sheetId="10" r:id="rId1"/>
    <sheet name="Data" sheetId="1" state="hidden" r:id="rId2"/>
    <sheet name="Definitions" sheetId="7" state="hidden" r:id="rId3"/>
  </sheets>
  <definedNames>
    <definedName name="_xlnm._FilterDatabase" localSheetId="1">Data!$A$1:$AI$2</definedName>
    <definedName name="data">OFFSET(Data!$A$1,0,0,COUNTA(Data!$A:$A),39)</definedName>
    <definedName name="DATE">Definitions!$B$3:$B$3</definedName>
    <definedName name="NAME">Definitions!$B$4:$B$4</definedName>
    <definedName name="URL">Definitions!$B$2:$B$2</definedName>
  </definedNames>
  <calcPr calcId="125725"/>
  <pivotCaches>
    <pivotCache cacheId="5" r:id="rId4"/>
  </pivotCaches>
</workbook>
</file>

<file path=xl/calcChain.xml><?xml version="1.0" encoding="utf-8"?>
<calcChain xmlns="http://schemas.openxmlformats.org/spreadsheetml/2006/main">
  <c r="B3" i="10"/>
  <c r="AM2" i="1"/>
  <c r="AL2"/>
  <c r="AK2"/>
  <c r="AJ2"/>
  <c r="AI2"/>
  <c r="AH2"/>
  <c r="A2"/>
  <c r="XET42" i="10"/>
  <c r="XET41"/>
</calcChain>
</file>

<file path=xl/comments1.xml><?xml version="1.0" encoding="utf-8"?>
<comments xmlns="http://schemas.openxmlformats.org/spreadsheetml/2006/main">
  <authors>
    <author>Dele</author>
  </authors>
  <commentList>
    <comment ref="XET41" authorId="0">
      <text>
        <r>
          <rPr>
            <sz val="11"/>
            <rFont val="Calibri"/>
          </rPr>
          <t>R1 and R2 contain formulae that this sheet depends on</t>
        </r>
      </text>
    </comment>
  </commentList>
</comments>
</file>

<file path=xl/comments2.xml><?xml version="1.0" encoding="utf-8"?>
<comments xmlns="http://schemas.openxmlformats.org/spreadsheetml/2006/main">
  <authors>
    <author>Dele</author>
  </authors>
  <commentList>
    <comment ref="AH1" authorId="0">
      <text>
        <r>
          <rPr>
            <sz val="11"/>
            <rFont val="Calibri"/>
          </rPr>
          <t>Calculated column 
NOT FROM Data</t>
        </r>
      </text>
    </comment>
  </commentList>
</comments>
</file>

<file path=xl/sharedStrings.xml><?xml version="1.0" encoding="utf-8"?>
<sst xmlns="http://schemas.openxmlformats.org/spreadsheetml/2006/main" count="114" uniqueCount="84">
  <si>
    <t>Powered by Gemini</t>
  </si>
  <si>
    <t>Work Estimates Report</t>
  </si>
  <si>
    <t>Start Month</t>
  </si>
  <si>
    <t>No. of Items</t>
  </si>
  <si>
    <t>% of Work Total</t>
  </si>
  <si>
    <t>Hours Logged</t>
  </si>
  <si>
    <t>Hours Estimated</t>
  </si>
  <si>
    <t>Avg. Logged</t>
  </si>
  <si>
    <t xml:space="preserve">Avg. Estimate </t>
  </si>
  <si>
    <t>Difference</t>
  </si>
  <si>
    <t>HELP</t>
  </si>
  <si>
    <t>In Progress</t>
  </si>
  <si>
    <t>HELP Total</t>
  </si>
  <si>
    <t>Grand Total</t>
  </si>
  <si>
    <t>IssueKey</t>
  </si>
  <si>
    <t>Project Name</t>
  </si>
  <si>
    <t>ProjectCode</t>
  </si>
  <si>
    <t>Title</t>
  </si>
  <si>
    <t>Description</t>
  </si>
  <si>
    <t>Reporter</t>
  </si>
  <si>
    <t>Resources</t>
  </si>
  <si>
    <t>Status</t>
  </si>
  <si>
    <t>Priority</t>
  </si>
  <si>
    <t>Severity</t>
  </si>
  <si>
    <t>Resolution</t>
  </si>
  <si>
    <t>Type</t>
  </si>
  <si>
    <t>Revised</t>
  </si>
  <si>
    <t>Created</t>
  </si>
  <si>
    <t>Closed Date</t>
  </si>
  <si>
    <t>Resolved Date</t>
  </si>
  <si>
    <t>Due Date</t>
  </si>
  <si>
    <t>Start Date</t>
  </si>
  <si>
    <t>Percent Complete</t>
  </si>
  <si>
    <t>Comments</t>
  </si>
  <si>
    <t>Estimated Effort</t>
  </si>
  <si>
    <t>Points</t>
  </si>
  <si>
    <t>Component</t>
  </si>
  <si>
    <t>FixedInVersion</t>
  </si>
  <si>
    <t>AffectedVersionNumbers</t>
  </si>
  <si>
    <t>Age</t>
  </si>
  <si>
    <t>Repeated</t>
  </si>
  <si>
    <t>Excess Time</t>
  </si>
  <si>
    <t>Remaining Time</t>
  </si>
  <si>
    <t>Time Logged</t>
  </si>
  <si>
    <t>Votes</t>
  </si>
  <si>
    <t>Visibility</t>
  </si>
  <si>
    <t>Count()</t>
  </si>
  <si>
    <t>Due Month</t>
  </si>
  <si>
    <t>Estimated Hours</t>
  </si>
  <si>
    <t>Estimated Minutes</t>
  </si>
  <si>
    <t>Actual Hours</t>
  </si>
  <si>
    <t>Actual Minutes</t>
  </si>
  <si>
    <t>Help Desk</t>
  </si>
  <si>
    <t>Saved Reports cannot be Edited</t>
  </si>
  <si>
    <t>IF a custom report is saved and then edited, it's visibility cannot be amended (but all other details can!).</t>
  </si>
  <si>
    <t>Manager Person</t>
  </si>
  <si>
    <t>Developer Person</t>
  </si>
  <si>
    <t>High</t>
  </si>
  <si>
    <t>Minor</t>
  </si>
  <si>
    <t>Unresolved</t>
  </si>
  <si>
    <t>Investigation</t>
  </si>
  <si>
    <t/>
  </si>
  <si>
    <t>Custom Reports</t>
  </si>
  <si>
    <t>7h 0m</t>
  </si>
  <si>
    <t>0h 0m</t>
  </si>
  <si>
    <t>Everyone</t>
  </si>
  <si>
    <t>Fields:</t>
  </si>
  <si>
    <t>ProjectName</t>
  </si>
  <si>
    <t>ResourceNames</t>
  </si>
  <si>
    <t>ClosedDate</t>
  </si>
  <si>
    <t>ResolvedDate</t>
  </si>
  <si>
    <t>DueDate</t>
  </si>
  <si>
    <t>StartDate</t>
  </si>
  <si>
    <t>PercentComplete</t>
  </si>
  <si>
    <t>EstimatedEffort</t>
  </si>
  <si>
    <t>ComponentNames</t>
  </si>
  <si>
    <t>ExcessTime</t>
  </si>
  <si>
    <t>RemainingTime</t>
  </si>
  <si>
    <t>TimeLogged</t>
  </si>
  <si>
    <t>Url:</t>
  </si>
  <si>
    <t>http://localhost/Gemini/project/HELP/18/items</t>
  </si>
  <si>
    <t>Date:</t>
  </si>
  <si>
    <t>Name:</t>
  </si>
  <si>
    <t>01-00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</si>
</sst>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0;[Red]0.00"/>
    <numFmt numFmtId="165" formatCode="dd/mm/yy;@"/>
    <numFmt numFmtId="166" formatCode="yyyy\-m\-d\ hh:mm"/>
  </numFmts>
  <fonts count="11">
    <font>
      <sz val="11"/>
      <name val="Calibri"/>
    </font>
    <font>
      <u/>
      <sz val="11"/>
      <color rgb="FF748C42"/>
      <name val="Calibri"/>
    </font>
    <font>
      <u/>
      <sz val="26"/>
      <name val="Calibri"/>
    </font>
    <font>
      <sz val="26"/>
      <name val="Calibri"/>
    </font>
    <font>
      <u/>
      <sz val="10"/>
      <color rgb="FF7F7F7F"/>
      <name val="Calibri"/>
    </font>
    <font>
      <u/>
      <sz val="11"/>
      <color rgb="FF7F7F7F"/>
      <name val="Calibri"/>
    </font>
    <font>
      <u/>
      <sz val="11"/>
      <color rgb="FF0000FF"/>
      <name val="Calibri"/>
    </font>
    <font>
      <sz val="11"/>
      <color rgb="FF345220"/>
      <name val="Consolas"/>
    </font>
    <font>
      <sz val="10"/>
      <color rgb="FF333333"/>
      <name val="Verdana"/>
    </font>
    <font>
      <u/>
      <sz val="11"/>
      <color rgb="FF0000FF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2" fillId="0" borderId="0" xfId="0" applyFont="1" applyProtection="1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3" fillId="2" borderId="0" xfId="0" applyFont="1" applyFill="1" applyProtection="1"/>
    <xf numFmtId="0" fontId="5" fillId="0" borderId="0" xfId="0" applyFont="1" applyAlignment="1" applyProtection="1">
      <alignment vertical="top"/>
    </xf>
    <xf numFmtId="10" fontId="0" fillId="0" borderId="0" xfId="0" applyNumberFormat="1" applyProtection="1"/>
    <xf numFmtId="2" fontId="0" fillId="0" borderId="0" xfId="0" applyNumberFormat="1" applyProtection="1"/>
    <xf numFmtId="164" fontId="0" fillId="0" borderId="0" xfId="0" applyNumberFormat="1" applyProtection="1"/>
    <xf numFmtId="0" fontId="0" fillId="0" borderId="0" xfId="0" applyAlignment="1" applyProtection="1">
      <alignment horizontal="left"/>
    </xf>
    <xf numFmtId="9" fontId="0" fillId="0" borderId="0" xfId="0" applyNumberFormat="1" applyProtection="1"/>
    <xf numFmtId="165" fontId="0" fillId="0" borderId="0" xfId="0" applyNumberFormat="1" applyProtection="1"/>
    <xf numFmtId="14" fontId="0" fillId="3" borderId="0" xfId="0" applyNumberFormat="1" applyFill="1" applyProtection="1"/>
    <xf numFmtId="0" fontId="6" fillId="0" borderId="0" xfId="0" applyFont="1" applyProtection="1"/>
    <xf numFmtId="0" fontId="0" fillId="0" borderId="0" xfId="0" applyAlignment="1" applyProtection="1">
      <alignment wrapText="1"/>
    </xf>
    <xf numFmtId="166" fontId="0" fillId="0" borderId="0" xfId="0" applyNumberFormat="1" applyProtection="1"/>
    <xf numFmtId="165" fontId="7" fillId="0" borderId="0" xfId="0" applyNumberFormat="1" applyFont="1" applyAlignment="1" applyProtection="1">
      <alignment vertical="center"/>
    </xf>
    <xf numFmtId="43" fontId="0" fillId="0" borderId="0" xfId="0" applyNumberFormat="1" applyProtection="1"/>
    <xf numFmtId="0" fontId="8" fillId="3" borderId="0" xfId="0" applyFont="1" applyFill="1" applyProtection="1"/>
    <xf numFmtId="0" fontId="9" fillId="0" borderId="0" xfId="0" applyFont="1" applyProtection="1"/>
    <xf numFmtId="0" fontId="10" fillId="0" borderId="0" xfId="0" applyFont="1" applyProtection="1"/>
    <xf numFmtId="166" fontId="0" fillId="0" borderId="0" xfId="0" applyNumberFormat="1" applyAlignment="1" applyProtection="1">
      <alignment horizontal="left"/>
    </xf>
    <xf numFmtId="0" fontId="0" fillId="0" borderId="0" xfId="0" pivotButton="1" applyProtection="1"/>
    <xf numFmtId="0" fontId="0" fillId="0" borderId="0" xfId="0" applyNumberFormat="1" applyAlignment="1" applyProtection="1">
      <alignment horizontal="center"/>
    </xf>
    <xf numFmtId="0" fontId="4" fillId="0" borderId="0" xfId="0" applyFont="1" applyAlignment="1" applyProtection="1">
      <alignment horizontal="center" vertical="top"/>
    </xf>
  </cellXfs>
  <cellStyles count="1">
    <cellStyle name="Normal" xfId="0" builtinId="0"/>
  </cellStyles>
  <dxfs count="22">
    <dxf>
      <numFmt numFmtId="2" formatCode="0.00"/>
    </dxf>
    <dxf>
      <numFmt numFmtId="164" formatCode="0.00;[Red]0.0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numFmt numFmtId="164" formatCode="0.00;[Red]0.00"/>
    </dxf>
    <dxf>
      <numFmt numFmtId="2" formatCode="0.00"/>
    </dxf>
    <dxf>
      <font>
        <color rgb="FFFF000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[ProjectEstimatesVsActuals.xlsx]Project Work Estimates!PivotTable2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howVal val="1"/>
          <c:showCatName val="1"/>
        </c:dLbl>
      </c:pivotFmt>
      <c:pivotFmt>
        <c:idx val="3"/>
        <c:marker>
          <c:symbol val="none"/>
        </c:marker>
        <c:dLbl>
          <c:idx val="0"/>
          <c:showVal val="1"/>
          <c:showCatName val="1"/>
        </c:dLbl>
      </c:pivotFmt>
      <c:pivotFmt>
        <c:idx val="4"/>
        <c:marker>
          <c:symbol val="none"/>
        </c:marker>
        <c:dLbl>
          <c:idx val="0"/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howVal val="1"/>
          <c:showCatName val="1"/>
        </c:dLbl>
      </c:pivotFmt>
      <c:pivotFmt>
        <c:idx val="6"/>
        <c:marker>
          <c:symbol val="none"/>
        </c:marker>
        <c:dLbl>
          <c:idx val="0"/>
          <c:showVal val="1"/>
          <c:showCatName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</c:pivotFmts>
    <c:view3D>
      <c:rotX val="30"/>
      <c:perspective val="0"/>
    </c:view3D>
    <c:plotArea>
      <c:layout/>
      <c:pie3DChart>
        <c:varyColors val="1"/>
        <c:ser>
          <c:idx val="0"/>
          <c:order val="0"/>
          <c:tx>
            <c:strRef>
              <c:f>'Project Work Estimates'!$E$9:$E$10</c:f>
              <c:strCache>
                <c:ptCount val="1"/>
                <c:pt idx="0">
                  <c:v>No. of Items</c:v>
                </c:pt>
              </c:strCache>
            </c:strRef>
          </c:tx>
          <c:explosion val="66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multiLvlStrRef>
              <c:f>'Project Work Estimates'!$C$11:$D$13</c:f>
              <c:multiLvlStrCache>
                <c:ptCount val="1"/>
                <c:lvl>
                  <c:pt idx="0">
                    <c:v>In Progress</c:v>
                  </c:pt>
                </c:lvl>
                <c:lvl>
                  <c:pt idx="0">
                    <c:v>HELP</c:v>
                  </c:pt>
                </c:lvl>
              </c:multiLvlStrCache>
            </c:multiLvlStrRef>
          </c:cat>
          <c:val>
            <c:numRef>
              <c:f>'Project Work Estimates'!$E$11:$E$13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'Project Work Estimates'!$F$9:$F$10</c:f>
              <c:strCache>
                <c:ptCount val="1"/>
                <c:pt idx="0">
                  <c:v>% of Work Total</c:v>
                </c:pt>
              </c:strCache>
            </c:strRef>
          </c:tx>
          <c:explosion val="25"/>
          <c:dLbls>
            <c:delete val="1"/>
          </c:dLbls>
          <c:cat>
            <c:multiLvlStrRef>
              <c:f>'Project Work Estimates'!$C$11:$D$13</c:f>
              <c:multiLvlStrCache>
                <c:ptCount val="1"/>
                <c:lvl>
                  <c:pt idx="0">
                    <c:v>In Progress</c:v>
                  </c:pt>
                </c:lvl>
                <c:lvl>
                  <c:pt idx="0">
                    <c:v>HELP</c:v>
                  </c:pt>
                </c:lvl>
              </c:multiLvlStrCache>
            </c:multiLvlStrRef>
          </c:cat>
          <c:val>
            <c:numRef>
              <c:f>'Project Work Estimates'!$F$11:$F$13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'Project Work Estimates'!$G$9:$G$10</c:f>
              <c:strCache>
                <c:ptCount val="1"/>
                <c:pt idx="0">
                  <c:v>Hours Logged</c:v>
                </c:pt>
              </c:strCache>
            </c:strRef>
          </c:tx>
          <c:explosion val="25"/>
          <c:dLbls>
            <c:delete val="1"/>
          </c:dLbls>
          <c:cat>
            <c:multiLvlStrRef>
              <c:f>'Project Work Estimates'!$C$11:$D$13</c:f>
              <c:multiLvlStrCache>
                <c:ptCount val="1"/>
                <c:lvl>
                  <c:pt idx="0">
                    <c:v>In Progress</c:v>
                  </c:pt>
                </c:lvl>
                <c:lvl>
                  <c:pt idx="0">
                    <c:v>HELP</c:v>
                  </c:pt>
                </c:lvl>
              </c:multiLvlStrCache>
            </c:multiLvlStrRef>
          </c:cat>
          <c:val>
            <c:numRef>
              <c:f>'Project Work Estimates'!$G$11:$G$13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Work Estimates'!$H$9:$H$10</c:f>
              <c:strCache>
                <c:ptCount val="1"/>
                <c:pt idx="0">
                  <c:v>Hours Estimated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multiLvlStrRef>
              <c:f>'Project Work Estimates'!$C$11:$D$13</c:f>
              <c:multiLvlStrCache>
                <c:ptCount val="1"/>
                <c:lvl>
                  <c:pt idx="0">
                    <c:v>In Progress</c:v>
                  </c:pt>
                </c:lvl>
                <c:lvl>
                  <c:pt idx="0">
                    <c:v>HELP</c:v>
                  </c:pt>
                </c:lvl>
              </c:multiLvlStrCache>
            </c:multiLvlStrRef>
          </c:cat>
          <c:val>
            <c:numRef>
              <c:f>'Project Work Estimates'!$H$11:$H$13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Work Estimates'!$I$9:$I$10</c:f>
              <c:strCache>
                <c:ptCount val="1"/>
                <c:pt idx="0">
                  <c:v>Avg. Logged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multiLvlStrRef>
              <c:f>'Project Work Estimates'!$C$11:$D$13</c:f>
              <c:multiLvlStrCache>
                <c:ptCount val="1"/>
                <c:lvl>
                  <c:pt idx="0">
                    <c:v>In Progress</c:v>
                  </c:pt>
                </c:lvl>
                <c:lvl>
                  <c:pt idx="0">
                    <c:v>HELP</c:v>
                  </c:pt>
                </c:lvl>
              </c:multiLvlStrCache>
            </c:multiLvlStrRef>
          </c:cat>
          <c:val>
            <c:numRef>
              <c:f>'Project Work Estimates'!$I$11:$I$13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Work Estimates'!$J$9:$J$10</c:f>
              <c:strCache>
                <c:ptCount val="1"/>
                <c:pt idx="0">
                  <c:v>Avg. Estimate 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multiLvlStrRef>
              <c:f>'Project Work Estimates'!$C$11:$D$13</c:f>
              <c:multiLvlStrCache>
                <c:ptCount val="1"/>
                <c:lvl>
                  <c:pt idx="0">
                    <c:v>In Progress</c:v>
                  </c:pt>
                </c:lvl>
                <c:lvl>
                  <c:pt idx="0">
                    <c:v>HELP</c:v>
                  </c:pt>
                </c:lvl>
              </c:multiLvlStrCache>
            </c:multiLvlStrRef>
          </c:cat>
          <c:val>
            <c:numRef>
              <c:f>'Project Work Estimates'!$J$11:$J$13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Work Estimates'!$K$9:$K$10</c:f>
              <c:strCache>
                <c:ptCount val="1"/>
                <c:pt idx="0">
                  <c:v>Difference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multiLvlStrRef>
              <c:f>'Project Work Estimates'!$C$11:$D$13</c:f>
              <c:multiLvlStrCache>
                <c:ptCount val="1"/>
                <c:lvl>
                  <c:pt idx="0">
                    <c:v>In Progress</c:v>
                  </c:pt>
                </c:lvl>
                <c:lvl>
                  <c:pt idx="0">
                    <c:v>HELP</c:v>
                  </c:pt>
                </c:lvl>
              </c:multiLvlStrCache>
            </c:multiLvlStrRef>
          </c:cat>
          <c:val>
            <c:numRef>
              <c:f>'Project Work Estimates'!$K$11:$K$13</c:f>
              <c:numCache>
                <c:formatCode>0.00;[Red]0.00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spPr>
    <a:effectLst/>
  </c:spPr>
  <c:printSettings>
    <c:headerFooter/>
    <c:pageMargins b="0.75000000000000056" l="0.70000000000000051" r="0.70000000000000051" t="0.75000000000000056" header="0.30000000000000027" footer="0.30000000000000027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</xdr:colOff>
      <xdr:row>33</xdr:row>
      <xdr:rowOff>168729</xdr:rowOff>
    </xdr:from>
    <xdr:to>
      <xdr:col>12</xdr:col>
      <xdr:colOff>25854</xdr:colOff>
      <xdr:row>58</xdr:row>
      <xdr:rowOff>168729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1162050</xdr:colOff>
      <xdr:row>49</xdr:row>
      <xdr:rowOff>47625</xdr:rowOff>
    </xdr:to>
    <xdr:sp macro="" textlink="">
      <xdr:nvSpPr>
        <xdr:cNvPr id="1026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1162050</xdr:colOff>
      <xdr:row>49</xdr:row>
      <xdr:rowOff>47625</xdr:rowOff>
    </xdr:to>
    <xdr:sp macro="" textlink="">
      <xdr:nvSpPr>
        <xdr:cNvPr id="3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1162050</xdr:colOff>
      <xdr:row>49</xdr:row>
      <xdr:rowOff>47625</xdr:rowOff>
    </xdr:to>
    <xdr:sp macro="" textlink="">
      <xdr:nvSpPr>
        <xdr:cNvPr id="4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1162050</xdr:colOff>
      <xdr:row>49</xdr:row>
      <xdr:rowOff>47625</xdr:rowOff>
    </xdr:to>
    <xdr:sp macro="" textlink="">
      <xdr:nvSpPr>
        <xdr:cNvPr id="1028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1162050</xdr:colOff>
      <xdr:row>49</xdr:row>
      <xdr:rowOff>47625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1162050</xdr:colOff>
      <xdr:row>49</xdr:row>
      <xdr:rowOff>47625</xdr:rowOff>
    </xdr:to>
    <xdr:sp macro="" textlink="">
      <xdr:nvSpPr>
        <xdr:cNvPr id="1030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1162050</xdr:colOff>
      <xdr:row>49</xdr:row>
      <xdr:rowOff>47625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1162050</xdr:colOff>
      <xdr:row>49</xdr:row>
      <xdr:rowOff>47625</xdr:rowOff>
    </xdr:to>
    <xdr:sp macro="" textlink="">
      <xdr:nvSpPr>
        <xdr:cNvPr id="7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657225</xdr:colOff>
      <xdr:row>2</xdr:row>
      <xdr:rowOff>0</xdr:rowOff>
    </xdr:to>
    <xdr:sp macro="" textlink="">
      <xdr:nvSpPr>
        <xdr:cNvPr id="2050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657225</xdr:colOff>
      <xdr:row>2</xdr:row>
      <xdr:rowOff>0</xdr:rowOff>
    </xdr:to>
    <xdr:sp macro="" textlink="">
      <xdr:nvSpPr>
        <xdr:cNvPr id="2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657225</xdr:colOff>
      <xdr:row>2</xdr:row>
      <xdr:rowOff>0</xdr:rowOff>
    </xdr:to>
    <xdr:sp macro="" textlink="">
      <xdr:nvSpPr>
        <xdr:cNvPr id="3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657225</xdr:colOff>
      <xdr:row>2</xdr:row>
      <xdr:rowOff>0</xdr:rowOff>
    </xdr:to>
    <xdr:sp macro="" textlink="">
      <xdr:nvSpPr>
        <xdr:cNvPr id="2052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657225</xdr:colOff>
      <xdr:row>2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2857500</xdr:colOff>
      <xdr:row>2</xdr:row>
      <xdr:rowOff>0</xdr:rowOff>
    </xdr:to>
    <xdr:sp macro="" textlink="">
      <xdr:nvSpPr>
        <xdr:cNvPr id="2054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2857500</xdr:colOff>
      <xdr:row>2</xdr:row>
      <xdr:rowOff>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419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2857500</xdr:colOff>
      <xdr:row>2</xdr:row>
      <xdr:rowOff>0</xdr:rowOff>
    </xdr:to>
    <xdr:sp macro="" textlink="">
      <xdr:nvSpPr>
        <xdr:cNvPr id="6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Dele Sikuade" refreshedDate="41694.507632986111" missingItemsLimit="0" createdVersion="4" refreshedVersion="3" minRefreshableVersion="3" recordCount="1">
  <cacheSource type="worksheet">
    <worksheetSource name="=data"/>
  </cacheSource>
  <cacheFields count="44">
    <cacheField name="IssueKey" numFmtId="0">
      <sharedItems/>
    </cacheField>
    <cacheField name="Project Name" numFmtId="0">
      <sharedItems/>
    </cacheField>
    <cacheField name="ProjectCode" numFmtId="0">
      <sharedItems count="1">
        <s v="HELP"/>
      </sharedItems>
    </cacheField>
    <cacheField name="Title" numFmtId="0">
      <sharedItems/>
    </cacheField>
    <cacheField name="Description" numFmtId="0">
      <sharedItems/>
    </cacheField>
    <cacheField name="Reporter" numFmtId="0">
      <sharedItems/>
    </cacheField>
    <cacheField name="Resources" numFmtId="0">
      <sharedItems/>
    </cacheField>
    <cacheField name="Status" numFmtId="0">
      <sharedItems count="1">
        <s v="In Progress"/>
      </sharedItems>
    </cacheField>
    <cacheField name="Priority" numFmtId="0">
      <sharedItems/>
    </cacheField>
    <cacheField name="Severity" numFmtId="0">
      <sharedItems/>
    </cacheField>
    <cacheField name="Resolution" numFmtId="0">
      <sharedItems/>
    </cacheField>
    <cacheField name="Type" numFmtId="0">
      <sharedItems/>
    </cacheField>
    <cacheField name="Revised" numFmtId="166">
      <sharedItems containsSemiMixedTypes="0" containsNonDate="0" containsDate="1" containsString="0" minDate="2013-10-18T14:45:01" maxDate="2013-10-18T14:45:01"/>
    </cacheField>
    <cacheField name="Created" numFmtId="165">
      <sharedItems containsSemiMixedTypes="0" containsNonDate="0" containsDate="1" containsString="0" minDate="2009-12-18T16:42:07" maxDate="2009-12-18T16:42:07"/>
    </cacheField>
    <cacheField name="Closed Date" numFmtId="165">
      <sharedItems containsNonDate="0" containsString="0" containsBlank="1"/>
    </cacheField>
    <cacheField name="Resolved Date" numFmtId="165">
      <sharedItems containsNonDate="0" containsString="0" containsBlank="1"/>
    </cacheField>
    <cacheField name="Due Date" numFmtId="165">
      <sharedItems containsNonDate="0" containsString="0" containsBlank="1"/>
    </cacheField>
    <cacheField name="Start Date" numFmtId="165">
      <sharedItems containsNonDate="0" containsString="0" containsBlank="1"/>
    </cacheField>
    <cacheField name="Percent Complete" numFmtId="9">
      <sharedItems containsSemiMixedTypes="0" containsString="0" containsNumber="1" containsInteger="1" minValue="0" maxValue="0"/>
    </cacheField>
    <cacheField name="Comments" numFmtId="0">
      <sharedItems/>
    </cacheField>
    <cacheField name="Estimated Effort" numFmtId="0">
      <sharedItems/>
    </cacheField>
    <cacheField name="Points" numFmtId="0">
      <sharedItems containsSemiMixedTypes="0" containsString="0" containsNumber="1" containsInteger="1" minValue="0" maxValue="0"/>
    </cacheField>
    <cacheField name="Component" numFmtId="0">
      <sharedItems/>
    </cacheField>
    <cacheField name="FixedInVersion" numFmtId="0">
      <sharedItems/>
    </cacheField>
    <cacheField name="AffectedVersionNumbers" numFmtId="0">
      <sharedItems/>
    </cacheField>
    <cacheField name="Age" numFmtId="0">
      <sharedItems containsSemiMixedTypes="0" containsString="0" containsNumber="1" containsInteger="1" minValue="1400" maxValue="1400"/>
    </cacheField>
    <cacheField name="Repeated" numFmtId="0">
      <sharedItems/>
    </cacheField>
    <cacheField name="Excess Time" numFmtId="0">
      <sharedItems/>
    </cacheField>
    <cacheField name="Remaining Time" numFmtId="43">
      <sharedItems/>
    </cacheField>
    <cacheField name="Time Logged" numFmtId="43">
      <sharedItems/>
    </cacheField>
    <cacheField name="Votes" numFmtId="0">
      <sharedItems containsSemiMixedTypes="0" containsString="0" containsNumber="1" containsInteger="1" minValue="0" maxValue="0"/>
    </cacheField>
    <cacheField name="Visibility" numFmtId="0">
      <sharedItems/>
    </cacheField>
    <cacheField name="Count()" numFmtId="0">
      <sharedItems containsSemiMixedTypes="0" containsString="0" containsNumber="1" containsInteger="1" minValue="1" maxValue="1"/>
    </cacheField>
    <cacheField name="Start Month" numFmtId="0">
      <sharedItems count="1">
        <s v="01-00"/>
      </sharedItems>
    </cacheField>
    <cacheField name="Due Month" numFmtId="0">
      <sharedItems/>
    </cacheField>
    <cacheField name="Estimated Hours" numFmtId="0">
      <sharedItems containsSemiMixedTypes="0" containsString="0" containsNumber="1" containsInteger="1" minValue="0" maxValue="0"/>
    </cacheField>
    <cacheField name="Estimated Minutes" numFmtId="0">
      <sharedItems containsSemiMixedTypes="0" containsString="0" containsNumber="1" containsInteger="1" minValue="0" maxValue="0"/>
    </cacheField>
    <cacheField name="Actual Hours" numFmtId="0">
      <sharedItems containsSemiMixedTypes="0" containsString="0" containsNumber="1" containsInteger="1" minValue="0" maxValue="0"/>
    </cacheField>
    <cacheField name="Actual Minutes" numFmtId="0">
      <sharedItems containsSemiMixedTypes="0" containsString="0" containsNumber="1" containsInteger="1" minValue="0" maxValue="0"/>
    </cacheField>
    <cacheField name="Variance" numFmtId="0" formula="ROUND('Estimated Hours'-'Actual Hours',2)" databaseField="0"/>
    <cacheField name="Avg. Estimate" numFmtId="0" formula="ROUND('Estimated Hours'/SUM('Count()'),2)" databaseField="0"/>
    <cacheField name="Average Logged" numFmtId="0" formula="ROUND('Actual Hours'/SUM('Count()'),2)" databaseField="0"/>
    <cacheField name="Average Variance" numFmtId="0" formula="#NAME?-#NAME?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dataPosition="0" applyNumberFormats="0" applyBorderFormats="0" applyFontFormats="0" applyPatternFormats="0" applyAlignmentFormats="0" applyWidthHeightFormats="1" dataCaption="Values" errorCaption="0" showError="1" missingCaption="0" updatedVersion="3" minRefreshableVersion="3" itemPrintTitles="1" createdVersion="4" indent="0" showHeaders="0" compact="0" compactData="0" gridDropZones="1" multipleFieldFilters="0" chartFormat="1">
  <location ref="C9:K13" firstHeaderRow="1" firstDataRow="2" firstDataCol="2" rowPageCount="1" colPageCount="1"/>
  <pivotFields count="44">
    <pivotField compact="0" outline="0" showAll="0"/>
    <pivotField compact="0" outline="0" showAll="0"/>
    <pivotField axis="axisRow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2">
        <item x="0"/>
        <item t="default"/>
      </items>
    </pivotField>
    <pivotField compact="0" outline="0" multipleItemSelectionAllowed="1" showAll="0"/>
    <pivotField compact="0" outline="0" multipleItemSelectionAllowed="1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numFmtId="164" outline="0" multipleItemSelectionAllowed="1" showAll="0"/>
    <pivotField compact="0" numFmtId="164" outline="0" multipleItemSelectionAllowed="1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dataField="1" compact="0" outline="0" showAll="0"/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2"/>
    <field x="7"/>
  </rowFields>
  <rowItems count="3">
    <i>
      <x/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33" hier="-1"/>
  </pageFields>
  <dataFields count="7">
    <dataField name="No. of Items" fld="32" subtotal="count" baseField="0" baseItem="0"/>
    <dataField name="% of Work Total" fld="32" showDataAs="percentOfTotal" baseField="0" baseItem="64" numFmtId="10"/>
    <dataField name="Hours Logged" fld="37" baseField="7" baseItem="2" numFmtId="2"/>
    <dataField name="Hours Estimated" fld="35" baseField="7" baseItem="2" numFmtId="2"/>
    <dataField name="Avg. Logged" fld="41" baseField="8" baseItem="0" numFmtId="2"/>
    <dataField name="Avg. Estimate " fld="40" subtotal="average" baseField="8" baseItem="0" numFmtId="2"/>
    <dataField name="Difference" fld="39" baseField="8" baseItem="3" numFmtId="165"/>
  </dataFields>
  <formats count="10">
    <format dxfId="19">
      <pivotArea outline="0" fieldPosition="0">
        <references count="1">
          <reference field="4294967294" count="1">
            <x v="4"/>
          </reference>
        </references>
      </pivotArea>
    </format>
    <format dxfId="18">
      <pivotArea outline="0" fieldPosition="0">
        <references count="1">
          <reference field="4294967294" count="1">
            <x v="6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type="origin" dataOnly="0" labelOnly="1" outline="0" fieldPosition="0"/>
    </format>
    <format dxfId="15">
      <pivotArea type="topRight" dataOnly="0" labelOnly="1" outline="0" fieldPosition="0"/>
    </format>
    <format dxfId="14">
      <pivotArea dataOnly="0" labelOnly="1" outline="0" fieldPosition="0">
        <references count="1">
          <reference field="4294967294" count="4">
            <x v="1"/>
            <x v="4"/>
            <x v="5"/>
            <x v="6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ountersoft.com/?source=reports" TargetMode="Externa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T42"/>
  <sheetViews>
    <sheetView showGridLines="0" tabSelected="1" zoomScaleSheetLayoutView="100" workbookViewId="0">
      <selection activeCell="B4" sqref="B4:M4"/>
    </sheetView>
  </sheetViews>
  <sheetFormatPr defaultRowHeight="15"/>
  <cols>
    <col min="1" max="1" width="9.42578125" style="1" customWidth="1"/>
    <col min="2" max="2" width="9.140625" style="1" customWidth="1"/>
    <col min="3" max="3" width="14.140625" customWidth="1"/>
    <col min="4" max="4" width="17" customWidth="1"/>
    <col min="5" max="5" width="11.42578125" style="2" customWidth="1"/>
    <col min="6" max="6" width="15.140625" customWidth="1"/>
    <col min="7" max="7" width="13.7109375" customWidth="1"/>
    <col min="8" max="8" width="15.5703125" customWidth="1"/>
    <col min="9" max="9" width="11.5703125" customWidth="1"/>
    <col min="10" max="10" width="13.5703125" customWidth="1"/>
    <col min="11" max="11" width="10.42578125" customWidth="1"/>
    <col min="12" max="12" width="13.140625" customWidth="1"/>
    <col min="13" max="161" width="8.7109375" customWidth="1"/>
    <col min="162" max="162" width="11.28515625" customWidth="1"/>
  </cols>
  <sheetData>
    <row r="1" spans="2:18">
      <c r="J1" s="3" t="s">
        <v>0</v>
      </c>
      <c r="K1" s="4"/>
      <c r="L1" s="4"/>
    </row>
    <row r="2" spans="2:18" ht="33.75">
      <c r="B2" s="5" t="s">
        <v>1</v>
      </c>
      <c r="C2" s="6"/>
      <c r="D2" s="6"/>
      <c r="E2" s="7"/>
      <c r="F2" s="6"/>
      <c r="G2" s="6"/>
      <c r="H2" s="6"/>
      <c r="I2" s="6"/>
      <c r="J2" s="6"/>
      <c r="K2" s="6"/>
      <c r="L2" s="6"/>
      <c r="M2" s="6"/>
      <c r="N2" s="8"/>
      <c r="O2" s="8"/>
      <c r="P2" s="8"/>
      <c r="Q2" s="8"/>
      <c r="R2" s="8"/>
    </row>
    <row r="3" spans="2:18">
      <c r="B3" s="1" t="str">
        <f>TEXT(DATE,"ddd-mmm-yyyy")&amp;" "&amp;NAME</f>
        <v>Fri-Oct-2013 Manager Person</v>
      </c>
    </row>
    <row r="4" spans="2:18" ht="18.75" customHeight="1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9"/>
      <c r="O4" s="9"/>
      <c r="P4" s="9"/>
      <c r="Q4" s="9"/>
      <c r="R4" s="9"/>
    </row>
    <row r="7" spans="2:18">
      <c r="C7" s="26" t="s">
        <v>2</v>
      </c>
      <c r="D7" s="1" t="s">
        <v>83</v>
      </c>
    </row>
    <row r="9" spans="2:18" s="2" customFormat="1">
      <c r="E9"/>
    </row>
    <row r="10" spans="2:18" s="2" customFormat="1">
      <c r="C10"/>
      <c r="D10"/>
      <c r="E10" s="2" t="s">
        <v>3</v>
      </c>
      <c r="F10" s="2" t="s">
        <v>4</v>
      </c>
      <c r="G10" s="1" t="s">
        <v>5</v>
      </c>
      <c r="H10" s="1" t="s">
        <v>6</v>
      </c>
      <c r="I10" s="2" t="s">
        <v>7</v>
      </c>
      <c r="J10" s="2" t="s">
        <v>8</v>
      </c>
      <c r="K10" s="2" t="s">
        <v>9</v>
      </c>
    </row>
    <row r="11" spans="2:18">
      <c r="C11" s="1" t="s">
        <v>10</v>
      </c>
      <c r="D11" s="1" t="s">
        <v>11</v>
      </c>
      <c r="E11" s="27">
        <v>1</v>
      </c>
      <c r="F11" s="10">
        <v>1</v>
      </c>
      <c r="G11" s="11">
        <v>0</v>
      </c>
      <c r="H11" s="11">
        <v>0</v>
      </c>
      <c r="I11" s="11">
        <v>0</v>
      </c>
      <c r="J11" s="11">
        <v>0</v>
      </c>
      <c r="K11" s="12">
        <v>0</v>
      </c>
    </row>
    <row r="12" spans="2:18">
      <c r="C12" s="1" t="s">
        <v>12</v>
      </c>
      <c r="D12" s="1"/>
      <c r="E12" s="27">
        <v>1</v>
      </c>
      <c r="F12" s="10">
        <v>1</v>
      </c>
      <c r="G12" s="11">
        <v>0</v>
      </c>
      <c r="H12" s="11">
        <v>0</v>
      </c>
      <c r="I12" s="11">
        <v>0</v>
      </c>
      <c r="J12" s="11">
        <v>0</v>
      </c>
      <c r="K12" s="12">
        <v>0</v>
      </c>
    </row>
    <row r="13" spans="2:18">
      <c r="C13" s="1" t="s">
        <v>13</v>
      </c>
      <c r="E13" s="27">
        <v>1</v>
      </c>
      <c r="F13" s="10">
        <v>1</v>
      </c>
      <c r="G13" s="11">
        <v>0</v>
      </c>
      <c r="H13" s="11">
        <v>0</v>
      </c>
      <c r="I13" s="11">
        <v>0</v>
      </c>
      <c r="J13" s="11">
        <v>0</v>
      </c>
      <c r="K13" s="12">
        <v>0</v>
      </c>
    </row>
    <row r="14" spans="2:18">
      <c r="E14"/>
    </row>
    <row r="15" spans="2:18">
      <c r="E15"/>
    </row>
    <row r="16" spans="2:18">
      <c r="E16"/>
    </row>
    <row r="17" spans="5:5">
      <c r="E17"/>
    </row>
    <row r="18" spans="5:5">
      <c r="E18"/>
    </row>
    <row r="19" spans="5:5">
      <c r="E19"/>
    </row>
    <row r="20" spans="5:5">
      <c r="E20"/>
    </row>
    <row r="21" spans="5:5">
      <c r="E21"/>
    </row>
    <row r="22" spans="5:5">
      <c r="E22"/>
    </row>
    <row r="23" spans="5:5">
      <c r="E23"/>
    </row>
    <row r="24" spans="5:5">
      <c r="E24"/>
    </row>
    <row r="25" spans="5:5">
      <c r="E25"/>
    </row>
    <row r="41" spans="16374:16374">
      <c r="XET41" s="13" t="str">
        <f>"Data!R2:R"&amp;COUNTA(Data!$Q:$Q)</f>
        <v>Data!R2:R1</v>
      </c>
    </row>
    <row r="42" spans="16374:16374">
      <c r="XET42" s="13" t="str">
        <f>"Data!S2:S"&amp;COUNTA(Data!$R:$R)</f>
        <v>Data!S2:S1</v>
      </c>
    </row>
  </sheetData>
  <mergeCells count="1">
    <mergeCell ref="B4:M4"/>
  </mergeCells>
  <conditionalFormatting sqref="K1:K9 K26:K1048576">
    <cfRule type="cellIs" dxfId="21" priority="2" operator="greaterThan">
      <formula>0</formula>
    </cfRule>
    <cfRule type="cellIs" dxfId="20" priority="1" operator="lessThan">
      <formula>0</formula>
    </cfRule>
  </conditionalFormatting>
  <hyperlinks>
    <hyperlink ref="J1" r:id="rId2"/>
  </hyperlinks>
  <pageMargins left="0.69999998807907104" right="0.69999998807907104" top="0.75" bottom="0.75" header="0.30000001192092896" footer="0.30000001192092896"/>
  <pageSetup paperSize="9" scale="10"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7"/>
  <sheetViews>
    <sheetView topLeftCell="Z1" zoomScaleSheetLayoutView="100" workbookViewId="0">
      <pane ySplit="1" topLeftCell="A2" activePane="bottomLeft" state="frozen"/>
      <selection pane="bottomLeft" activeCell="AA2" sqref="AA2"/>
    </sheetView>
  </sheetViews>
  <sheetFormatPr defaultRowHeight="15"/>
  <cols>
    <col min="1" max="1" width="12" style="1" customWidth="1"/>
    <col min="2" max="2" width="29" style="1" customWidth="1"/>
    <col min="3" max="3" width="11" style="1" customWidth="1"/>
    <col min="4" max="5" width="50" style="1" customWidth="1"/>
    <col min="6" max="6" width="16" style="1" customWidth="1"/>
    <col min="7" max="7" width="32" style="1" customWidth="1"/>
    <col min="8" max="8" width="11" style="1" customWidth="1"/>
    <col min="9" max="10" width="8" style="1" customWidth="1"/>
    <col min="11" max="11" width="10" style="1" customWidth="1"/>
    <col min="12" max="12" width="15" style="14" customWidth="1"/>
    <col min="13" max="14" width="10" style="1" customWidth="1"/>
    <col min="15" max="15" width="10" style="15" customWidth="1"/>
    <col min="16" max="16" width="12" style="1" customWidth="1"/>
    <col min="17" max="18" width="10" style="1" customWidth="1"/>
    <col min="19" max="19" width="15" style="14" customWidth="1"/>
    <col min="20" max="20" width="10" style="1" customWidth="1"/>
    <col min="21" max="21" width="15" style="1" customWidth="1"/>
    <col min="22" max="22" width="6" style="1" customWidth="1"/>
    <col min="23" max="23" width="39" style="1" customWidth="1"/>
    <col min="24" max="24" width="14" style="1" customWidth="1"/>
    <col min="25" max="25" width="22" style="1" customWidth="1"/>
    <col min="26" max="26" width="4" style="1" customWidth="1"/>
    <col min="27" max="27" width="8" style="1" customWidth="1"/>
    <col min="28" max="28" width="10" style="1" customWidth="1"/>
    <col min="29" max="29" width="13" style="1" customWidth="1"/>
    <col min="30" max="30" width="10" style="1" customWidth="1"/>
    <col min="31" max="31" width="5" style="1" customWidth="1"/>
    <col min="32" max="32" width="10" style="1" customWidth="1"/>
    <col min="33" max="33" width="7" style="1" customWidth="1"/>
    <col min="34" max="34" width="11.42578125" style="16" customWidth="1"/>
    <col min="35" max="35" width="10.85546875" style="16" customWidth="1"/>
    <col min="36" max="36" width="15.5703125" style="1" customWidth="1"/>
    <col min="37" max="37" width="17.85546875" style="1" customWidth="1"/>
    <col min="38" max="38" width="12.140625" style="1" customWidth="1"/>
    <col min="39" max="39" width="14.42578125" style="1" customWidth="1"/>
    <col min="40" max="256" width="9.140625" style="1" customWidth="1"/>
  </cols>
  <sheetData>
    <row r="1" spans="1:39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4" t="s">
        <v>25</v>
      </c>
      <c r="M1" s="1" t="s">
        <v>26</v>
      </c>
      <c r="N1" s="1" t="s">
        <v>27</v>
      </c>
      <c r="O1" s="15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6" t="s">
        <v>2</v>
      </c>
      <c r="AI1" s="16" t="s">
        <v>47</v>
      </c>
      <c r="AJ1" s="1" t="s">
        <v>48</v>
      </c>
      <c r="AK1" s="1" t="s">
        <v>49</v>
      </c>
      <c r="AL1" s="1" t="s">
        <v>50</v>
      </c>
      <c r="AM1" s="1" t="s">
        <v>51</v>
      </c>
    </row>
    <row r="2" spans="1:39" ht="45">
      <c r="A2" s="17" t="str">
        <f>HYPERLINK("http://localhost/Gemini/project/HELP/18/item/100", "HELP-100")</f>
        <v>HELP-100</v>
      </c>
      <c r="B2" s="1" t="s">
        <v>52</v>
      </c>
      <c r="C2" s="1" t="s">
        <v>10</v>
      </c>
      <c r="D2" s="1" t="s">
        <v>53</v>
      </c>
      <c r="E2" s="18" t="s">
        <v>54</v>
      </c>
      <c r="F2" s="1" t="s">
        <v>55</v>
      </c>
      <c r="G2" s="1" t="s">
        <v>56</v>
      </c>
      <c r="H2" s="1" t="s">
        <v>11</v>
      </c>
      <c r="I2" s="1" t="s">
        <v>57</v>
      </c>
      <c r="J2" s="1" t="s">
        <v>58</v>
      </c>
      <c r="K2" s="1" t="s">
        <v>59</v>
      </c>
      <c r="L2" s="1" t="s">
        <v>60</v>
      </c>
      <c r="M2" s="19">
        <v>41565.614594907405</v>
      </c>
      <c r="N2" s="20">
        <v>40165.695914351854</v>
      </c>
      <c r="P2" s="15"/>
      <c r="Q2" s="15"/>
      <c r="R2" s="15"/>
      <c r="S2" s="14">
        <v>0</v>
      </c>
      <c r="T2" s="18" t="s">
        <v>61</v>
      </c>
      <c r="U2" s="1" t="s">
        <v>61</v>
      </c>
      <c r="V2" s="1">
        <v>0</v>
      </c>
      <c r="W2" s="1" t="s">
        <v>62</v>
      </c>
      <c r="X2" s="1" t="s">
        <v>61</v>
      </c>
      <c r="Y2" s="1" t="s">
        <v>61</v>
      </c>
      <c r="Z2" s="1">
        <v>1400</v>
      </c>
      <c r="AA2" s="1" t="s">
        <v>61</v>
      </c>
      <c r="AB2" s="1" t="s">
        <v>61</v>
      </c>
      <c r="AC2" s="21" t="s">
        <v>63</v>
      </c>
      <c r="AD2" s="21" t="s">
        <v>64</v>
      </c>
      <c r="AE2" s="1">
        <v>0</v>
      </c>
      <c r="AF2" s="1" t="s">
        <v>65</v>
      </c>
      <c r="AG2" s="1">
        <v>1</v>
      </c>
      <c r="AH2" s="22" t="str">
        <f t="shared" ref="AH2" si="0">TEXT(R2,"mm")&amp;"-"&amp;TEXT(R2,"yy")</f>
        <v>01-00</v>
      </c>
      <c r="AI2" s="22" t="str">
        <f t="shared" ref="AI2" si="1">TEXT(Q2,"mm")&amp;"-"&amp;TEXT(Q2,"yy")</f>
        <v>01-00</v>
      </c>
      <c r="AJ2" s="1">
        <f>IF(TRIM(U2)&gt;" ",MID(U2,1,(FIND("h",U2,1)-1))+AK2,0)</f>
        <v>0</v>
      </c>
      <c r="AK2" s="1">
        <f>IF(TRIM(U2)&gt;" ",ROUND(MID(U2,FIND("h",U2,1)+2,LEN(U2)-(FIND("h",U2,1)+2))/60,2),0)</f>
        <v>0</v>
      </c>
      <c r="AL2" s="1">
        <f>IF(TRIM(AD2)&gt;" ",MID(AD2,1,(FIND("h",AD2,1)-1))+AM2,0)</f>
        <v>0</v>
      </c>
      <c r="AM2" s="1">
        <f>IF(TRIM(AD2)&gt;" ",ROUND(MID(AD2,FIND("h",AD2,1)+2,LEN(AD2)-(FIND("h",AD2,1)+2))/60,2),0)</f>
        <v>0</v>
      </c>
    </row>
    <row r="3" spans="1:39">
      <c r="A3" s="23"/>
      <c r="L3" s="1"/>
      <c r="M3" s="19"/>
      <c r="N3" s="20"/>
      <c r="P3" s="15"/>
      <c r="Q3" s="15"/>
      <c r="R3" s="15"/>
      <c r="AC3" s="21"/>
      <c r="AD3" s="21"/>
      <c r="AH3" s="22"/>
      <c r="AI3" s="22"/>
    </row>
    <row r="4" spans="1:39">
      <c r="A4" s="23"/>
      <c r="L4" s="1"/>
      <c r="M4" s="19"/>
      <c r="N4" s="20"/>
      <c r="P4" s="15"/>
      <c r="Q4" s="15"/>
      <c r="R4" s="15"/>
      <c r="AC4" s="21"/>
      <c r="AD4" s="21"/>
      <c r="AH4" s="22"/>
      <c r="AI4" s="22"/>
    </row>
    <row r="5" spans="1:39">
      <c r="A5" s="23"/>
      <c r="L5" s="1"/>
      <c r="M5" s="19"/>
      <c r="N5" s="20"/>
      <c r="P5" s="15"/>
      <c r="Q5" s="15"/>
      <c r="R5" s="15"/>
      <c r="AC5" s="21"/>
      <c r="AD5" s="21"/>
      <c r="AH5" s="22"/>
      <c r="AI5" s="22"/>
    </row>
    <row r="6" spans="1:39">
      <c r="A6" s="23"/>
      <c r="L6" s="1"/>
      <c r="M6" s="19"/>
      <c r="N6" s="20"/>
      <c r="P6" s="15"/>
      <c r="Q6" s="15"/>
      <c r="R6" s="15"/>
      <c r="AC6" s="21"/>
      <c r="AD6" s="21"/>
      <c r="AH6" s="22"/>
      <c r="AI6" s="22"/>
    </row>
    <row r="7" spans="1:39">
      <c r="A7" s="23"/>
      <c r="L7" s="1"/>
      <c r="M7" s="19"/>
      <c r="N7" s="20"/>
      <c r="P7" s="15"/>
      <c r="Q7" s="15"/>
      <c r="R7" s="15"/>
      <c r="AC7" s="21"/>
      <c r="AD7" s="21"/>
      <c r="AH7" s="22"/>
      <c r="AI7" s="22"/>
    </row>
  </sheetData>
  <pageMargins left="0.69999998807907104" right="0.69999998807907104" top="0.75" bottom="0.75" header="0.30000001192092896" footer="0.30000001192092896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4"/>
  <sheetViews>
    <sheetView zoomScaleSheetLayoutView="100" workbookViewId="0">
      <selection activeCell="U1" sqref="U1:U1048576"/>
    </sheetView>
  </sheetViews>
  <sheetFormatPr defaultRowHeight="15"/>
  <cols>
    <col min="1" max="1" width="6.85546875" customWidth="1"/>
    <col min="2" max="2" width="45" customWidth="1"/>
    <col min="3" max="4" width="12.5703125" customWidth="1"/>
    <col min="5" max="5" width="5" customWidth="1"/>
    <col min="6" max="6" width="11.140625" customWidth="1"/>
    <col min="7" max="7" width="8.85546875" customWidth="1"/>
    <col min="8" max="8" width="15.42578125" customWidth="1"/>
    <col min="9" max="9" width="6.42578125" customWidth="1"/>
    <col min="10" max="10" width="7.5703125" customWidth="1"/>
    <col min="11" max="11" width="8.28515625" customWidth="1"/>
    <col min="12" max="12" width="10.5703125" customWidth="1"/>
    <col min="13" max="13" width="5.28515625" customWidth="1"/>
    <col min="14" max="15" width="8" customWidth="1"/>
    <col min="16" max="16" width="11.140625" customWidth="1"/>
    <col min="17" max="17" width="13.42578125" customWidth="1"/>
    <col min="18" max="18" width="8.7109375" customWidth="1"/>
    <col min="19" max="19" width="9.28515625" customWidth="1"/>
    <col min="20" max="20" width="16.7109375" customWidth="1"/>
    <col min="21" max="21" width="10.5703125" customWidth="1"/>
    <col min="22" max="23" width="15" customWidth="1"/>
    <col min="24" max="24" width="17.85546875" customWidth="1"/>
    <col min="25" max="25" width="14.5703125" customWidth="1"/>
    <col min="26" max="26" width="24.140625" customWidth="1"/>
    <col min="27" max="27" width="4.42578125" customWidth="1"/>
    <col min="28" max="28" width="9.5703125" customWidth="1"/>
    <col min="29" max="29" width="11.140625" customWidth="1"/>
    <col min="30" max="30" width="15" customWidth="1"/>
    <col min="31" max="31" width="11.7109375" customWidth="1"/>
    <col min="32" max="32" width="6.140625" customWidth="1"/>
    <col min="33" max="33" width="8.85546875" customWidth="1"/>
  </cols>
  <sheetData>
    <row r="1" spans="1:34">
      <c r="A1" s="24" t="s">
        <v>66</v>
      </c>
      <c r="B1" s="1" t="s">
        <v>14</v>
      </c>
      <c r="C1" s="1" t="s">
        <v>67</v>
      </c>
      <c r="D1" s="1" t="s">
        <v>16</v>
      </c>
      <c r="E1" s="1" t="s">
        <v>17</v>
      </c>
      <c r="F1" t="s">
        <v>18</v>
      </c>
      <c r="G1" s="1" t="s">
        <v>19</v>
      </c>
      <c r="H1" s="1" t="s">
        <v>68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s="15" t="s">
        <v>69</v>
      </c>
      <c r="Q1" t="s">
        <v>70</v>
      </c>
      <c r="R1" t="s">
        <v>71</v>
      </c>
      <c r="S1" t="s">
        <v>72</v>
      </c>
      <c r="T1" s="1" t="s">
        <v>73</v>
      </c>
      <c r="U1" s="1" t="s">
        <v>33</v>
      </c>
      <c r="V1" s="1" t="s">
        <v>74</v>
      </c>
      <c r="W1" s="1" t="s">
        <v>35</v>
      </c>
      <c r="X1" s="1" t="s">
        <v>75</v>
      </c>
      <c r="Y1" s="1" t="s">
        <v>37</v>
      </c>
      <c r="Z1" s="1" t="s">
        <v>38</v>
      </c>
      <c r="AA1" s="1" t="s">
        <v>39</v>
      </c>
      <c r="AB1" t="s">
        <v>40</v>
      </c>
      <c r="AC1" t="s">
        <v>76</v>
      </c>
      <c r="AD1" t="s">
        <v>77</v>
      </c>
      <c r="AE1" t="s">
        <v>78</v>
      </c>
      <c r="AF1" t="s">
        <v>44</v>
      </c>
      <c r="AG1" t="s">
        <v>45</v>
      </c>
      <c r="AH1" t="s">
        <v>46</v>
      </c>
    </row>
    <row r="2" spans="1:34">
      <c r="A2" s="24" t="s">
        <v>79</v>
      </c>
      <c r="B2" s="13" t="s">
        <v>80</v>
      </c>
      <c r="C2" s="13"/>
      <c r="D2" s="13"/>
      <c r="E2" s="13"/>
      <c r="F2" s="13"/>
    </row>
    <row r="3" spans="1:34">
      <c r="A3" s="24" t="s">
        <v>81</v>
      </c>
      <c r="B3" s="25">
        <v>41565.733484421296</v>
      </c>
      <c r="C3" s="13"/>
      <c r="D3" s="13"/>
      <c r="E3" s="13"/>
      <c r="F3" s="13"/>
    </row>
    <row r="4" spans="1:34">
      <c r="A4" s="24" t="s">
        <v>82</v>
      </c>
      <c r="B4" s="13" t="s">
        <v>55</v>
      </c>
      <c r="C4" s="13"/>
      <c r="D4" s="13"/>
      <c r="E4" s="13"/>
      <c r="F4" s="13"/>
    </row>
  </sheetData>
  <pageMargins left="0.69999998807907104" right="0.69999998807907104" top="0.75" bottom="0.75" header="0.30000001192092896" footer="0.30000001192092896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8616DBB-4543-474F-9177-AAFA0404C236}">
  <ds:schemaRefs/>
</ds:datastoreItem>
</file>

<file path=customXml/itemProps2.xml><?xml version="1.0" encoding="utf-8"?>
<ds:datastoreItem xmlns:ds="http://schemas.openxmlformats.org/officeDocument/2006/customXml" ds:itemID="{B7FA9001-5367-49BF-B096-650DE622222E}">
  <ds:schemaRefs/>
</ds:datastoreItem>
</file>

<file path=customXml/itemProps3.xml><?xml version="1.0" encoding="utf-8"?>
<ds:datastoreItem xmlns:ds="http://schemas.openxmlformats.org/officeDocument/2006/customXml" ds:itemID="{3AE30876-1095-4EE7-B7FB-495627B36DBF}">
  <ds:schemaRefs/>
</ds:datastoreItem>
</file>

<file path=customXml/itemProps4.xml><?xml version="1.0" encoding="utf-8"?>
<ds:datastoreItem xmlns:ds="http://schemas.openxmlformats.org/officeDocument/2006/customXml" ds:itemID="{C38A555B-AE96-4FCB-B4B2-D847E2ECF71C}">
  <ds:schemaRefs/>
</ds:datastoreItem>
</file>

<file path=customXml/itemProps5.xml><?xml version="1.0" encoding="utf-8"?>
<ds:datastoreItem xmlns:ds="http://schemas.openxmlformats.org/officeDocument/2006/customXml" ds:itemID="{0CAD4C18-A3E9-49EE-A1EB-17577617587B}">
  <ds:schemaRefs/>
</ds:datastoreItem>
</file>

<file path=customXml/itemProps6.xml><?xml version="1.0" encoding="utf-8"?>
<ds:datastoreItem xmlns:ds="http://schemas.openxmlformats.org/officeDocument/2006/customXml" ds:itemID="{BF633E92-3AD1-4192-BA7E-F770A49D62EF}">
  <ds:schemaRefs/>
</ds:datastoreItem>
</file>

<file path=customXml/itemProps7.xml><?xml version="1.0" encoding="utf-8"?>
<ds:datastoreItem xmlns:ds="http://schemas.openxmlformats.org/officeDocument/2006/customXml" ds:itemID="{EF9C2E30-097D-410F-9BA6-2C7EC20690CE}">
  <ds:schemaRefs/>
</ds:datastoreItem>
</file>

<file path=customXml/itemProps8.xml><?xml version="1.0" encoding="utf-8"?>
<ds:datastoreItem xmlns:ds="http://schemas.openxmlformats.org/officeDocument/2006/customXml" ds:itemID="{F8EE766C-A8DA-4227-BD76-3D71F7C7D5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Project Work Estimates</vt:lpstr>
      <vt:lpstr>Data</vt:lpstr>
      <vt:lpstr>Definitions</vt:lpstr>
      <vt:lpstr>Data!_FilterDatabase</vt:lpstr>
      <vt:lpstr>DATE</vt:lpstr>
      <vt:lpstr>NAME</vt:lpstr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Dele Sikuade</cp:lastModifiedBy>
  <dcterms:created xsi:type="dcterms:W3CDTF">2012-09-13T15:30:21Z</dcterms:created>
  <dcterms:modified xsi:type="dcterms:W3CDTF">2014-02-24T12:11:42Z</dcterms:modified>
</cp:coreProperties>
</file>