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8.xml" ContentType="application/vnd.openxmlformats-officedocument.customXmlProperties+xml"/>
  <Override PartName="/xl/sharedStrings.xml" ContentType="application/vnd.openxmlformats-officedocument.spreadsheetml.sharedString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hidePivotFieldList="1" defaultThemeVersion="124226"/>
  <bookViews>
    <workbookView xWindow="240" yWindow="510" windowWidth="18855" windowHeight="7875"/>
  </bookViews>
  <sheets>
    <sheet name="Forecast Accuracy" sheetId="13" r:id="rId1"/>
    <sheet name="Data" sheetId="1" state="hidden" r:id="rId2"/>
    <sheet name="Definitions" sheetId="7" state="hidden" r:id="rId3"/>
  </sheets>
  <definedNames>
    <definedName name="_xlnm._FilterDatabase" localSheetId="1">Data!$A$1:$AI$2</definedName>
    <definedName name="data">OFFSET(Data!$A$1,0,0,COUNTA(Data!$A:$A),39)</definedName>
    <definedName name="DATE">Definitions!$B$3:$B$3</definedName>
    <definedName name="NAME">Definitions!$B$4:$B$4</definedName>
    <definedName name="URL">Definitions!$B$2:$B$2</definedName>
  </definedNames>
  <calcPr calcId="125725"/>
  <pivotCaches>
    <pivotCache cacheId="0" r:id="rId4"/>
  </pivotCaches>
</workbook>
</file>

<file path=xl/calcChain.xml><?xml version="1.0" encoding="utf-8"?>
<calcChain xmlns="http://schemas.openxmlformats.org/spreadsheetml/2006/main">
  <c r="B3" i="13"/>
  <c r="AM2" i="1"/>
  <c r="AL2"/>
  <c r="AK2"/>
  <c r="AJ2"/>
  <c r="AI2"/>
  <c r="AH2"/>
  <c r="XEZ19" i="13"/>
  <c r="XEZ18"/>
  <c r="XEZ14"/>
  <c r="XEZ17" s="1"/>
</calcChain>
</file>

<file path=xl/comments1.xml><?xml version="1.0" encoding="utf-8"?>
<comments xmlns="http://schemas.openxmlformats.org/spreadsheetml/2006/main">
  <authors>
    <author>Dele</author>
  </authors>
  <commentList>
    <comment ref="XEZ18" authorId="0">
      <text>
        <r>
          <rPr>
            <sz val="11"/>
            <rFont val="Calibri"/>
          </rPr>
          <t>R1 and R2 contain formulae that this sheet depends on</t>
        </r>
      </text>
    </comment>
  </commentList>
</comments>
</file>

<file path=xl/comments2.xml><?xml version="1.0" encoding="utf-8"?>
<comments xmlns="http://schemas.openxmlformats.org/spreadsheetml/2006/main">
  <authors>
    <author>Dele</author>
  </authors>
  <commentList>
    <comment ref="AH1" authorId="0">
      <text>
        <r>
          <rPr>
            <sz val="11"/>
            <rFont val="Calibri"/>
          </rPr>
          <t>Calculated column 
NOT FROM Data</t>
        </r>
      </text>
    </comment>
  </commentList>
</comments>
</file>

<file path=xl/sharedStrings.xml><?xml version="1.0" encoding="utf-8"?>
<sst xmlns="http://schemas.openxmlformats.org/spreadsheetml/2006/main" count="100" uniqueCount="78">
  <si>
    <t>Powered by Gemini</t>
  </si>
  <si>
    <t>Estimates vs. Actuals By Month</t>
  </si>
  <si>
    <t>Start Month</t>
  </si>
  <si>
    <t>(All)</t>
  </si>
  <si>
    <t>Values</t>
  </si>
  <si>
    <t>Month/Yr</t>
  </si>
  <si>
    <t>Logged Time</t>
  </si>
  <si>
    <t>Estimated Time</t>
  </si>
  <si>
    <t>07-12</t>
  </si>
  <si>
    <t>08-12</t>
  </si>
  <si>
    <t>01-00</t>
  </si>
  <si>
    <t>11-12</t>
  </si>
  <si>
    <t>07-13</t>
  </si>
  <si>
    <t>10-13</t>
  </si>
  <si>
    <t>09-13</t>
  </si>
  <si>
    <t>08-13</t>
  </si>
  <si>
    <t>05-13</t>
  </si>
  <si>
    <t>06-13</t>
  </si>
  <si>
    <t>03-10</t>
  </si>
  <si>
    <t>12-13</t>
  </si>
  <si>
    <t>Grand Total</t>
  </si>
  <si>
    <t>IssueKey</t>
  </si>
  <si>
    <t>Project Name</t>
  </si>
  <si>
    <t>ProjectCode</t>
  </si>
  <si>
    <t>Title</t>
  </si>
  <si>
    <t>Description</t>
  </si>
  <si>
    <t>Reporter</t>
  </si>
  <si>
    <t>Resources</t>
  </si>
  <si>
    <t>Status</t>
  </si>
  <si>
    <t>Priority</t>
  </si>
  <si>
    <t>Severity</t>
  </si>
  <si>
    <t>Resolution</t>
  </si>
  <si>
    <t>Type</t>
  </si>
  <si>
    <t>Revised</t>
  </si>
  <si>
    <t>Created</t>
  </si>
  <si>
    <t>Closed Date</t>
  </si>
  <si>
    <t>Resolved Date</t>
  </si>
  <si>
    <t>Due Date</t>
  </si>
  <si>
    <t>Start Date</t>
  </si>
  <si>
    <t>Percent Complete</t>
  </si>
  <si>
    <t>Comments</t>
  </si>
  <si>
    <t>Estimated Effort</t>
  </si>
  <si>
    <t>Points</t>
  </si>
  <si>
    <t>Component</t>
  </si>
  <si>
    <t>FixedInVersion</t>
  </si>
  <si>
    <t>AffectedVersionNumbers</t>
  </si>
  <si>
    <t>Age</t>
  </si>
  <si>
    <t>Repeated</t>
  </si>
  <si>
    <t>Excess Time</t>
  </si>
  <si>
    <t>Remaining Time</t>
  </si>
  <si>
    <t>Time Logged</t>
  </si>
  <si>
    <t>Votes</t>
  </si>
  <si>
    <t>Visibility</t>
  </si>
  <si>
    <t>Count()</t>
  </si>
  <si>
    <t>Due Month</t>
  </si>
  <si>
    <t>Estimated Hours</t>
  </si>
  <si>
    <t>Estimated Minutes</t>
  </si>
  <si>
    <t>Actual Hours</t>
  </si>
  <si>
    <t>Actual Minutes</t>
  </si>
  <si>
    <t>Manager Person</t>
  </si>
  <si>
    <t>Fields:</t>
  </si>
  <si>
    <t>ProjectName</t>
  </si>
  <si>
    <t>ResourceNames</t>
  </si>
  <si>
    <t>ClosedDate</t>
  </si>
  <si>
    <t>ResolvedDate</t>
  </si>
  <si>
    <t>DueDate</t>
  </si>
  <si>
    <t>StartDate</t>
  </si>
  <si>
    <t>PercentComplete</t>
  </si>
  <si>
    <t>EstimatedEffort</t>
  </si>
  <si>
    <t>ComponentNames</t>
  </si>
  <si>
    <t>ExcessTime</t>
  </si>
  <si>
    <t>RemainingTime</t>
  </si>
  <si>
    <t>TimeLogged</t>
  </si>
  <si>
    <t>Url:</t>
  </si>
  <si>
    <t>http://localhost/Gemini/project/HELP/18/items</t>
  </si>
  <si>
    <t>Date:</t>
  </si>
  <si>
    <t>Name:</t>
  </si>
  <si>
    <t>Difference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</si>
</sst>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64" formatCode="0.00;[Red]0.00"/>
    <numFmt numFmtId="165" formatCode="dd/mm/yy;@"/>
    <numFmt numFmtId="166" formatCode="yyyy\-m\-d\ hh:mm"/>
  </numFmts>
  <fonts count="11">
    <font>
      <sz val="11"/>
      <name val="Calibri"/>
    </font>
    <font>
      <u/>
      <sz val="11"/>
      <color rgb="FF748C42"/>
      <name val="Calibri"/>
    </font>
    <font>
      <u/>
      <sz val="26"/>
      <name val="Calibri"/>
    </font>
    <font>
      <sz val="26"/>
      <name val="Calibri"/>
    </font>
    <font>
      <u/>
      <sz val="10"/>
      <color rgb="FF7F7F7F"/>
      <name val="Calibri"/>
    </font>
    <font>
      <u/>
      <sz val="11"/>
      <color rgb="FF7F7F7F"/>
      <name val="Calibri"/>
    </font>
    <font>
      <sz val="10"/>
      <name val="Verdana"/>
    </font>
    <font>
      <b/>
      <sz val="11"/>
      <name val="Calibri"/>
    </font>
    <font>
      <u/>
      <sz val="11"/>
      <color rgb="FF0000FF"/>
      <name val="Calibri"/>
    </font>
    <font>
      <sz val="11"/>
      <color rgb="FF345220"/>
      <name val="Consolas"/>
    </font>
    <font>
      <sz val="10"/>
      <color rgb="FF333333"/>
      <name val="Verdana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Protection="1"/>
    <xf numFmtId="0" fontId="1" fillId="0" borderId="0" xfId="0" applyFont="1" applyAlignment="1" applyProtection="1">
      <alignment horizontal="left"/>
    </xf>
    <xf numFmtId="0" fontId="2" fillId="0" borderId="0" xfId="0" applyFont="1" applyProtection="1"/>
    <xf numFmtId="0" fontId="3" fillId="0" borderId="0" xfId="0" applyFont="1" applyProtection="1"/>
    <xf numFmtId="0" fontId="3" fillId="2" borderId="0" xfId="0" applyFont="1" applyFill="1" applyProtection="1"/>
    <xf numFmtId="0" fontId="0" fillId="0" borderId="0" xfId="0" applyProtection="1"/>
    <xf numFmtId="0" fontId="5" fillId="0" borderId="0" xfId="0" applyFont="1" applyAlignment="1" applyProtection="1">
      <alignment vertical="top"/>
    </xf>
    <xf numFmtId="0" fontId="0" fillId="0" borderId="0" xfId="0" applyAlignment="1" applyProtection="1">
      <alignment horizontal="left"/>
    </xf>
    <xf numFmtId="2" fontId="0" fillId="0" borderId="0" xfId="0" applyNumberFormat="1" applyProtection="1"/>
    <xf numFmtId="164" fontId="0" fillId="0" borderId="0" xfId="0" applyNumberFormat="1" applyProtection="1"/>
    <xf numFmtId="0" fontId="0" fillId="0" borderId="0" xfId="0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7" fillId="0" borderId="0" xfId="0" applyFont="1" applyProtection="1"/>
    <xf numFmtId="9" fontId="0" fillId="0" borderId="0" xfId="0" applyNumberFormat="1" applyProtection="1"/>
    <xf numFmtId="165" fontId="0" fillId="0" borderId="0" xfId="0" applyNumberFormat="1" applyProtection="1"/>
    <xf numFmtId="14" fontId="0" fillId="3" borderId="0" xfId="0" applyNumberFormat="1" applyFill="1" applyProtection="1"/>
    <xf numFmtId="0" fontId="8" fillId="0" borderId="0" xfId="0" applyFont="1" applyProtection="1"/>
    <xf numFmtId="166" fontId="0" fillId="0" borderId="0" xfId="0" applyNumberFormat="1" applyProtection="1"/>
    <xf numFmtId="165" fontId="9" fillId="0" borderId="0" xfId="0" applyNumberFormat="1" applyFont="1" applyAlignment="1" applyProtection="1">
      <alignment vertical="center"/>
    </xf>
    <xf numFmtId="0" fontId="0" fillId="0" borderId="0" xfId="0" applyAlignment="1" applyProtection="1">
      <alignment wrapText="1"/>
    </xf>
    <xf numFmtId="43" fontId="0" fillId="0" borderId="0" xfId="0" applyNumberFormat="1" applyProtection="1"/>
    <xf numFmtId="0" fontId="10" fillId="3" borderId="0" xfId="0" applyFont="1" applyFill="1" applyProtection="1"/>
    <xf numFmtId="166" fontId="0" fillId="0" borderId="0" xfId="0" applyNumberFormat="1" applyAlignment="1" applyProtection="1">
      <alignment horizontal="left"/>
    </xf>
    <xf numFmtId="0" fontId="0" fillId="0" borderId="0" xfId="0" pivotButton="1" applyProtection="1"/>
    <xf numFmtId="0" fontId="4" fillId="0" borderId="0" xfId="0" applyFont="1" applyAlignment="1" applyProtection="1">
      <alignment horizontal="center" vertical="top"/>
    </xf>
  </cellXfs>
  <cellStyles count="1">
    <cellStyle name="Normal" xfId="0" builtinId="0"/>
  </cellStyles>
  <dxfs count="1">
    <dxf>
      <alignment horizontal="center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5" Type="http://schemas.openxmlformats.org/officeDocument/2006/relationships/customXml" Target="../customXml/item7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[ResourceForecastAccuracy.xlsx]Forecast Accuracy!PivotTable1</c:name>
    <c:fmtId val="0"/>
  </c:pivotSource>
  <c:chart>
    <c:title>
      <c:tx>
        <c:rich>
          <a:bodyPr/>
          <a:lstStyle/>
          <a:p>
            <a:pPr>
              <a:defRPr lang="en-GB"/>
            </a:pPr>
            <a:r>
              <a:rPr lang="en-GB"/>
              <a:t>Estimated</a:t>
            </a:r>
          </a:p>
          <a:p>
            <a:pPr>
              <a:defRPr lang="en-GB"/>
            </a:pPr>
            <a:r>
              <a:rPr lang="en-GB"/>
              <a:t> vs Actual Time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</c:pivotFmt>
      <c:pivotFmt>
        <c:idx val="115"/>
      </c:pivotFmt>
      <c:pivotFmt>
        <c:idx val="116"/>
      </c:pivotFmt>
      <c:pivotFmt>
        <c:idx val="117"/>
      </c:pivotFmt>
      <c:pivotFmt>
        <c:idx val="118"/>
      </c:pivotFmt>
      <c:pivotFmt>
        <c:idx val="119"/>
      </c:pivotFmt>
      <c:pivotFmt>
        <c:idx val="120"/>
      </c:pivotFmt>
      <c:pivotFmt>
        <c:idx val="121"/>
      </c:pivotFmt>
      <c:pivotFmt>
        <c:idx val="122"/>
      </c:pivotFmt>
      <c:pivotFmt>
        <c:idx val="123"/>
      </c:pivotFmt>
      <c:pivotFmt>
        <c:idx val="124"/>
      </c:pivotFmt>
      <c:pivotFmt>
        <c:idx val="125"/>
      </c:pivotFmt>
      <c:pivotFmt>
        <c:idx val="126"/>
      </c:pivotFmt>
      <c:pivotFmt>
        <c:idx val="127"/>
      </c:pivotFmt>
      <c:pivotFmt>
        <c:idx val="128"/>
      </c:pivotFmt>
      <c:pivotFmt>
        <c:idx val="129"/>
      </c:pivotFmt>
      <c:pivotFmt>
        <c:idx val="130"/>
      </c:pivotFmt>
      <c:pivotFmt>
        <c:idx val="131"/>
      </c:pivotFmt>
      <c:pivotFmt>
        <c:idx val="132"/>
      </c:pivotFmt>
      <c:pivotFmt>
        <c:idx val="133"/>
      </c:pivotFmt>
      <c:pivotFmt>
        <c:idx val="134"/>
      </c:pivotFmt>
      <c:pivotFmt>
        <c:idx val="135"/>
      </c:pivotFmt>
      <c:pivotFmt>
        <c:idx val="136"/>
      </c:pivotFmt>
      <c:pivotFmt>
        <c:idx val="137"/>
      </c:pivotFmt>
      <c:pivotFmt>
        <c:idx val="138"/>
      </c:pivotFmt>
      <c:pivotFmt>
        <c:idx val="139"/>
      </c:pivotFmt>
      <c:pivotFmt>
        <c:idx val="140"/>
      </c:pivotFmt>
      <c:pivotFmt>
        <c:idx val="141"/>
      </c:pivotFmt>
      <c:pivotFmt>
        <c:idx val="142"/>
      </c:pivotFmt>
      <c:pivotFmt>
        <c:idx val="143"/>
      </c:pivotFmt>
      <c:pivotFmt>
        <c:idx val="144"/>
      </c:pivotFmt>
      <c:pivotFmt>
        <c:idx val="145"/>
      </c:pivotFmt>
      <c:pivotFmt>
        <c:idx val="146"/>
      </c:pivotFmt>
      <c:pivotFmt>
        <c:idx val="147"/>
      </c:pivotFmt>
      <c:pivotFmt>
        <c:idx val="148"/>
      </c:pivotFmt>
      <c:pivotFmt>
        <c:idx val="149"/>
      </c:pivotFmt>
      <c:pivotFmt>
        <c:idx val="150"/>
      </c:pivotFmt>
      <c:pivotFmt>
        <c:idx val="151"/>
      </c:pivotFmt>
      <c:pivotFmt>
        <c:idx val="152"/>
      </c:pivotFmt>
      <c:pivotFmt>
        <c:idx val="153"/>
      </c:pivotFmt>
      <c:pivotFmt>
        <c:idx val="154"/>
      </c:pivotFmt>
      <c:pivotFmt>
        <c:idx val="155"/>
      </c:pivotFmt>
      <c:pivotFmt>
        <c:idx val="156"/>
      </c:pivotFmt>
      <c:pivotFmt>
        <c:idx val="157"/>
      </c:pivotFmt>
      <c:pivotFmt>
        <c:idx val="158"/>
      </c:pivotFmt>
      <c:pivotFmt>
        <c:idx val="159"/>
      </c:pivotFmt>
      <c:pivotFmt>
        <c:idx val="160"/>
      </c:pivotFmt>
      <c:pivotFmt>
        <c:idx val="161"/>
      </c:pivotFmt>
      <c:pivotFmt>
        <c:idx val="162"/>
      </c:pivotFmt>
      <c:pivotFmt>
        <c:idx val="163"/>
      </c:pivotFmt>
      <c:pivotFmt>
        <c:idx val="164"/>
      </c:pivotFmt>
      <c:pivotFmt>
        <c:idx val="165"/>
      </c:pivotFmt>
      <c:pivotFmt>
        <c:idx val="166"/>
      </c:pivotFmt>
      <c:pivotFmt>
        <c:idx val="167"/>
      </c:pivotFmt>
      <c:pivotFmt>
        <c:idx val="168"/>
      </c:pivotFmt>
      <c:pivotFmt>
        <c:idx val="169"/>
      </c:pivotFmt>
      <c:pivotFmt>
        <c:idx val="170"/>
      </c:pivotFmt>
      <c:pivotFmt>
        <c:idx val="171"/>
      </c:pivotFmt>
      <c:pivotFmt>
        <c:idx val="172"/>
      </c:pivotFmt>
      <c:pivotFmt>
        <c:idx val="173"/>
      </c:pivotFmt>
      <c:pivotFmt>
        <c:idx val="174"/>
      </c:pivotFmt>
      <c:pivotFmt>
        <c:idx val="175"/>
      </c:pivotFmt>
      <c:pivotFmt>
        <c:idx val="176"/>
      </c:pivotFmt>
      <c:pivotFmt>
        <c:idx val="177"/>
      </c:pivotFmt>
      <c:pivotFmt>
        <c:idx val="178"/>
      </c:pivotFmt>
      <c:pivotFmt>
        <c:idx val="179"/>
      </c:pivotFmt>
      <c:pivotFmt>
        <c:idx val="180"/>
      </c:pivotFmt>
      <c:pivotFmt>
        <c:idx val="181"/>
      </c:pivotFmt>
      <c:pivotFmt>
        <c:idx val="182"/>
      </c:pivotFmt>
      <c:pivotFmt>
        <c:idx val="183"/>
      </c:pivotFmt>
      <c:pivotFmt>
        <c:idx val="184"/>
      </c:pivotFmt>
      <c:pivotFmt>
        <c:idx val="185"/>
      </c:pivotFmt>
      <c:pivotFmt>
        <c:idx val="186"/>
      </c:pivotFmt>
      <c:pivotFmt>
        <c:idx val="187"/>
      </c:pivotFmt>
      <c:pivotFmt>
        <c:idx val="188"/>
      </c:pivotFmt>
      <c:pivotFmt>
        <c:idx val="189"/>
      </c:pivotFmt>
      <c:pivotFmt>
        <c:idx val="190"/>
      </c:pivotFmt>
      <c:pivotFmt>
        <c:idx val="191"/>
      </c:pivotFmt>
      <c:pivotFmt>
        <c:idx val="192"/>
      </c:pivotFmt>
      <c:pivotFmt>
        <c:idx val="193"/>
      </c:pivotFmt>
      <c:pivotFmt>
        <c:idx val="194"/>
      </c:pivotFmt>
      <c:pivotFmt>
        <c:idx val="195"/>
      </c:pivotFmt>
      <c:pivotFmt>
        <c:idx val="196"/>
      </c:pivotFmt>
      <c:pivotFmt>
        <c:idx val="197"/>
      </c:pivotFmt>
      <c:pivotFmt>
        <c:idx val="198"/>
      </c:pivotFmt>
      <c:pivotFmt>
        <c:idx val="199"/>
      </c:pivotFmt>
      <c:pivotFmt>
        <c:idx val="200"/>
      </c:pivotFmt>
      <c:pivotFmt>
        <c:idx val="201"/>
      </c:pivotFmt>
      <c:pivotFmt>
        <c:idx val="202"/>
      </c:pivotFmt>
      <c:pivotFmt>
        <c:idx val="203"/>
      </c:pivotFmt>
      <c:pivotFmt>
        <c:idx val="204"/>
      </c:pivotFmt>
      <c:pivotFmt>
        <c:idx val="205"/>
      </c:pivotFmt>
      <c:pivotFmt>
        <c:idx val="206"/>
      </c:pivotFmt>
      <c:pivotFmt>
        <c:idx val="207"/>
      </c:pivotFmt>
      <c:pivotFmt>
        <c:idx val="208"/>
      </c:pivotFmt>
      <c:pivotFmt>
        <c:idx val="209"/>
      </c:pivotFmt>
      <c:pivotFmt>
        <c:idx val="210"/>
      </c:pivotFmt>
      <c:pivotFmt>
        <c:idx val="211"/>
      </c:pivotFmt>
      <c:pivotFmt>
        <c:idx val="212"/>
      </c:pivotFmt>
      <c:pivotFmt>
        <c:idx val="213"/>
      </c:pivotFmt>
      <c:pivotFmt>
        <c:idx val="214"/>
      </c:pivotFmt>
      <c:pivotFmt>
        <c:idx val="215"/>
      </c:pivotFmt>
      <c:pivotFmt>
        <c:idx val="216"/>
      </c:pivotFmt>
      <c:pivotFmt>
        <c:idx val="217"/>
      </c:pivotFmt>
      <c:pivotFmt>
        <c:idx val="218"/>
      </c:pivotFmt>
      <c:pivotFmt>
        <c:idx val="219"/>
      </c:pivotFmt>
      <c:pivotFmt>
        <c:idx val="220"/>
      </c:pivotFmt>
      <c:pivotFmt>
        <c:idx val="221"/>
      </c:pivotFmt>
      <c:pivotFmt>
        <c:idx val="222"/>
      </c:pivotFmt>
      <c:pivotFmt>
        <c:idx val="223"/>
      </c:pivotFmt>
      <c:pivotFmt>
        <c:idx val="224"/>
      </c:pivotFmt>
      <c:pivotFmt>
        <c:idx val="225"/>
      </c:pivotFmt>
      <c:pivotFmt>
        <c:idx val="226"/>
      </c:pivotFmt>
      <c:pivotFmt>
        <c:idx val="227"/>
      </c:pivotFmt>
      <c:pivotFmt>
        <c:idx val="228"/>
      </c:pivotFmt>
      <c:pivotFmt>
        <c:idx val="229"/>
      </c:pivotFmt>
      <c:pivotFmt>
        <c:idx val="230"/>
      </c:pivotFmt>
      <c:pivotFmt>
        <c:idx val="231"/>
      </c:pivotFmt>
      <c:pivotFmt>
        <c:idx val="232"/>
      </c:pivotFmt>
      <c:pivotFmt>
        <c:idx val="233"/>
      </c:pivotFmt>
      <c:pivotFmt>
        <c:idx val="234"/>
      </c:pivotFmt>
      <c:pivotFmt>
        <c:idx val="235"/>
      </c:pivotFmt>
      <c:pivotFmt>
        <c:idx val="236"/>
      </c:pivotFmt>
      <c:pivotFmt>
        <c:idx val="237"/>
      </c:pivotFmt>
      <c:pivotFmt>
        <c:idx val="238"/>
      </c:pivotFmt>
      <c:pivotFmt>
        <c:idx val="239"/>
      </c:pivotFmt>
      <c:pivotFmt>
        <c:idx val="240"/>
      </c:pivotFmt>
      <c:pivotFmt>
        <c:idx val="241"/>
      </c:pivotFmt>
      <c:pivotFmt>
        <c:idx val="242"/>
      </c:pivotFmt>
      <c:pivotFmt>
        <c:idx val="243"/>
      </c:pivotFmt>
      <c:pivotFmt>
        <c:idx val="244"/>
      </c:pivotFmt>
      <c:pivotFmt>
        <c:idx val="245"/>
      </c:pivotFmt>
      <c:pivotFmt>
        <c:idx val="246"/>
      </c:pivotFmt>
      <c:pivotFmt>
        <c:idx val="247"/>
      </c:pivotFmt>
      <c:pivotFmt>
        <c:idx val="248"/>
      </c:pivotFmt>
      <c:pivotFmt>
        <c:idx val="249"/>
      </c:pivotFmt>
      <c:pivotFmt>
        <c:idx val="250"/>
      </c:pivotFmt>
      <c:pivotFmt>
        <c:idx val="251"/>
      </c:pivotFmt>
      <c:pivotFmt>
        <c:idx val="252"/>
      </c:pivotFmt>
      <c:pivotFmt>
        <c:idx val="253"/>
      </c:pivotFmt>
      <c:pivotFmt>
        <c:idx val="254"/>
      </c:pivotFmt>
      <c:pivotFmt>
        <c:idx val="255"/>
      </c:pivotFmt>
      <c:pivotFmt>
        <c:idx val="256"/>
      </c:pivotFmt>
      <c:pivotFmt>
        <c:idx val="257"/>
      </c:pivotFmt>
      <c:pivotFmt>
        <c:idx val="258"/>
      </c:pivotFmt>
      <c:pivotFmt>
        <c:idx val="259"/>
      </c:pivotFmt>
      <c:pivotFmt>
        <c:idx val="260"/>
      </c:pivotFmt>
      <c:pivotFmt>
        <c:idx val="261"/>
      </c:pivotFmt>
      <c:pivotFmt>
        <c:idx val="262"/>
      </c:pivotFmt>
      <c:pivotFmt>
        <c:idx val="263"/>
      </c:pivotFmt>
      <c:pivotFmt>
        <c:idx val="264"/>
      </c:pivotFmt>
      <c:pivotFmt>
        <c:idx val="265"/>
      </c:pivotFmt>
      <c:pivotFmt>
        <c:idx val="266"/>
      </c:pivotFmt>
      <c:pivotFmt>
        <c:idx val="267"/>
      </c:pivotFmt>
      <c:pivotFmt>
        <c:idx val="268"/>
      </c:pivotFmt>
      <c:pivotFmt>
        <c:idx val="269"/>
      </c:pivotFmt>
      <c:pivotFmt>
        <c:idx val="270"/>
      </c:pivotFmt>
      <c:pivotFmt>
        <c:idx val="271"/>
      </c:pivotFmt>
      <c:pivotFmt>
        <c:idx val="272"/>
      </c:pivotFmt>
      <c:pivotFmt>
        <c:idx val="273"/>
      </c:pivotFmt>
      <c:pivotFmt>
        <c:idx val="274"/>
      </c:pivotFmt>
      <c:pivotFmt>
        <c:idx val="275"/>
      </c:pivotFmt>
      <c:pivotFmt>
        <c:idx val="276"/>
      </c:pivotFmt>
      <c:pivotFmt>
        <c:idx val="277"/>
      </c:pivotFmt>
      <c:pivotFmt>
        <c:idx val="278"/>
      </c:pivotFmt>
      <c:pivotFmt>
        <c:idx val="279"/>
      </c:pivotFmt>
      <c:pivotFmt>
        <c:idx val="280"/>
      </c:pivotFmt>
      <c:pivotFmt>
        <c:idx val="281"/>
      </c:pivotFmt>
      <c:pivotFmt>
        <c:idx val="282"/>
      </c:pivotFmt>
      <c:pivotFmt>
        <c:idx val="283"/>
      </c:pivotFmt>
      <c:pivotFmt>
        <c:idx val="284"/>
      </c:pivotFmt>
      <c:pivotFmt>
        <c:idx val="285"/>
      </c:pivotFmt>
      <c:pivotFmt>
        <c:idx val="286"/>
      </c:pivotFmt>
      <c:pivotFmt>
        <c:idx val="287"/>
      </c:pivotFmt>
      <c:pivotFmt>
        <c:idx val="288"/>
      </c:pivotFmt>
      <c:pivotFmt>
        <c:idx val="289"/>
      </c:pivotFmt>
      <c:pivotFmt>
        <c:idx val="290"/>
      </c:pivotFmt>
      <c:pivotFmt>
        <c:idx val="291"/>
      </c:pivotFmt>
      <c:pivotFmt>
        <c:idx val="292"/>
      </c:pivotFmt>
      <c:pivotFmt>
        <c:idx val="293"/>
      </c:pivotFmt>
      <c:pivotFmt>
        <c:idx val="294"/>
      </c:pivotFmt>
      <c:pivotFmt>
        <c:idx val="295"/>
      </c:pivotFmt>
      <c:pivotFmt>
        <c:idx val="296"/>
      </c:pivotFmt>
      <c:pivotFmt>
        <c:idx val="297"/>
      </c:pivotFmt>
      <c:pivotFmt>
        <c:idx val="298"/>
      </c:pivotFmt>
      <c:pivotFmt>
        <c:idx val="299"/>
      </c:pivotFmt>
      <c:pivotFmt>
        <c:idx val="300"/>
      </c:pivotFmt>
      <c:pivotFmt>
        <c:idx val="301"/>
      </c:pivotFmt>
      <c:pivotFmt>
        <c:idx val="302"/>
      </c:pivotFmt>
      <c:pivotFmt>
        <c:idx val="303"/>
      </c:pivotFmt>
      <c:pivotFmt>
        <c:idx val="304"/>
      </c:pivotFmt>
      <c:pivotFmt>
        <c:idx val="305"/>
      </c:pivotFmt>
      <c:pivotFmt>
        <c:idx val="306"/>
      </c:pivotFmt>
      <c:pivotFmt>
        <c:idx val="307"/>
      </c:pivotFmt>
      <c:pivotFmt>
        <c:idx val="308"/>
      </c:pivotFmt>
      <c:pivotFmt>
        <c:idx val="309"/>
      </c:pivotFmt>
      <c:pivotFmt>
        <c:idx val="310"/>
      </c:pivotFmt>
      <c:pivotFmt>
        <c:idx val="311"/>
      </c:pivotFmt>
      <c:pivotFmt>
        <c:idx val="312"/>
      </c:pivotFmt>
      <c:pivotFmt>
        <c:idx val="313"/>
      </c:pivotFmt>
      <c:pivotFmt>
        <c:idx val="314"/>
      </c:pivotFmt>
      <c:pivotFmt>
        <c:idx val="315"/>
      </c:pivotFmt>
      <c:pivotFmt>
        <c:idx val="316"/>
      </c:pivotFmt>
      <c:pivotFmt>
        <c:idx val="317"/>
      </c:pivotFmt>
      <c:pivotFmt>
        <c:idx val="318"/>
      </c:pivotFmt>
      <c:pivotFmt>
        <c:idx val="319"/>
      </c:pivotFmt>
      <c:pivotFmt>
        <c:idx val="320"/>
      </c:pivotFmt>
      <c:pivotFmt>
        <c:idx val="321"/>
      </c:pivotFmt>
      <c:pivotFmt>
        <c:idx val="322"/>
      </c:pivotFmt>
      <c:pivotFmt>
        <c:idx val="323"/>
      </c:pivotFmt>
      <c:pivotFmt>
        <c:idx val="324"/>
      </c:pivotFmt>
      <c:pivotFmt>
        <c:idx val="325"/>
      </c:pivotFmt>
      <c:pivotFmt>
        <c:idx val="326"/>
      </c:pivotFmt>
      <c:pivotFmt>
        <c:idx val="327"/>
      </c:pivotFmt>
    </c:pivotFmts>
    <c:plotArea>
      <c:layout/>
      <c:lineChart>
        <c:grouping val="standard"/>
        <c:ser>
          <c:idx val="0"/>
          <c:order val="0"/>
          <c:tx>
            <c:strRef>
              <c:f>'Forecast Accuracy'!$C$8:$C$9</c:f>
              <c:strCache>
                <c:ptCount val="1"/>
                <c:pt idx="0">
                  <c:v>Logged Time</c:v>
                </c:pt>
              </c:strCache>
            </c:strRef>
          </c:tx>
          <c:cat>
            <c:strRef>
              <c:f>'Forecast Accuracy'!$B$10:$B$22</c:f>
              <c:strCache>
                <c:ptCount val="12"/>
                <c:pt idx="0">
                  <c:v>07-12</c:v>
                </c:pt>
                <c:pt idx="1">
                  <c:v>08-12</c:v>
                </c:pt>
                <c:pt idx="2">
                  <c:v>01-00</c:v>
                </c:pt>
                <c:pt idx="3">
                  <c:v>11-12</c:v>
                </c:pt>
                <c:pt idx="4">
                  <c:v>07-13</c:v>
                </c:pt>
                <c:pt idx="5">
                  <c:v>10-13</c:v>
                </c:pt>
                <c:pt idx="6">
                  <c:v>09-13</c:v>
                </c:pt>
                <c:pt idx="7">
                  <c:v>08-13</c:v>
                </c:pt>
                <c:pt idx="8">
                  <c:v>05-13</c:v>
                </c:pt>
                <c:pt idx="9">
                  <c:v>06-13</c:v>
                </c:pt>
                <c:pt idx="10">
                  <c:v>03-10</c:v>
                </c:pt>
                <c:pt idx="11">
                  <c:v>12-13</c:v>
                </c:pt>
              </c:strCache>
            </c:strRef>
          </c:cat>
          <c:val>
            <c:numRef>
              <c:f>'Forecast Accuracy'!$C$10:$C$22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  <c:pt idx="4">
                  <c:v>26.75</c:v>
                </c:pt>
                <c:pt idx="5">
                  <c:v>13.5</c:v>
                </c:pt>
                <c:pt idx="6">
                  <c:v>0</c:v>
                </c:pt>
                <c:pt idx="7">
                  <c:v>0</c:v>
                </c:pt>
                <c:pt idx="8">
                  <c:v>14.04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'Forecast Accuracy'!$D$8:$D$9</c:f>
              <c:strCache>
                <c:ptCount val="1"/>
                <c:pt idx="0">
                  <c:v>Estimated Time</c:v>
                </c:pt>
              </c:strCache>
            </c:strRef>
          </c:tx>
          <c:cat>
            <c:strRef>
              <c:f>'Forecast Accuracy'!$B$10:$B$22</c:f>
              <c:strCache>
                <c:ptCount val="12"/>
                <c:pt idx="0">
                  <c:v>07-12</c:v>
                </c:pt>
                <c:pt idx="1">
                  <c:v>08-12</c:v>
                </c:pt>
                <c:pt idx="2">
                  <c:v>01-00</c:v>
                </c:pt>
                <c:pt idx="3">
                  <c:v>11-12</c:v>
                </c:pt>
                <c:pt idx="4">
                  <c:v>07-13</c:v>
                </c:pt>
                <c:pt idx="5">
                  <c:v>10-13</c:v>
                </c:pt>
                <c:pt idx="6">
                  <c:v>09-13</c:v>
                </c:pt>
                <c:pt idx="7">
                  <c:v>08-13</c:v>
                </c:pt>
                <c:pt idx="8">
                  <c:v>05-13</c:v>
                </c:pt>
                <c:pt idx="9">
                  <c:v>06-13</c:v>
                </c:pt>
                <c:pt idx="10">
                  <c:v>03-10</c:v>
                </c:pt>
                <c:pt idx="11">
                  <c:v>12-13</c:v>
                </c:pt>
              </c:strCache>
            </c:strRef>
          </c:cat>
          <c:val>
            <c:numRef>
              <c:f>'Forecast Accuracy'!$D$10:$D$22</c:f>
              <c:numCache>
                <c:formatCode>0.00</c:formatCode>
                <c:ptCount val="12"/>
                <c:pt idx="0">
                  <c:v>363</c:v>
                </c:pt>
                <c:pt idx="1">
                  <c:v>33</c:v>
                </c:pt>
                <c:pt idx="2">
                  <c:v>70</c:v>
                </c:pt>
                <c:pt idx="3">
                  <c:v>6.5</c:v>
                </c:pt>
                <c:pt idx="4">
                  <c:v>77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68970</c:v>
                </c:pt>
                <c:pt idx="9">
                  <c:v>24</c:v>
                </c:pt>
                <c:pt idx="10">
                  <c:v>0</c:v>
                </c:pt>
                <c:pt idx="11">
                  <c:v>14202</c:v>
                </c:pt>
              </c:numCache>
            </c:numRef>
          </c:val>
        </c:ser>
        <c:ser>
          <c:idx val="2"/>
          <c:order val="2"/>
          <c:tx>
            <c:strRef>
              <c:f>'Forecast Accuracy'!$E$8:$E$9</c:f>
              <c:strCache>
                <c:ptCount val="1"/>
                <c:pt idx="0">
                  <c:v>Difference</c:v>
                </c:pt>
              </c:strCache>
            </c:strRef>
          </c:tx>
          <c:cat>
            <c:strRef>
              <c:f>'Forecast Accuracy'!$B$10:$B$22</c:f>
              <c:strCache>
                <c:ptCount val="12"/>
                <c:pt idx="0">
                  <c:v>07-12</c:v>
                </c:pt>
                <c:pt idx="1">
                  <c:v>08-12</c:v>
                </c:pt>
                <c:pt idx="2">
                  <c:v>01-00</c:v>
                </c:pt>
                <c:pt idx="3">
                  <c:v>11-12</c:v>
                </c:pt>
                <c:pt idx="4">
                  <c:v>07-13</c:v>
                </c:pt>
                <c:pt idx="5">
                  <c:v>10-13</c:v>
                </c:pt>
                <c:pt idx="6">
                  <c:v>09-13</c:v>
                </c:pt>
                <c:pt idx="7">
                  <c:v>08-13</c:v>
                </c:pt>
                <c:pt idx="8">
                  <c:v>05-13</c:v>
                </c:pt>
                <c:pt idx="9">
                  <c:v>06-13</c:v>
                </c:pt>
                <c:pt idx="10">
                  <c:v>03-10</c:v>
                </c:pt>
                <c:pt idx="11">
                  <c:v>12-13</c:v>
                </c:pt>
              </c:strCache>
            </c:strRef>
          </c:cat>
          <c:val>
            <c:numRef>
              <c:f>'Forecast Accuracy'!$E$10:$E$22</c:f>
              <c:numCache>
                <c:formatCode>0.00;[Red]0.00</c:formatCode>
                <c:ptCount val="12"/>
                <c:pt idx="0">
                  <c:v>363</c:v>
                </c:pt>
                <c:pt idx="1">
                  <c:v>33</c:v>
                </c:pt>
                <c:pt idx="2">
                  <c:v>58</c:v>
                </c:pt>
                <c:pt idx="3">
                  <c:v>6.5</c:v>
                </c:pt>
                <c:pt idx="4">
                  <c:v>50.25</c:v>
                </c:pt>
                <c:pt idx="5">
                  <c:v>-13.5</c:v>
                </c:pt>
                <c:pt idx="6">
                  <c:v>100</c:v>
                </c:pt>
                <c:pt idx="7">
                  <c:v>0</c:v>
                </c:pt>
                <c:pt idx="8">
                  <c:v>68955.960000000006</c:v>
                </c:pt>
                <c:pt idx="9">
                  <c:v>24</c:v>
                </c:pt>
                <c:pt idx="10">
                  <c:v>0</c:v>
                </c:pt>
                <c:pt idx="11">
                  <c:v>14202</c:v>
                </c:pt>
              </c:numCache>
            </c:numRef>
          </c:val>
        </c:ser>
        <c:marker val="1"/>
        <c:axId val="89682304"/>
        <c:axId val="89683840"/>
      </c:lineChart>
      <c:catAx>
        <c:axId val="8968230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89683840"/>
        <c:crosses val="autoZero"/>
        <c:auto val="1"/>
        <c:lblAlgn val="ctr"/>
        <c:lblOffset val="100"/>
      </c:catAx>
      <c:valAx>
        <c:axId val="89683840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8968230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en-GB"/>
            </a:pPr>
            <a:endParaRPr lang="en-US"/>
          </a:p>
        </c:txPr>
      </c:dTable>
    </c:plotArea>
    <c:plotVisOnly val="1"/>
    <c:dispBlanksAs val="gap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313872</xdr:colOff>
      <xdr:row>4</xdr:row>
      <xdr:rowOff>141060</xdr:rowOff>
    </xdr:from>
    <xdr:to>
      <xdr:col>28</xdr:col>
      <xdr:colOff>350159</xdr:colOff>
      <xdr:row>30</xdr:row>
      <xdr:rowOff>74385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161925</xdr:colOff>
      <xdr:row>49</xdr:row>
      <xdr:rowOff>47625</xdr:rowOff>
    </xdr:to>
    <xdr:sp macro="" textlink="">
      <xdr:nvSpPr>
        <xdr:cNvPr id="1026" name="GemComType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133350</xdr:colOff>
      <xdr:row>49</xdr:row>
      <xdr:rowOff>47625</xdr:rowOff>
    </xdr:to>
    <xdr:sp macro="" textlink="">
      <xdr:nvSpPr>
        <xdr:cNvPr id="1028" name="GemComType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161925</xdr:colOff>
      <xdr:row>49</xdr:row>
      <xdr:rowOff>47625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9153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133350</xdr:colOff>
      <xdr:row>49</xdr:row>
      <xdr:rowOff>47625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2857500</xdr:colOff>
      <xdr:row>2</xdr:row>
      <xdr:rowOff>0</xdr:rowOff>
    </xdr:to>
    <xdr:sp macro="" textlink="">
      <xdr:nvSpPr>
        <xdr:cNvPr id="2050" name="GemComType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2857500</xdr:colOff>
      <xdr:row>2</xdr:row>
      <xdr:rowOff>0</xdr:rowOff>
    </xdr:to>
    <xdr:sp macro="" textlink="">
      <xdr:nvSpPr>
        <xdr:cNvPr id="2052" name="GemComType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2857500</xdr:colOff>
      <xdr:row>2</xdr:row>
      <xdr:rowOff>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2857500</xdr:colOff>
      <xdr:row>2</xdr:row>
      <xdr:rowOff>0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0" y="0"/>
          <a:ext cx="9525000" cy="3048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Dele Sikuade" refreshedDate="41565.744479513887" missingItemsLimit="0" createdVersion="4" refreshedVersion="3" minRefreshableVersion="3" recordCount="130">
  <cacheSource type="worksheet">
    <worksheetSource name="=data"/>
  </cacheSource>
  <cacheFields count="44">
    <cacheField name="IssueKey" numFmtId="0">
      <sharedItems/>
    </cacheField>
    <cacheField name="Project Name" numFmtId="0">
      <sharedItems/>
    </cacheField>
    <cacheField name="ProjectCode" numFmtId="0">
      <sharedItems/>
    </cacheField>
    <cacheField name="Title" numFmtId="0">
      <sharedItems/>
    </cacheField>
    <cacheField name="Description" numFmtId="0">
      <sharedItems longText="1"/>
    </cacheField>
    <cacheField name="Reporter" numFmtId="0">
      <sharedItems/>
    </cacheField>
    <cacheField name="Resources" numFmtId="0">
      <sharedItems/>
    </cacheField>
    <cacheField name="Status" numFmtId="0">
      <sharedItems/>
    </cacheField>
    <cacheField name="Priority" numFmtId="0">
      <sharedItems/>
    </cacheField>
    <cacheField name="Severity" numFmtId="0">
      <sharedItems/>
    </cacheField>
    <cacheField name="Resolution" numFmtId="0">
      <sharedItems/>
    </cacheField>
    <cacheField name="Type" numFmtId="0">
      <sharedItems/>
    </cacheField>
    <cacheField name="Revised" numFmtId="166">
      <sharedItems containsSemiMixedTypes="0" containsNonDate="0" containsDate="1" containsString="0" minDate="2009-12-18T16:43:23" maxDate="2013-10-18T16:52:01"/>
    </cacheField>
    <cacheField name="Created" numFmtId="165">
      <sharedItems containsSemiMixedTypes="0" containsNonDate="0" containsDate="1" containsString="0" minDate="2009-08-29T23:00:00" maxDate="2013-10-18T16:52:01"/>
    </cacheField>
    <cacheField name="Closed Date" numFmtId="165">
      <sharedItems containsNonDate="0" containsDate="1" containsString="0" containsBlank="1" minDate="2012-07-30T20:56:21" maxDate="2012-08-03T20:56:21"/>
    </cacheField>
    <cacheField name="Resolved Date" numFmtId="165">
      <sharedItems containsNonDate="0" containsDate="1" containsString="0" containsBlank="1" minDate="2010-01-05T11:52:59" maxDate="2013-10-08T15:20:46"/>
    </cacheField>
    <cacheField name="Due Date" numFmtId="165">
      <sharedItems containsNonDate="0" containsDate="1" containsString="0" containsBlank="1" minDate="2010-03-01T00:00:00" maxDate="2013-12-23T17:00:00"/>
    </cacheField>
    <cacheField name="Start Date" numFmtId="165">
      <sharedItems containsNonDate="0" containsDate="1" containsString="0" containsBlank="1" minDate="2012-07-30T00:00:00" maxDate="2013-10-09T00:00:00"/>
    </cacheField>
    <cacheField name="Percent Complete" numFmtId="9">
      <sharedItems containsSemiMixedTypes="0" containsString="0" containsNumber="1" minValue="0" maxValue="0.99"/>
    </cacheField>
    <cacheField name="Comments" numFmtId="0">
      <sharedItems/>
    </cacheField>
    <cacheField name="Estimated Effort" numFmtId="0">
      <sharedItems/>
    </cacheField>
    <cacheField name="Points" numFmtId="0">
      <sharedItems containsSemiMixedTypes="0" containsString="0" containsNumber="1" containsInteger="1" minValue="0" maxValue="100"/>
    </cacheField>
    <cacheField name="Component" numFmtId="0">
      <sharedItems/>
    </cacheField>
    <cacheField name="FixedInVersion" numFmtId="0">
      <sharedItems/>
    </cacheField>
    <cacheField name="AffectedVersionNumbers" numFmtId="0">
      <sharedItems/>
    </cacheField>
    <cacheField name="Age" numFmtId="0">
      <sharedItems containsSemiMixedTypes="0" containsString="0" containsNumber="1" containsInteger="1" minValue="0" maxValue="1510"/>
    </cacheField>
    <cacheField name="Repeated" numFmtId="0">
      <sharedItems/>
    </cacheField>
    <cacheField name="Excess Time" numFmtId="0">
      <sharedItems/>
    </cacheField>
    <cacheField name="Remaining Time" numFmtId="43">
      <sharedItems/>
    </cacheField>
    <cacheField name="Time Logged" numFmtId="43">
      <sharedItems/>
    </cacheField>
    <cacheField name="Votes" numFmtId="0">
      <sharedItems containsSemiMixedTypes="0" containsString="0" containsNumber="1" containsInteger="1" minValue="0" maxValue="0"/>
    </cacheField>
    <cacheField name="Visibility" numFmtId="0">
      <sharedItems/>
    </cacheField>
    <cacheField name="Count()" numFmtId="0">
      <sharedItems containsSemiMixedTypes="0" containsString="0" containsNumber="1" containsInteger="1" minValue="1" maxValue="1"/>
    </cacheField>
    <cacheField name="Start Month" numFmtId="0">
      <sharedItems count="11">
        <s v="01-00"/>
        <s v="06-13"/>
        <s v="10-13"/>
        <s v="07-13"/>
        <s v="09-13"/>
        <s v="08-13"/>
        <s v="05-13"/>
        <s v="07-12"/>
        <s v="08-12"/>
        <s v="02-13"/>
        <s v="11-12"/>
      </sharedItems>
    </cacheField>
    <cacheField name="Due Month" numFmtId="0">
      <sharedItems count="12">
        <s v="01-00"/>
        <s v="07-13"/>
        <s v="10-13"/>
        <s v="09-13"/>
        <s v="08-13"/>
        <s v="05-13"/>
        <s v="06-13"/>
        <s v="03-10"/>
        <s v="08-12"/>
        <s v="12-13"/>
        <s v="07-12"/>
        <s v="11-12"/>
      </sharedItems>
    </cacheField>
    <cacheField name="Estimated Hours" numFmtId="0">
      <sharedItems containsSemiMixedTypes="0" containsString="0" containsNumber="1" minValue="0" maxValue="13218"/>
    </cacheField>
    <cacheField name="Estimated Minutes" numFmtId="0">
      <sharedItems containsSemiMixedTypes="0" containsString="0" containsNumber="1" minValue="0" maxValue="0.5"/>
    </cacheField>
    <cacheField name="Actual Hours" numFmtId="0">
      <sharedItems containsSemiMixedTypes="0" containsString="0" containsNumber="1" minValue="0" maxValue="23.5"/>
    </cacheField>
    <cacheField name="Actual Minutes" numFmtId="0">
      <sharedItems containsSemiMixedTypes="0" containsString="0" containsNumber="1" minValue="0" maxValue="0.5"/>
    </cacheField>
    <cacheField name="Variance" numFmtId="0" formula="ROUND('Estimated Hours'-'Actual Hours',2)" databaseField="0"/>
    <cacheField name="Avg. Estimate" numFmtId="0" formula="ROUND('Estimated Effort'/'Count()',2)" databaseField="0"/>
    <cacheField name="Average Logged" numFmtId="0" formula="ROUND('Time Logged'/'Count()',2)" databaseField="0"/>
    <cacheField name="Average Variance" numFmtId="0" formula="'Avg. Estimate'-'Average Logged'" databaseField="0"/>
    <cacheField name="Avg. Points" numFmtId="0" formula="ROUND(Points/'Count()',2)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errorCaption="0" showError="1" missingCaption="0" updatedVersion="3" minRefreshableVersion="3" itemPrintTitles="1" createdVersion="4" indent="0" outline="1" outlineData="1" multipleFieldFilters="0" chartFormat="1" rowHeaderCaption="Month/Yr">
  <location ref="B8:E22" firstHeaderRow="1" firstDataRow="2" firstDataCol="1" rowPageCount="1" colPageCount="1"/>
  <pivotFields count="44"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numFmtId="164" multipleItemSelectionAllowed="1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numFmtId="43" showAll="0"/>
    <pivotField showAll="0"/>
    <pivotField showAll="0"/>
    <pivotField showAll="0"/>
    <pivotField axis="axisPage" multipleItemSelectionAllowed="1" showAll="0">
      <items count="12">
        <item x="7"/>
        <item x="8"/>
        <item x="0"/>
        <item x="10"/>
        <item x="1"/>
        <item x="2"/>
        <item x="3"/>
        <item x="4"/>
        <item x="5"/>
        <item x="6"/>
        <item x="9"/>
        <item t="default"/>
      </items>
    </pivotField>
    <pivotField axis="axisRow" showAll="0">
      <items count="13">
        <item x="10"/>
        <item x="8"/>
        <item x="0"/>
        <item x="11"/>
        <item x="1"/>
        <item x="2"/>
        <item x="3"/>
        <item x="4"/>
        <item x="5"/>
        <item x="6"/>
        <item x="7"/>
        <item x="9"/>
        <item t="default"/>
      </items>
    </pivotField>
    <pivotField dataField="1" showAll="0" defaultSubtotal="0"/>
    <pivotField showAll="0" defaultSubtotal="0"/>
    <pivotField dataField="1" showAll="0" defaultSubtotal="0"/>
    <pivotField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3" hier="-1"/>
  </pageFields>
  <dataFields count="3">
    <dataField name="Logged Time" fld="37" baseField="34" baseItem="5" numFmtId="2"/>
    <dataField name="Estimated Time" fld="35" baseField="34" baseItem="1" numFmtId="2"/>
    <dataField name="Difference" fld="39" baseField="34" baseItem="0" numFmtId="164"/>
  </dataFields>
  <formats count="1"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0" format="32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2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countersoft.com/?source=reports" TargetMode="Externa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EZ33"/>
  <sheetViews>
    <sheetView showGridLines="0" tabSelected="1" zoomScale="75" zoomScaleNormal="75" zoomScaleSheetLayoutView="100" workbookViewId="0">
      <selection activeCell="B4" sqref="B4:M4"/>
    </sheetView>
  </sheetViews>
  <sheetFormatPr defaultRowHeight="15"/>
  <cols>
    <col min="1" max="1" width="11.85546875" customWidth="1"/>
    <col min="2" max="2" width="16.85546875" customWidth="1"/>
    <col min="3" max="3" width="20.5703125" customWidth="1"/>
    <col min="4" max="4" width="16.85546875" customWidth="1"/>
    <col min="5" max="5" width="14.85546875" customWidth="1"/>
    <col min="6" max="6" width="4" customWidth="1"/>
    <col min="7" max="7" width="14.85546875" customWidth="1"/>
    <col min="8" max="8" width="6" customWidth="1"/>
    <col min="9" max="9" width="11.28515625" customWidth="1"/>
    <col min="10" max="10" width="11.7109375" customWidth="1"/>
    <col min="11" max="14" width="6" customWidth="1"/>
    <col min="15" max="15" width="11.7109375" customWidth="1"/>
    <col min="16" max="17" width="6" customWidth="1"/>
    <col min="18" max="18" width="11.7109375" customWidth="1"/>
    <col min="19" max="20" width="6" customWidth="1"/>
    <col min="21" max="21" width="11.7109375" customWidth="1"/>
    <col min="22" max="25" width="6" customWidth="1"/>
    <col min="26" max="26" width="11.7109375" customWidth="1"/>
    <col min="27" max="31" width="6" customWidth="1"/>
    <col min="32" max="32" width="11.7109375" customWidth="1"/>
    <col min="33" max="37" width="6" customWidth="1"/>
    <col min="38" max="38" width="11.7109375" customWidth="1"/>
    <col min="39" max="45" width="6" customWidth="1"/>
    <col min="46" max="46" width="11.7109375" customWidth="1"/>
    <col min="47" max="52" width="6" customWidth="1"/>
    <col min="53" max="53" width="11.7109375" customWidth="1"/>
    <col min="54" max="55" width="6" customWidth="1"/>
    <col min="56" max="56" width="11.7109375" customWidth="1"/>
    <col min="57" max="61" width="6" customWidth="1"/>
    <col min="62" max="62" width="11.7109375" customWidth="1"/>
    <col min="63" max="65" width="6" customWidth="1"/>
    <col min="66" max="66" width="11.7109375" customWidth="1"/>
    <col min="67" max="70" width="6" customWidth="1"/>
    <col min="71" max="71" width="11.7109375" customWidth="1"/>
    <col min="72" max="77" width="6" customWidth="1"/>
    <col min="78" max="78" width="11.7109375" customWidth="1"/>
    <col min="79" max="84" width="6" customWidth="1"/>
    <col min="85" max="85" width="11.7109375" customWidth="1"/>
    <col min="86" max="91" width="6" customWidth="1"/>
    <col min="92" max="92" width="11.7109375" customWidth="1"/>
    <col min="93" max="93" width="8.85546875" customWidth="1"/>
    <col min="94" max="94" width="12.7109375" customWidth="1"/>
    <col min="95" max="100" width="7" customWidth="1"/>
    <col min="101" max="101" width="12.7109375" customWidth="1"/>
    <col min="102" max="106" width="7" customWidth="1"/>
    <col min="107" max="107" width="12.7109375" customWidth="1"/>
    <col min="108" max="113" width="7" customWidth="1"/>
    <col min="114" max="114" width="12.7109375" customWidth="1"/>
    <col min="115" max="121" width="7" customWidth="1"/>
    <col min="122" max="122" width="12.7109375" customWidth="1"/>
    <col min="123" max="126" width="7" customWidth="1"/>
    <col min="127" max="127" width="12.7109375" customWidth="1"/>
    <col min="128" max="131" width="7" customWidth="1"/>
    <col min="132" max="132" width="12.7109375" customWidth="1"/>
    <col min="133" max="133" width="8.85546875" customWidth="1"/>
    <col min="134" max="134" width="12.7109375" customWidth="1"/>
    <col min="135" max="137" width="7" customWidth="1"/>
    <col min="138" max="138" width="12.7109375" customWidth="1"/>
    <col min="139" max="143" width="7" customWidth="1"/>
    <col min="144" max="144" width="12.7109375" customWidth="1"/>
    <col min="145" max="148" width="7" customWidth="1"/>
    <col min="149" max="149" width="12.7109375" customWidth="1"/>
    <col min="150" max="154" width="7" customWidth="1"/>
    <col min="155" max="155" width="12.7109375" customWidth="1"/>
    <col min="156" max="158" width="7" customWidth="1"/>
    <col min="159" max="159" width="12.7109375" customWidth="1"/>
    <col min="160" max="163" width="7" customWidth="1"/>
    <col min="164" max="164" width="12.7109375" customWidth="1"/>
    <col min="165" max="167" width="7" customWidth="1"/>
    <col min="168" max="168" width="12.7109375" customWidth="1"/>
    <col min="169" max="174" width="7" customWidth="1"/>
    <col min="175" max="175" width="12.7109375" customWidth="1"/>
    <col min="176" max="180" width="7" customWidth="1"/>
    <col min="181" max="181" width="12.7109375" customWidth="1"/>
    <col min="182" max="183" width="7" customWidth="1"/>
    <col min="184" max="184" width="12.7109375" customWidth="1"/>
    <col min="185" max="190" width="7" customWidth="1"/>
    <col min="191" max="191" width="12.7109375" customWidth="1"/>
    <col min="192" max="195" width="7" customWidth="1"/>
    <col min="196" max="196" width="12.7109375" customWidth="1"/>
    <col min="197" max="197" width="8.85546875" customWidth="1"/>
    <col min="198" max="198" width="12.7109375" customWidth="1"/>
    <col min="199" max="203" width="7" customWidth="1"/>
    <col min="204" max="204" width="12.7109375" customWidth="1"/>
    <col min="205" max="207" width="7" customWidth="1"/>
    <col min="208" max="208" width="12.7109375" customWidth="1"/>
    <col min="209" max="211" width="8" customWidth="1"/>
    <col min="212" max="212" width="13.85546875" customWidth="1"/>
    <col min="213" max="213" width="12.7109375" customWidth="1"/>
    <col min="214" max="214" width="27.42578125" customWidth="1"/>
    <col min="215" max="218" width="22.28515625" customWidth="1"/>
    <col min="219" max="219" width="30.7109375" customWidth="1"/>
    <col min="220" max="220" width="27.42578125" customWidth="1"/>
    <col min="221" max="230" width="22.28515625" customWidth="1"/>
    <col min="231" max="231" width="30.7109375" customWidth="1"/>
    <col min="232" max="232" width="27.42578125" customWidth="1"/>
    <col min="233" max="236" width="22.28515625" customWidth="1"/>
    <col min="237" max="237" width="30.7109375" customWidth="1"/>
    <col min="238" max="238" width="27.42578125" customWidth="1"/>
    <col min="239" max="240" width="22.28515625" customWidth="1"/>
    <col min="241" max="241" width="30.7109375" customWidth="1"/>
    <col min="242" max="242" width="27.42578125" customWidth="1"/>
    <col min="243" max="250" width="22.28515625" customWidth="1"/>
    <col min="251" max="251" width="30.7109375" customWidth="1"/>
    <col min="252" max="252" width="27.42578125" customWidth="1"/>
    <col min="253" max="254" width="22.28515625" customWidth="1"/>
    <col min="255" max="255" width="30.7109375" customWidth="1"/>
    <col min="256" max="256" width="27.42578125" customWidth="1"/>
  </cols>
  <sheetData>
    <row r="1" spans="1:21 16380:16380">
      <c r="U1" s="1" t="s">
        <v>0</v>
      </c>
    </row>
    <row r="2" spans="1:21 16380:16380" ht="33.75"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4"/>
      <c r="R2" s="4"/>
    </row>
    <row r="3" spans="1:21 16380:16380">
      <c r="B3" s="5" t="str">
        <f>TEXT(DATE,"ddd-mmm-yyyy")&amp;" "&amp;NAME</f>
        <v>Fri-Oct-2013 Manager Person</v>
      </c>
    </row>
    <row r="4" spans="1:21 16380:16380" ht="18.75" customHeight="1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6"/>
      <c r="O4" s="6"/>
      <c r="P4" s="6"/>
      <c r="Q4" s="6"/>
      <c r="R4" s="6"/>
    </row>
    <row r="5" spans="1:21 16380:16380">
      <c r="A5" s="5"/>
      <c r="B5" s="5"/>
    </row>
    <row r="6" spans="1:21 16380:16380">
      <c r="B6" s="23" t="s">
        <v>2</v>
      </c>
      <c r="C6" s="5" t="s">
        <v>3</v>
      </c>
    </row>
    <row r="8" spans="1:21 16380:16380">
      <c r="C8" s="23" t="s">
        <v>4</v>
      </c>
    </row>
    <row r="9" spans="1:21 16380:16380">
      <c r="B9" s="23" t="s">
        <v>5</v>
      </c>
      <c r="C9" s="10" t="s">
        <v>6</v>
      </c>
      <c r="D9" s="10" t="s">
        <v>7</v>
      </c>
      <c r="E9" s="10" t="s">
        <v>77</v>
      </c>
    </row>
    <row r="10" spans="1:21 16380:16380">
      <c r="B10" s="7" t="s">
        <v>8</v>
      </c>
      <c r="C10" s="8">
        <v>0</v>
      </c>
      <c r="D10" s="8">
        <v>363</v>
      </c>
      <c r="E10" s="9">
        <v>363</v>
      </c>
    </row>
    <row r="11" spans="1:21 16380:16380">
      <c r="B11" s="7" t="s">
        <v>9</v>
      </c>
      <c r="C11" s="8">
        <v>0</v>
      </c>
      <c r="D11" s="8">
        <v>33</v>
      </c>
      <c r="E11" s="9">
        <v>33</v>
      </c>
    </row>
    <row r="12" spans="1:21 16380:16380">
      <c r="B12" s="7" t="s">
        <v>10</v>
      </c>
      <c r="C12" s="8">
        <v>12</v>
      </c>
      <c r="D12" s="8">
        <v>70</v>
      </c>
      <c r="E12" s="9">
        <v>58</v>
      </c>
    </row>
    <row r="13" spans="1:21 16380:16380">
      <c r="B13" s="7" t="s">
        <v>11</v>
      </c>
      <c r="C13" s="8">
        <v>0</v>
      </c>
      <c r="D13" s="8">
        <v>6.5</v>
      </c>
      <c r="E13" s="9">
        <v>6.5</v>
      </c>
    </row>
    <row r="14" spans="1:21 16380:16380">
      <c r="B14" s="7" t="s">
        <v>12</v>
      </c>
      <c r="C14" s="8">
        <v>26.75</v>
      </c>
      <c r="D14" s="8">
        <v>77</v>
      </c>
      <c r="E14" s="9">
        <v>50.25</v>
      </c>
      <c r="XEZ14" s="10">
        <f>MATCH("Count()",Data!1:1,0)</f>
        <v>33</v>
      </c>
    </row>
    <row r="15" spans="1:21 16380:16380">
      <c r="B15" s="7" t="s">
        <v>13</v>
      </c>
      <c r="C15" s="8">
        <v>13.5</v>
      </c>
      <c r="D15" s="8">
        <v>0</v>
      </c>
      <c r="E15" s="9">
        <v>-13.5</v>
      </c>
      <c r="XEZ15" s="10"/>
    </row>
    <row r="16" spans="1:21 16380:16380">
      <c r="B16" s="7" t="s">
        <v>14</v>
      </c>
      <c r="C16" s="8">
        <v>0</v>
      </c>
      <c r="D16" s="8">
        <v>100</v>
      </c>
      <c r="E16" s="9">
        <v>100</v>
      </c>
      <c r="XEZ16" s="10"/>
    </row>
    <row r="17" spans="2:5 16380:16380">
      <c r="B17" s="7" t="s">
        <v>15</v>
      </c>
      <c r="C17" s="8">
        <v>0</v>
      </c>
      <c r="D17" s="8">
        <v>0</v>
      </c>
      <c r="E17" s="9">
        <v>0</v>
      </c>
      <c r="XEZ17" s="11" t="str">
        <f>"data!"&amp;SUBSTITUTE(ADDRESS(1,XEZ14,4),"1","")&amp;":"&amp;SUBSTITUTE(ADDRESS(1,XEZ14,4),"1","")</f>
        <v>data!AG:AG</v>
      </c>
    </row>
    <row r="18" spans="2:5 16380:16380">
      <c r="B18" s="7" t="s">
        <v>16</v>
      </c>
      <c r="C18" s="8">
        <v>14.04</v>
      </c>
      <c r="D18" s="8">
        <v>68970</v>
      </c>
      <c r="E18" s="9">
        <v>68955.960000000006</v>
      </c>
      <c r="XEZ18" s="10" t="str">
        <f>"Data!R2:R"&amp;COUNTA(Data!$Q:$Q)</f>
        <v>Data!R2:R1</v>
      </c>
    </row>
    <row r="19" spans="2:5 16380:16380">
      <c r="B19" s="7" t="s">
        <v>17</v>
      </c>
      <c r="C19" s="8">
        <v>0</v>
      </c>
      <c r="D19" s="8">
        <v>24</v>
      </c>
      <c r="E19" s="9">
        <v>24</v>
      </c>
      <c r="XEZ19" s="10" t="str">
        <f>"Data!S2:S"&amp;COUNTA(Data!$R:$R)</f>
        <v>Data!S2:S1</v>
      </c>
    </row>
    <row r="20" spans="2:5 16380:16380">
      <c r="B20" s="7" t="s">
        <v>18</v>
      </c>
      <c r="C20" s="8">
        <v>0</v>
      </c>
      <c r="D20" s="8">
        <v>0</v>
      </c>
      <c r="E20" s="9">
        <v>0</v>
      </c>
    </row>
    <row r="21" spans="2:5 16380:16380">
      <c r="B21" s="7" t="s">
        <v>19</v>
      </c>
      <c r="C21" s="8">
        <v>0</v>
      </c>
      <c r="D21" s="8">
        <v>14202</v>
      </c>
      <c r="E21" s="9">
        <v>14202</v>
      </c>
    </row>
    <row r="22" spans="2:5 16380:16380">
      <c r="B22" s="7" t="s">
        <v>20</v>
      </c>
      <c r="C22" s="8">
        <v>66.289999999999992</v>
      </c>
      <c r="D22" s="8">
        <v>83845.5</v>
      </c>
      <c r="E22" s="9">
        <v>83779.210000000006</v>
      </c>
    </row>
    <row r="33" spans="2:2">
      <c r="B33" s="12"/>
    </row>
  </sheetData>
  <mergeCells count="1">
    <mergeCell ref="B4:M4"/>
  </mergeCells>
  <hyperlinks>
    <hyperlink ref="U1" r:id="rId2"/>
  </hyperlinks>
  <pageMargins left="0.69999998807907104" right="0.69999998807907104" top="0.75" bottom="0.75" header="0.30000001192092896" footer="0.30000001192092896"/>
  <pageSetup paperSize="9" fitToWidth="0" fitToHeight="0" orientation="portrait" horizontalDpi="200" verticalDpi="20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2"/>
  <sheetViews>
    <sheetView topLeftCell="X1" zoomScaleSheetLayoutView="100" workbookViewId="0">
      <pane ySplit="1" topLeftCell="A2" activePane="bottomLeft" state="frozen"/>
      <selection pane="bottomLeft" activeCell="AC12" sqref="AC12"/>
    </sheetView>
  </sheetViews>
  <sheetFormatPr defaultRowHeight="15"/>
  <cols>
    <col min="1" max="1" width="12" style="5" customWidth="1"/>
    <col min="2" max="2" width="29" style="5" customWidth="1"/>
    <col min="3" max="3" width="11" style="5" customWidth="1"/>
    <col min="4" max="5" width="50" style="5" customWidth="1"/>
    <col min="6" max="6" width="16" style="5" customWidth="1"/>
    <col min="7" max="7" width="32" style="5" customWidth="1"/>
    <col min="8" max="8" width="11" style="5" customWidth="1"/>
    <col min="9" max="10" width="8" style="5" customWidth="1"/>
    <col min="11" max="11" width="10" style="5" customWidth="1"/>
    <col min="12" max="12" width="15" style="13" customWidth="1"/>
    <col min="13" max="14" width="10" style="5" customWidth="1"/>
    <col min="15" max="15" width="10" style="14" customWidth="1"/>
    <col min="16" max="16" width="12" style="5" customWidth="1"/>
    <col min="17" max="18" width="10" style="5" customWidth="1"/>
    <col min="19" max="19" width="15" style="13" customWidth="1"/>
    <col min="20" max="20" width="10" style="5" customWidth="1"/>
    <col min="21" max="21" width="15" style="5" customWidth="1"/>
    <col min="22" max="22" width="6" style="5" customWidth="1"/>
    <col min="23" max="23" width="39" style="5" customWidth="1"/>
    <col min="24" max="24" width="14" style="5" customWidth="1"/>
    <col min="25" max="25" width="22" style="5" customWidth="1"/>
    <col min="26" max="26" width="4" style="5" customWidth="1"/>
    <col min="27" max="27" width="8" style="5" customWidth="1"/>
    <col min="28" max="28" width="10" style="5" customWidth="1"/>
    <col min="29" max="29" width="13" style="5" customWidth="1"/>
    <col min="30" max="30" width="10" style="5" customWidth="1"/>
    <col min="31" max="31" width="5" style="5" customWidth="1"/>
    <col min="32" max="32" width="10" style="5" customWidth="1"/>
    <col min="33" max="33" width="7" style="5" customWidth="1"/>
    <col min="34" max="34" width="11.42578125" style="15" customWidth="1"/>
    <col min="35" max="35" width="10.85546875" style="15" customWidth="1"/>
    <col min="36" max="36" width="15.5703125" style="5" customWidth="1"/>
    <col min="37" max="37" width="17.85546875" style="5" customWidth="1"/>
    <col min="38" max="38" width="12.140625" style="5" customWidth="1"/>
    <col min="39" max="39" width="14.42578125" style="5" customWidth="1"/>
    <col min="40" max="256" width="9.140625" style="5" customWidth="1"/>
  </cols>
  <sheetData>
    <row r="1" spans="1:39">
      <c r="A1" s="5" t="s">
        <v>21</v>
      </c>
      <c r="B1" s="5" t="s">
        <v>22</v>
      </c>
      <c r="C1" s="5" t="s">
        <v>23</v>
      </c>
      <c r="D1" s="5" t="s">
        <v>24</v>
      </c>
      <c r="E1" s="5" t="s">
        <v>25</v>
      </c>
      <c r="F1" s="5" t="s">
        <v>26</v>
      </c>
      <c r="G1" s="5" t="s">
        <v>27</v>
      </c>
      <c r="H1" s="5" t="s">
        <v>28</v>
      </c>
      <c r="I1" s="5" t="s">
        <v>29</v>
      </c>
      <c r="J1" s="5" t="s">
        <v>30</v>
      </c>
      <c r="K1" s="5" t="s">
        <v>31</v>
      </c>
      <c r="L1" s="13" t="s">
        <v>32</v>
      </c>
      <c r="M1" s="5" t="s">
        <v>33</v>
      </c>
      <c r="N1" s="5" t="s">
        <v>34</v>
      </c>
      <c r="O1" s="14" t="s">
        <v>35</v>
      </c>
      <c r="P1" s="5" t="s">
        <v>36</v>
      </c>
      <c r="Q1" s="5" t="s">
        <v>37</v>
      </c>
      <c r="R1" s="5" t="s">
        <v>38</v>
      </c>
      <c r="S1" s="5" t="s">
        <v>39</v>
      </c>
      <c r="T1" s="5" t="s">
        <v>40</v>
      </c>
      <c r="U1" s="5" t="s">
        <v>41</v>
      </c>
      <c r="V1" s="5" t="s">
        <v>42</v>
      </c>
      <c r="W1" s="5" t="s">
        <v>43</v>
      </c>
      <c r="X1" s="5" t="s">
        <v>44</v>
      </c>
      <c r="Y1" s="5" t="s">
        <v>45</v>
      </c>
      <c r="Z1" s="5" t="s">
        <v>46</v>
      </c>
      <c r="AA1" s="5" t="s">
        <v>47</v>
      </c>
      <c r="AB1" s="5" t="s">
        <v>48</v>
      </c>
      <c r="AC1" s="5" t="s">
        <v>49</v>
      </c>
      <c r="AD1" s="5" t="s">
        <v>50</v>
      </c>
      <c r="AE1" s="5" t="s">
        <v>51</v>
      </c>
      <c r="AF1" s="5" t="s">
        <v>52</v>
      </c>
      <c r="AG1" s="5" t="s">
        <v>53</v>
      </c>
      <c r="AH1" s="15" t="s">
        <v>2</v>
      </c>
      <c r="AI1" s="15" t="s">
        <v>54</v>
      </c>
      <c r="AJ1" s="5" t="s">
        <v>55</v>
      </c>
      <c r="AK1" s="5" t="s">
        <v>56</v>
      </c>
      <c r="AL1" s="5" t="s">
        <v>57</v>
      </c>
      <c r="AM1" s="5" t="s">
        <v>58</v>
      </c>
    </row>
    <row r="2" spans="1:39">
      <c r="A2" s="16"/>
      <c r="L2" s="5"/>
      <c r="M2" s="17"/>
      <c r="N2" s="18"/>
      <c r="P2" s="14"/>
      <c r="Q2" s="14"/>
      <c r="R2" s="14"/>
      <c r="T2" s="19"/>
      <c r="AC2" s="20"/>
      <c r="AD2" s="20"/>
      <c r="AH2" s="21" t="str">
        <f t="shared" ref="AH2" si="0">TEXT(R2,"mm")&amp;"-"&amp;TEXT(R2,"yy")</f>
        <v>01-00</v>
      </c>
      <c r="AI2" s="21" t="str">
        <f t="shared" ref="AI2" si="1">TEXT(Q2,"mm")&amp;"-"&amp;TEXT(Q2,"yy")</f>
        <v>01-00</v>
      </c>
      <c r="AJ2" s="5">
        <f t="shared" ref="AJ2" si="2">IF(TRIM(U2)&gt;" ",MID(U2,1,(FIND("h",U2,1)-1))+AK2,0)</f>
        <v>0</v>
      </c>
      <c r="AK2" s="5">
        <f t="shared" ref="AK2" si="3">IF(TRIM(U2)&gt;" ",ROUND(MID(U2,FIND("h",U2,1)+2,LEN(U2)-(FIND("h",U2,1)+2))/60,2),0)</f>
        <v>0</v>
      </c>
      <c r="AL2" s="5">
        <f t="shared" ref="AL2" si="4">IF(TRIM(AD2)&gt;" ",MID(AD2,1,(FIND("h",AD2,1)-1))+AM2,0)</f>
        <v>0</v>
      </c>
      <c r="AM2" s="5">
        <f t="shared" ref="AM2" si="5">IF(TRIM(AD2)&gt;" ",ROUND(MID(AD2,FIND("h",AD2,1)+2,LEN(AD2)-(FIND("h",AD2,1)+2))/60,2),0)</f>
        <v>0</v>
      </c>
    </row>
  </sheetData>
  <pageMargins left="0.69999998807907104" right="0.69999998807907104" top="0.75" bottom="0.75" header="0.30000001192092896" footer="0.30000001192092896"/>
  <pageSetup paperSize="9"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4"/>
  <sheetViews>
    <sheetView zoomScaleSheetLayoutView="100" workbookViewId="0">
      <selection activeCell="U1" sqref="U1:U1048576"/>
    </sheetView>
  </sheetViews>
  <sheetFormatPr defaultRowHeight="15"/>
  <cols>
    <col min="1" max="1" width="6.85546875" customWidth="1"/>
    <col min="2" max="2" width="45" customWidth="1"/>
    <col min="3" max="4" width="12.5703125" customWidth="1"/>
    <col min="5" max="5" width="5" customWidth="1"/>
    <col min="6" max="6" width="11.140625" customWidth="1"/>
    <col min="7" max="7" width="8.85546875" customWidth="1"/>
    <col min="8" max="8" width="15.42578125" customWidth="1"/>
    <col min="9" max="9" width="6.42578125" customWidth="1"/>
    <col min="10" max="10" width="7.5703125" customWidth="1"/>
    <col min="11" max="11" width="8.28515625" customWidth="1"/>
    <col min="12" max="12" width="10.5703125" customWidth="1"/>
    <col min="13" max="13" width="5.28515625" customWidth="1"/>
    <col min="14" max="15" width="8" customWidth="1"/>
    <col min="16" max="16" width="11.140625" customWidth="1"/>
    <col min="17" max="17" width="13.42578125" customWidth="1"/>
    <col min="18" max="18" width="8.7109375" customWidth="1"/>
    <col min="19" max="19" width="9.28515625" customWidth="1"/>
    <col min="20" max="20" width="16.7109375" customWidth="1"/>
    <col min="21" max="21" width="10.5703125" customWidth="1"/>
    <col min="22" max="23" width="15" customWidth="1"/>
    <col min="24" max="24" width="17.85546875" customWidth="1"/>
    <col min="25" max="25" width="14.5703125" customWidth="1"/>
    <col min="26" max="26" width="24.140625" customWidth="1"/>
    <col min="27" max="27" width="4.42578125" customWidth="1"/>
    <col min="28" max="28" width="9.5703125" customWidth="1"/>
    <col min="29" max="29" width="11.140625" customWidth="1"/>
    <col min="30" max="30" width="15" customWidth="1"/>
    <col min="31" max="31" width="11.7109375" customWidth="1"/>
    <col min="32" max="32" width="6.140625" customWidth="1"/>
    <col min="33" max="33" width="8.85546875" customWidth="1"/>
  </cols>
  <sheetData>
    <row r="1" spans="1:34">
      <c r="A1" s="12" t="s">
        <v>60</v>
      </c>
      <c r="B1" s="5" t="s">
        <v>21</v>
      </c>
      <c r="C1" s="5" t="s">
        <v>61</v>
      </c>
      <c r="D1" s="5" t="s">
        <v>23</v>
      </c>
      <c r="E1" s="5" t="s">
        <v>24</v>
      </c>
      <c r="F1" t="s">
        <v>25</v>
      </c>
      <c r="G1" s="5" t="s">
        <v>26</v>
      </c>
      <c r="H1" s="5" t="s">
        <v>62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s="14" t="s">
        <v>63</v>
      </c>
      <c r="Q1" t="s">
        <v>64</v>
      </c>
      <c r="R1" t="s">
        <v>65</v>
      </c>
      <c r="S1" t="s">
        <v>66</v>
      </c>
      <c r="T1" s="5" t="s">
        <v>67</v>
      </c>
      <c r="U1" s="5" t="s">
        <v>40</v>
      </c>
      <c r="V1" s="5" t="s">
        <v>68</v>
      </c>
      <c r="W1" s="5" t="s">
        <v>42</v>
      </c>
      <c r="X1" s="5" t="s">
        <v>69</v>
      </c>
      <c r="Y1" s="5" t="s">
        <v>44</v>
      </c>
      <c r="Z1" s="5" t="s">
        <v>45</v>
      </c>
      <c r="AA1" s="5" t="s">
        <v>46</v>
      </c>
      <c r="AB1" t="s">
        <v>47</v>
      </c>
      <c r="AC1" t="s">
        <v>70</v>
      </c>
      <c r="AD1" t="s">
        <v>71</v>
      </c>
      <c r="AE1" t="s">
        <v>72</v>
      </c>
      <c r="AF1" t="s">
        <v>51</v>
      </c>
      <c r="AG1" t="s">
        <v>52</v>
      </c>
      <c r="AH1" t="s">
        <v>53</v>
      </c>
    </row>
    <row r="2" spans="1:34">
      <c r="A2" s="12" t="s">
        <v>73</v>
      </c>
      <c r="B2" s="7" t="s">
        <v>74</v>
      </c>
      <c r="C2" s="7"/>
      <c r="D2" s="7"/>
      <c r="E2" s="7"/>
      <c r="F2" s="7"/>
    </row>
    <row r="3" spans="1:34">
      <c r="A3" s="12" t="s">
        <v>75</v>
      </c>
      <c r="B3" s="22">
        <v>41565.744453692125</v>
      </c>
      <c r="C3" s="7"/>
      <c r="D3" s="7"/>
      <c r="E3" s="7"/>
      <c r="F3" s="7"/>
    </row>
    <row r="4" spans="1:34">
      <c r="A4" s="12" t="s">
        <v>76</v>
      </c>
      <c r="B4" s="7" t="s">
        <v>59</v>
      </c>
      <c r="C4" s="7"/>
      <c r="D4" s="7"/>
      <c r="E4" s="7"/>
      <c r="F4" s="7"/>
    </row>
  </sheetData>
  <pageMargins left="0.69999998807907104" right="0.69999998807907104" top="0.75" bottom="0.75" header="0.30000001192092896" footer="0.30000001192092896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  / > < / L i n k e d T a b l e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C o u n t I n S a n d b o x " > < C u s t o m C o n t e n t > < ! [ C D A T A [ 0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] ] > < / C u s t o m C o n t e n t > < / G e m i n i > 
</file>

<file path=customXml/item7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> < I D > 9 a c 3 8 8 5 4 - 7 4 e 7 - 4 b d 4 - 9 d f 6 - f 6 2 f 8 3 9 7 2 a 7 c < / I D > < N a m e > M i c r o s o f t _ S Q L S e r v e r _ A n a l y s i s S e r v i c e s < / N a m e > < L a n g u a g e > 2 0 5 7 < / L a n g u a g e > < C u b e s > < C u b e > < I D > S a n d b o x < / I D > < N a m e > S a n d b o x < / N a m e > < M d x S c r i p t s > < M d x S c r i p t > < I D > M d x S c r i p t < / I D > < N a m e > M d x S c r i p t < / N a m e > < C o m m a n d s > < C o m m a n d > < T e x t > C A L C U L A T E ;    
 C R E A T E   M E M B E R   C U R R E N T C U B E . M e a s u r e s . [ d 4 b 6 c 3 5 7 - 3 e 2 b - 4 2 5 3 - 8 8 2 4 - 9 c 6 4 9 4 6 8 8 4 3 a ]   A S   1 ,   V i s i b l e = 0 ;    
 A L T E R   C U B E   C U R R E N T C U B E   U P D A T E   D I M E N S I O N   M e a s u r e s ,   D e f a u l t _ M e m b e r   =   [ d 4 b 6 c 3 5 7 - 3 e 2 b - 4 2 5 3 - 8 8 2 4 - 9 c 6 4 9 4 6 8 8 4 3 a ] ;   < / T e x t > < / C o m m a n d > < / C o m m a n d s > < / M d x S c r i p t > < / M d x S c r i p t s > < S t o r a g e M o d e   v a l u e n s = " d d l 2 0 0 _ 2 0 0 " > I n M e m o r y < / S t o r a g e M o d e > < / C u b e > < / C u b e s > < d d l 2 0 0 _ 2 0 0 : S t o r a g e E n g i n e U s e d > I n M e m o r y < / d d l 2 0 0 _ 2 0 0 : S t o r a g e E n g i n e U s e d > < / D a t a b a s e > < / O b j e c t D e f i n i t i o n > < / C r e a t e > ] ] > < / C u s t o m C o n t e n t > < / G e m i n i > 
</file>

<file path=customXml/item8.xml>��< ? x m l   v e r s i o n = " 1 . 0 "   e n c o d i n g = " U T F - 1 6 " ? > < G e m i n i   x m l n s = " h t t p : / / g e m i n i / w o r k b o o k c u s t o m i z a t i o n / S a n d b o x N o n E m p t y " > < C u s t o m C o n t e n t > < ! [ C D A T A [ 0 ] ] > < / C u s t o m C o n t e n t > < / G e m i n i > 
</file>

<file path=customXml/itemProps1.xml><?xml version="1.0" encoding="utf-8"?>
<ds:datastoreItem xmlns:ds="http://schemas.openxmlformats.org/officeDocument/2006/customXml" ds:itemID="{0CAD4C18-A3E9-49EE-A1EB-17577617587B}">
  <ds:schemaRefs/>
</ds:datastoreItem>
</file>

<file path=customXml/itemProps2.xml><?xml version="1.0" encoding="utf-8"?>
<ds:datastoreItem xmlns:ds="http://schemas.openxmlformats.org/officeDocument/2006/customXml" ds:itemID="{3AE30876-1095-4EE7-B7FB-495627B36DBF}">
  <ds:schemaRefs/>
</ds:datastoreItem>
</file>

<file path=customXml/itemProps3.xml><?xml version="1.0" encoding="utf-8"?>
<ds:datastoreItem xmlns:ds="http://schemas.openxmlformats.org/officeDocument/2006/customXml" ds:itemID="{BF633E92-3AD1-4192-BA7E-F770A49D62EF}">
  <ds:schemaRefs/>
</ds:datastoreItem>
</file>

<file path=customXml/itemProps4.xml><?xml version="1.0" encoding="utf-8"?>
<ds:datastoreItem xmlns:ds="http://schemas.openxmlformats.org/officeDocument/2006/customXml" ds:itemID="{F8EE766C-A8DA-4227-BD76-3D71F7C7D506}">
  <ds:schemaRefs/>
</ds:datastoreItem>
</file>

<file path=customXml/itemProps5.xml><?xml version="1.0" encoding="utf-8"?>
<ds:datastoreItem xmlns:ds="http://schemas.openxmlformats.org/officeDocument/2006/customXml" ds:itemID="{EF9C2E30-097D-410F-9BA6-2C7EC20690CE}">
  <ds:schemaRefs/>
</ds:datastoreItem>
</file>

<file path=customXml/itemProps6.xml><?xml version="1.0" encoding="utf-8"?>
<ds:datastoreItem xmlns:ds="http://schemas.openxmlformats.org/officeDocument/2006/customXml" ds:itemID="{C38A555B-AE96-4FCB-B4B2-D847E2ECF71C}">
  <ds:schemaRefs/>
</ds:datastoreItem>
</file>

<file path=customXml/itemProps7.xml><?xml version="1.0" encoding="utf-8"?>
<ds:datastoreItem xmlns:ds="http://schemas.openxmlformats.org/officeDocument/2006/customXml" ds:itemID="{88616DBB-4543-474F-9177-AAFA0404C236}">
  <ds:schemaRefs/>
</ds:datastoreItem>
</file>

<file path=customXml/itemProps8.xml><?xml version="1.0" encoding="utf-8"?>
<ds:datastoreItem xmlns:ds="http://schemas.openxmlformats.org/officeDocument/2006/customXml" ds:itemID="{B7FA9001-5367-49BF-B096-650DE622222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Forecast Accuracy</vt:lpstr>
      <vt:lpstr>Data</vt:lpstr>
      <vt:lpstr>Definitions</vt:lpstr>
      <vt:lpstr>Data!_FilterDatabase</vt:lpstr>
      <vt:lpstr>DATE</vt:lpstr>
      <vt:lpstr>NAME</vt:lpstr>
      <vt:lpstr>URL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dsikuade</dc:creator>
  <cp:lastModifiedBy>Dele Sikuade</cp:lastModifiedBy>
  <dcterms:created xsi:type="dcterms:W3CDTF">2012-09-13T15:30:21Z</dcterms:created>
  <dcterms:modified xsi:type="dcterms:W3CDTF">2014-02-24T12:12:59Z</dcterms:modified>
</cp:coreProperties>
</file>