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cdeb1a65144dea/Data Class/"/>
    </mc:Choice>
  </mc:AlternateContent>
  <xr:revisionPtr revIDLastSave="0" documentId="8_{9887E9E3-E932-4EE5-B24D-B139CDBC3AA7}" xr6:coauthVersionLast="47" xr6:coauthVersionMax="47" xr10:uidLastSave="{00000000-0000-0000-0000-000000000000}"/>
  <bookViews>
    <workbookView xWindow="-120" yWindow="-120" windowWidth="24240" windowHeight="13020" firstSheet="1" activeTab="2" xr2:uid="{00000000-000D-0000-FFFF-FFFF00000000}"/>
  </bookViews>
  <sheets>
    <sheet name="Parent Cat. Counts" sheetId="6" r:id="rId1"/>
    <sheet name="Crowdfunding" sheetId="1" r:id="rId2"/>
    <sheet name="Backer Outcome" sheetId="9" r:id="rId3"/>
    <sheet name="Summary" sheetId="2" r:id="rId4"/>
    <sheet name="Category Counts" sheetId="3" r:id="rId5"/>
    <sheet name="Crowdfunding Analysis" sheetId="7" r:id="rId6"/>
  </sheets>
  <definedNames>
    <definedName name="_xlnm._FilterDatabase" localSheetId="1" hidden="1">Crowdfunding!$G$1:$G$1001</definedName>
    <definedName name="_xlchart.v1.0" hidden="1">'Backer Outcome'!$D$2:$D$365</definedName>
    <definedName name="_xlchart.v1.1" hidden="1">'Backer Outcome'!$E$1</definedName>
    <definedName name="_xlchart.v1.2" hidden="1">'Backer Outcome'!$E$2:$E$365</definedName>
    <definedName name="_xlchart.v1.3" hidden="1">'Backer Outcome'!$E$2:$E$365</definedName>
    <definedName name="_xlchart.v1.4" hidden="1">'Backer Outcome'!$E$2:$E$365</definedName>
  </definedNames>
  <calcPr calcId="191029"/>
  <pivotCaches>
    <pivotCache cacheId="9" r:id="rId7"/>
    <pivotCache cacheId="1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9" l="1"/>
  <c r="H7" i="9"/>
  <c r="I6" i="9"/>
  <c r="H6" i="9"/>
  <c r="I3" i="9"/>
  <c r="H3" i="9"/>
  <c r="I5" i="9"/>
  <c r="H5" i="9"/>
  <c r="I4" i="9"/>
  <c r="H4" i="9"/>
  <c r="I2" i="9"/>
  <c r="H2" i="9"/>
  <c r="F945" i="1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B13" i="7"/>
  <c r="B12" i="7"/>
  <c r="B11" i="7"/>
  <c r="B10" i="7"/>
  <c r="B9" i="7"/>
  <c r="B8" i="7"/>
  <c r="B7" i="7"/>
  <c r="B6" i="7"/>
  <c r="B5" i="7"/>
  <c r="B4" i="7"/>
  <c r="B3" i="7"/>
  <c r="B2" i="7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U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2" i="1"/>
  <c r="F3" i="1"/>
  <c r="E9" i="7" l="1"/>
  <c r="H9" i="7" s="1"/>
  <c r="E10" i="7"/>
  <c r="H10" i="7" s="1"/>
  <c r="E11" i="7"/>
  <c r="H11" i="7" s="1"/>
  <c r="E12" i="7"/>
  <c r="H12" i="7" s="1"/>
  <c r="E2" i="7"/>
  <c r="H2" i="7" s="1"/>
  <c r="G2" i="7"/>
  <c r="F2" i="7"/>
  <c r="F6" i="7"/>
  <c r="E13" i="7"/>
  <c r="F10" i="7"/>
  <c r="G10" i="7"/>
  <c r="F9" i="7"/>
  <c r="G9" i="7"/>
  <c r="E8" i="7"/>
  <c r="F8" i="7" s="1"/>
  <c r="E7" i="7"/>
  <c r="H7" i="7" s="1"/>
  <c r="E6" i="7"/>
  <c r="G6" i="7" s="1"/>
  <c r="E5" i="7"/>
  <c r="F5" i="7" s="1"/>
  <c r="E4" i="7"/>
  <c r="F4" i="7" s="1"/>
  <c r="E3" i="7"/>
  <c r="G3" i="7" s="1"/>
  <c r="G12" i="7" l="1"/>
  <c r="F12" i="7"/>
  <c r="G11" i="7"/>
  <c r="F11" i="7"/>
  <c r="H6" i="7"/>
  <c r="H13" i="7"/>
  <c r="G13" i="7"/>
  <c r="H4" i="7"/>
  <c r="G4" i="7"/>
  <c r="H5" i="7"/>
  <c r="F3" i="7"/>
  <c r="G5" i="7"/>
  <c r="H3" i="7"/>
  <c r="F13" i="7"/>
  <c r="H8" i="7"/>
  <c r="G8" i="7"/>
  <c r="G7" i="7"/>
  <c r="F7" i="7"/>
</calcChain>
</file>

<file path=xl/sharedStrings.xml><?xml version="1.0" encoding="utf-8"?>
<sst xmlns="http://schemas.openxmlformats.org/spreadsheetml/2006/main" count="9066" uniqueCount="2119">
  <si>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</si>
  <si>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</si>
  <si>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</si>
  <si>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</si>
  <si>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</si>
  <si>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</si>
  <si>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</si>
  <si>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</si>
  <si>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</si>
  <si>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</si>
  <si>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</si>
  <si>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</si>
  <si>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</si>
  <si>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</si>
  <si>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</si>
  <si>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</si>
  <si>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</si>
  <si>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</si>
  <si>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</si>
  <si>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</si>
  <si>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</si>
  <si>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</si>
  <si>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</si>
  <si>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</si>
  <si>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</si>
  <si>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</si>
  <si>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</si>
  <si>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</si>
  <si>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</si>
  <si>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</si>
  <si>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</si>
  <si>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</si>
  <si>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</si>
  <si>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</si>
  <si>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</si>
  <si>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</si>
  <si>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</si>
  <si>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</si>
  <si>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</si>
  <si>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</si>
  <si>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</si>
  <si>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</si>
  <si>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</si>
  <si>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</si>
  <si>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</si>
  <si>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</si>
  <si>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</si>
  <si>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</si>
  <si>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</si>
  <si>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</si>
  <si>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</si>
  <si>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</si>
  <si>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</si>
  <si>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</si>
  <si>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</si>
  <si>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</si>
  <si>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</si>
  <si>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</si>
  <si>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</si>
  <si>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</si>
  <si>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</si>
  <si>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</si>
  <si>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</si>
  <si>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</si>
  <si>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</si>
  <si>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</si>
  <si>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</si>
  <si>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</si>
  <si>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</si>
  <si>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</si>
  <si>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</si>
  <si>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</si>
  <si>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</si>
  <si>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</si>
  <si>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</si>
  <si>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</si>
  <si>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</si>
  <si>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</si>
  <si>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</si>
  <si>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</si>
  <si>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</si>
  <si>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</si>
  <si>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</si>
  <si>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</si>
  <si>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</si>
  <si>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</si>
  <si>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</si>
  <si>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</si>
  <si>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</si>
  <si>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</si>
  <si>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</si>
  <si>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</si>
  <si>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</si>
  <si>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</si>
  <si>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</si>
  <si>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</si>
  <si>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</si>
  <si>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</si>
  <si>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</si>
  <si>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</si>
  <si>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</si>
  <si>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</si>
  <si>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</si>
  <si>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</si>
  <si>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</si>
  <si>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</si>
  <si>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</si>
  <si>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</si>
  <si>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</si>
  <si>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</si>
  <si>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</si>
  <si>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</si>
  <si>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</si>
  <si>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</si>
  <si>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</si>
  <si>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</si>
  <si>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</si>
  <si>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</si>
  <si>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</si>
  <si>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</si>
  <si>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</si>
  <si>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</si>
  <si>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</si>
  <si>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</si>
  <si>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</si>
  <si>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</si>
  <si>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</si>
  <si>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</si>
  <si>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</si>
  <si>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</si>
  <si>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</si>
  <si>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</si>
  <si>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</si>
  <si>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</si>
  <si>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</si>
  <si>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</si>
  <si>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</si>
  <si>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</si>
  <si>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</si>
  <si>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</si>
  <si>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</si>
  <si>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</si>
  <si>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</si>
  <si>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</si>
  <si>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</si>
  <si>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</si>
  <si>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</si>
  <si>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</si>
  <si>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</si>
  <si>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</si>
  <si>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</si>
  <si>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</si>
  <si>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</si>
  <si>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</si>
  <si>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</si>
  <si>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</si>
  <si>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</si>
  <si>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</si>
  <si>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</si>
  <si>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</si>
  <si>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</si>
  <si>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</si>
  <si>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</si>
  <si>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</si>
  <si>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</si>
  <si>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</si>
  <si>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</si>
  <si>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</si>
  <si>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</si>
  <si>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</si>
  <si>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</si>
  <si>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</si>
  <si>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</si>
  <si>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</si>
  <si>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</si>
  <si>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</si>
  <si>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</si>
  <si>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</si>
  <si>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</si>
  <si>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</si>
  <si>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</si>
  <si>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</si>
  <si>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</si>
  <si>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</si>
  <si>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</si>
  <si>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</si>
  <si>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</si>
  <si>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</si>
  <si>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</si>
  <si>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</si>
  <si>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</si>
  <si>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</si>
  <si>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</si>
  <si>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</si>
  <si>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</si>
  <si>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</si>
  <si>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</si>
  <si>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</si>
  <si>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</si>
  <si>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</si>
  <si>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</si>
  <si>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</si>
  <si>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</si>
  <si>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</si>
  <si>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</si>
  <si>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</si>
  <si>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</si>
  <si>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</si>
  <si>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</si>
  <si>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</si>
  <si>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</si>
  <si>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</si>
  <si>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</si>
  <si>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</si>
  <si>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</si>
  <si>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</si>
  <si>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</si>
  <si>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</si>
  <si>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</si>
  <si>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</si>
  <si>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</si>
  <si>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</si>
  <si>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</si>
  <si>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</si>
  <si>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</si>
  <si>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</si>
  <si>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</si>
  <si>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</si>
  <si>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</si>
  <si>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</si>
  <si>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</si>
  <si>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</si>
  <si>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</si>
  <si>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</si>
  <si>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</si>
  <si>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</si>
  <si>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</si>
  <si>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</si>
  <si>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</si>
  <si>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</si>
  <si>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</si>
  <si>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</si>
  <si>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</si>
  <si>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</si>
  <si>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</si>
  <si>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</si>
  <si>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</si>
  <si>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</si>
  <si>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</si>
  <si>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</si>
  <si>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</si>
  <si>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</si>
  <si>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</si>
  <si>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</si>
  <si>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</si>
  <si>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</si>
  <si>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</si>
  <si>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</si>
  <si>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</si>
  <si>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</si>
  <si>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</si>
  <si>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</si>
  <si>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</si>
  <si>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</si>
  <si>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</si>
  <si>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</si>
  <si>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</si>
  <si>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</si>
  <si>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</si>
  <si>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</si>
  <si>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</si>
  <si>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</si>
  <si>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</si>
  <si>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</si>
  <si>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</si>
  <si>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</si>
  <si>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</si>
  <si>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</si>
  <si>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</si>
  <si>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</si>
  <si>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</si>
  <si>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</si>
  <si>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</si>
  <si>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</si>
  <si>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</si>
  <si>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</si>
  <si>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</si>
  <si>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</si>
  <si>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</si>
  <si>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</si>
  <si>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</si>
  <si>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</si>
  <si>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</si>
  <si>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</si>
  <si>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</si>
  <si>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</si>
  <si>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</si>
  <si>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</si>
  <si>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</si>
  <si>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</si>
  <si>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</si>
  <si>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</si>
  <si>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</si>
  <si>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</si>
  <si>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</si>
  <si>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</si>
  <si>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</si>
  <si>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</si>
  <si>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</si>
  <si>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</si>
  <si>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</si>
  <si>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</si>
  <si>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</si>
  <si>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</si>
  <si>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</si>
  <si>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</si>
  <si>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</si>
  <si>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</si>
  <si>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</si>
  <si>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</si>
  <si>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</si>
  <si>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</si>
  <si>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</si>
  <si>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</si>
  <si>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</si>
  <si>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</si>
  <si>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</si>
  <si>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</si>
  <si>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</si>
  <si>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</si>
  <si>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</si>
  <si>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</si>
  <si>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</si>
  <si>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</si>
  <si>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</si>
  <si>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</si>
  <si>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</si>
  <si>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</si>
  <si>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</si>
  <si>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</si>
  <si>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</si>
  <si>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</si>
  <si>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</si>
  <si>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</si>
  <si>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</si>
  <si>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</si>
  <si>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</si>
  <si>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</si>
  <si>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</si>
  <si>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</si>
  <si>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</si>
  <si>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</si>
  <si>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</si>
  <si>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</si>
  <si>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</si>
  <si>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</si>
  <si>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</si>
  <si>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</si>
  <si>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</si>
  <si>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</si>
  <si>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</si>
  <si>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</si>
  <si>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</si>
  <si>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</si>
  <si>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</si>
  <si>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</si>
  <si>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</si>
  <si>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</si>
  <si>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</si>
  <si>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</si>
  <si>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</si>
  <si>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</si>
  <si>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</si>
  <si>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</si>
  <si>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</si>
  <si>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</si>
  <si>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</si>
  <si>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</si>
  <si>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</si>
  <si>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</si>
  <si>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</si>
  <si>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</si>
  <si>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</si>
  <si>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</si>
  <si>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</si>
  <si>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</si>
  <si>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</si>
  <si>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</si>
  <si>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</si>
  <si>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</si>
  <si>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</si>
  <si>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</si>
  <si>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</si>
  <si>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</si>
  <si>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</si>
  <si>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</si>
  <si>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</si>
  <si>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</si>
  <si>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</si>
  <si>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</si>
  <si>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</si>
  <si>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</si>
  <si>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</si>
  <si>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</si>
  <si>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</si>
  <si>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</si>
  <si>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</si>
  <si>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</si>
  <si>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</si>
  <si>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</si>
  <si>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</si>
  <si>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</si>
  <si>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</si>
  <si>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</si>
  <si>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</si>
  <si>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</si>
  <si>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</si>
  <si>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</si>
  <si>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</si>
  <si>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</si>
  <si>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</si>
  <si>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</si>
  <si>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</si>
  <si>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</si>
  <si>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</si>
  <si>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</si>
  <si>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</si>
  <si>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</si>
  <si>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</si>
  <si>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</si>
  <si>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</si>
  <si>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</si>
  <si>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</si>
  <si>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</si>
  <si>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</si>
  <si>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</si>
  <si>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</si>
  <si>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</si>
  <si>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</si>
  <si>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</si>
  <si>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</si>
  <si>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</si>
  <si>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</si>
  <si>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</si>
  <si>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</si>
  <si>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</si>
  <si>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</si>
  <si>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</si>
  <si>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</si>
  <si>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</si>
  <si>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</si>
  <si>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</si>
  <si>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</si>
  <si>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</si>
  <si>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</si>
  <si>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</si>
  <si>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</si>
  <si>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</si>
  <si>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</si>
  <si>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</si>
  <si>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</si>
  <si>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</si>
  <si>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</si>
  <si>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</si>
  <si>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</si>
  <si>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</si>
  <si>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</si>
  <si>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</si>
  <si>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</si>
  <si>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</si>
  <si>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</si>
  <si>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</si>
  <si>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</si>
  <si>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</si>
  <si>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</si>
  <si>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</si>
  <si>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</si>
  <si>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</si>
  <si>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</si>
  <si>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</si>
  <si>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</si>
  <si>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</si>
  <si>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</si>
  <si>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</si>
  <si>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</si>
  <si>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</si>
  <si>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</si>
  <si>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</si>
  <si>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</si>
  <si>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</si>
  <si>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</si>
  <si>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</si>
  <si>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</si>
  <si>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</si>
  <si>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</si>
  <si>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</si>
  <si>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</si>
  <si>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</si>
  <si>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</si>
  <si>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</si>
  <si>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</si>
  <si>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</si>
  <si>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</si>
  <si>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</si>
  <si>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</si>
  <si>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</si>
  <si>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</si>
  <si>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</si>
  <si>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</si>
  <si>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</si>
  <si>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</si>
  <si>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</si>
  <si>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</si>
  <si>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</si>
  <si>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</si>
  <si>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</si>
  <si>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</si>
  <si>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</si>
  <si>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</si>
  <si>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</si>
  <si>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</si>
  <si>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</si>
  <si>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</si>
  <si>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</si>
  <si>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</si>
  <si>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</si>
  <si>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</si>
  <si>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</si>
  <si>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</si>
  <si>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</si>
  <si>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</si>
  <si>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</si>
  <si>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</si>
  <si>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</si>
  <si>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</si>
  <si>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</si>
  <si>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</si>
  <si>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</si>
  <si>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</si>
  <si>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</si>
  <si>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</si>
  <si>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</si>
  <si>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</si>
  <si>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</si>
  <si>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</si>
  <si>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</si>
  <si>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</si>
  <si>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</si>
  <si>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</si>
  <si>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</si>
  <si>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</si>
  <si>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</si>
  <si>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</si>
  <si>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</si>
  <si>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</si>
  <si>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</si>
  <si>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</si>
  <si>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</si>
  <si>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</si>
  <si>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</si>
  <si>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</si>
  <si>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</si>
  <si>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</si>
  <si>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</si>
  <si>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</si>
  <si>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</si>
  <si>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</si>
  <si>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</si>
  <si>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</si>
  <si>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</si>
  <si>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</si>
  <si>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</si>
  <si>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</si>
  <si>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</si>
  <si>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</si>
  <si>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</si>
  <si>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</si>
  <si>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</si>
  <si>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</si>
  <si>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</si>
  <si>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</si>
  <si>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</si>
  <si>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</si>
  <si>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</si>
  <si>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</si>
  <si>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</si>
  <si>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</si>
  <si>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</si>
  <si>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</si>
  <si>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</si>
  <si>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</si>
  <si>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</si>
  <si>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</si>
  <si>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</si>
  <si>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</si>
  <si>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</si>
  <si>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</si>
  <si>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</si>
  <si>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</si>
  <si>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</si>
  <si>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</si>
  <si>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</si>
  <si>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</si>
  <si>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</si>
  <si>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</si>
  <si>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</si>
  <si>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</si>
  <si>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</si>
  <si>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</si>
  <si>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</si>
  <si>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</si>
  <si>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</si>
  <si>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</si>
  <si>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</si>
  <si>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</si>
  <si>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</si>
  <si>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</si>
  <si>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</si>
  <si>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</si>
  <si>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</si>
  <si>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</si>
  <si>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</si>
  <si>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</si>
  <si>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</si>
  <si>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</si>
  <si>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</si>
  <si>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</si>
  <si>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</si>
  <si>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</si>
  <si>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</si>
  <si>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</si>
  <si>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</si>
  <si>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</si>
  <si>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</si>
  <si>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</si>
  <si>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</si>
  <si>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</si>
  <si>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</si>
  <si>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</si>
  <si>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</si>
  <si>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</si>
  <si>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</si>
  <si>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</si>
  <si>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</si>
  <si>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</si>
  <si>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</si>
  <si>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</si>
  <si>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</si>
  <si>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</si>
  <si>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</si>
  <si>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</si>
  <si>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</si>
  <si>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</si>
  <si>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</si>
  <si>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</si>
  <si>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</si>
  <si>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</si>
  <si>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</si>
  <si>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</si>
  <si>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</si>
  <si>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</si>
  <si>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</si>
  <si>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</si>
  <si>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</si>
  <si>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</si>
  <si>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</si>
  <si>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</si>
  <si>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</si>
  <si>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</si>
  <si>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</si>
  <si>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</si>
  <si>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</si>
  <si>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</si>
  <si>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</si>
  <si>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</si>
  <si>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</si>
  <si>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</si>
  <si>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</si>
  <si>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</si>
  <si>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</si>
  <si>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</si>
  <si>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</si>
  <si>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</si>
  <si>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</si>
  <si>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</si>
  <si>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</si>
  <si>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</si>
  <si>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</si>
  <si>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</si>
  <si>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</si>
  <si>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</si>
  <si>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</si>
  <si>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</si>
  <si>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</si>
  <si>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</si>
  <si>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</si>
  <si>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</si>
  <si>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</si>
  <si>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</si>
  <si>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</si>
  <si>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</si>
  <si>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</si>
  <si>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</si>
  <si>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</si>
  <si>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</si>
  <si>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</si>
  <si>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</si>
  <si>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</si>
  <si>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</si>
  <si>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</si>
  <si>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</si>
  <si>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</si>
  <si>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</si>
  <si>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</si>
  <si>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</si>
  <si>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</si>
  <si>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</si>
  <si>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</si>
  <si>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</si>
  <si>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</si>
  <si>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</si>
  <si>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</si>
  <si>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</si>
  <si>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</si>
  <si>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</si>
  <si>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</si>
  <si>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</si>
  <si>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</si>
  <si>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</si>
  <si>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</si>
  <si>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</si>
  <si>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</si>
  <si>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</si>
  <si>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</si>
  <si>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</si>
  <si>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</si>
  <si>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</si>
  <si>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</si>
  <si>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</si>
  <si>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</si>
  <si>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</si>
  <si>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</si>
  <si>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</si>
  <si>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</si>
  <si>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</si>
  <si>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</si>
  <si>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</si>
  <si>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</si>
  <si>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</si>
  <si>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</si>
  <si>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</si>
  <si>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</si>
  <si>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</si>
  <si>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</si>
  <si>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</si>
  <si>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</si>
  <si>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</si>
  <si>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</si>
  <si>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</si>
  <si>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</si>
  <si>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</si>
  <si>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</si>
  <si>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</si>
  <si>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</si>
  <si>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</si>
  <si>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</si>
  <si>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</si>
  <si>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</si>
  <si>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</si>
  <si>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</si>
  <si>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</si>
  <si>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</si>
  <si>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</si>
  <si>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</si>
  <si>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</si>
  <si>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</si>
  <si>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</si>
  <si>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</si>
  <si>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</si>
  <si>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</si>
  <si>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</si>
  <si>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</si>
  <si>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</si>
  <si>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</si>
  <si>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</si>
  <si>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</si>
  <si>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</si>
  <si>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</si>
  <si>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</si>
  <si>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</si>
  <si>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</si>
  <si>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</si>
  <si>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</si>
  <si>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</si>
  <si>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</si>
  <si>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</si>
  <si>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</si>
  <si>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</si>
  <si>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</si>
  <si>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</si>
  <si>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</si>
  <si>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</si>
  <si>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</si>
  <si>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</si>
  <si>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</si>
  <si>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</si>
  <si>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</si>
  <si>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</si>
  <si>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</si>
  <si>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</si>
  <si>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</si>
  <si>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</si>
  <si>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</si>
  <si>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</si>
  <si>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</si>
  <si>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</si>
  <si>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</si>
  <si>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</si>
  <si>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</si>
  <si>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</si>
  <si>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</si>
  <si>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</si>
  <si>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</si>
  <si>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</si>
  <si>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</si>
  <si>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</si>
  <si>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</si>
  <si>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</si>
  <si>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</si>
  <si>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</si>
  <si>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</si>
  <si>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</si>
  <si>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</si>
  <si>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</si>
  <si>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</si>
  <si>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</si>
  <si>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</si>
  <si>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</si>
  <si>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</si>
  <si>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</si>
  <si>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</si>
  <si>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</si>
  <si>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</si>
  <si>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</si>
  <si>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</si>
  <si>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</si>
  <si>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</si>
  <si>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</si>
  <si>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</si>
  <si>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</si>
  <si>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</si>
  <si>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</si>
  <si>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</si>
  <si>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</si>
  <si>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</si>
  <si>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</si>
  <si>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</si>
  <si>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</si>
  <si>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</si>
  <si>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</si>
  <si>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</si>
  <si>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</si>
  <si>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</si>
  <si>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</si>
  <si>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</si>
  <si>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</si>
  <si>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</si>
  <si>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</si>
  <si>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</si>
  <si>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</si>
  <si>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</si>
  <si>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</si>
  <si>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</si>
  <si>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</si>
  <si>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</si>
  <si>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</si>
  <si>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</si>
  <si>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</si>
  <si>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</si>
  <si>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</si>
  <si>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</si>
  <si>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</si>
  <si>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</si>
  <si>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</si>
  <si>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</si>
  <si>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</si>
  <si>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</si>
  <si>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</si>
  <si>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</si>
  <si>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</si>
  <si>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</si>
  <si>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</si>
  <si>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</si>
  <si>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</si>
  <si>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</si>
  <si>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</si>
  <si>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</si>
  <si>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</si>
  <si>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</si>
  <si>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</si>
  <si>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</si>
  <si>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</si>
  <si>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</si>
  <si>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</si>
  <si>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</si>
  <si>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</si>
  <si>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</si>
  <si>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</si>
  <si>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</si>
  <si>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</si>
  <si>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</si>
  <si>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</si>
  <si>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</si>
  <si>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</si>
  <si>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</si>
  <si>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</si>
  <si>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</si>
  <si>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</si>
  <si>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</si>
  <si>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</si>
  <si>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</si>
  <si>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</si>
  <si>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</si>
  <si>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</si>
  <si>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</si>
  <si>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</si>
  <si>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</si>
  <si>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</si>
  <si>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</si>
  <si>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</si>
  <si>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</si>
  <si>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</si>
  <si>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</si>
  <si>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</si>
  <si>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</si>
  <si>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</si>
  <si>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</si>
  <si>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</si>
  <si>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</si>
  <si>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</si>
  <si>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</si>
  <si>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</si>
  <si>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</si>
  <si>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</si>
  <si>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</si>
  <si>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</si>
  <si>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</si>
  <si>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</si>
  <si>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</si>
  <si>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</si>
  <si>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</si>
  <si>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</si>
  <si>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</si>
  <si>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</si>
  <si>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</si>
  <si>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</si>
  <si>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</si>
  <si>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</si>
  <si>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</si>
  <si>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</si>
  <si>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</si>
  <si>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</si>
  <si>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</si>
  <si>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</si>
  <si>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</si>
  <si>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</si>
  <si>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</si>
  <si>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</si>
  <si>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</si>
  <si>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</si>
  <si>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</si>
  <si>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</si>
  <si>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</si>
  <si>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</si>
  <si>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</si>
  <si>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</si>
  <si>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</si>
  <si>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</si>
  <si>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</si>
  <si>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</si>
  <si>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</si>
  <si>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</si>
  <si>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</si>
  <si>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</si>
  <si>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</si>
  <si>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</si>
  <si>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</si>
  <si>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</si>
  <si>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</si>
  <si>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</si>
  <si>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</si>
  <si>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</si>
  <si>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</si>
  <si>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</si>
  <si>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</si>
  <si>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</si>
  <si>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</si>
  <si>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</si>
  <si>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</si>
  <si>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</si>
  <si>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</si>
  <si>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</si>
  <si>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</si>
  <si>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</si>
  <si>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</si>
  <si>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</si>
  <si>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</si>
  <si>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</si>
  <si>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</si>
  <si>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</si>
  <si>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</si>
  <si>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</si>
  <si>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</si>
  <si>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</si>
  <si>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</si>
  <si>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</si>
  <si>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</si>
  <si>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</si>
  <si>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</si>
  <si>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</si>
  <si>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</si>
  <si>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</si>
  <si>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</si>
  <si>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</si>
  <si>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</si>
  <si>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</si>
  <si>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</si>
  <si>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</si>
  <si>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</si>
  <si>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</si>
  <si>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</si>
  <si>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</si>
  <si>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</si>
  <si>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</si>
  <si>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</si>
  <si>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</si>
  <si>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</si>
  <si>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</si>
  <si>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</si>
  <si>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</si>
  <si>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</si>
  <si>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</si>
  <si>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</si>
  <si>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</si>
  <si>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</si>
  <si>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</si>
  <si>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</si>
  <si>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</si>
  <si>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</si>
  <si>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</si>
  <si>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</si>
  <si>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</si>
  <si>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</si>
  <si>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</si>
  <si>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</si>
  <si>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</si>
  <si>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</si>
  <si>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</si>
  <si>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</si>
  <si>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</si>
  <si>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</si>
  <si>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</si>
  <si>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</si>
  <si>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</si>
  <si>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</si>
  <si>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</si>
  <si>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</si>
  <si>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</si>
  <si>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</si>
  <si>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</si>
  <si>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</si>
  <si>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</si>
  <si>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</si>
  <si>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</si>
  <si>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</si>
  <si>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</si>
  <si>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</si>
  <si>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</si>
  <si>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</si>
  <si>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</si>
  <si>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</si>
  <si>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</si>
  <si>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</si>
  <si>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</si>
  <si>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</si>
  <si>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</si>
  <si>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</si>
  <si>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</si>
  <si>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</si>
  <si>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</si>
  <si>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</si>
  <si>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</si>
  <si>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</si>
  <si>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</si>
  <si>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</si>
  <si>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</si>
  <si>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</si>
  <si>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</si>
  <si>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</si>
  <si>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</si>
  <si>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</si>
  <si>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</si>
  <si>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</si>
  <si>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</si>
  <si>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</si>
  <si>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</si>
  <si>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</si>
  <si>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</si>
  <si>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</si>
  <si>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</si>
  <si>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</si>
  <si>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</si>
  <si>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</si>
  <si>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</si>
  <si>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</si>
  <si>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</si>
  <si>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</si>
  <si>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</si>
  <si>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</si>
  <si>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</si>
  <si>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</si>
  <si>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</si>
  <si>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</si>
  <si>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</si>
  <si>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</si>
  <si>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</si>
  <si>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</si>
  <si>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</si>
  <si>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</si>
  <si>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</si>
  <si>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</si>
  <si>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</si>
  <si>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</si>
  <si>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</si>
  <si>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</si>
  <si>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</si>
  <si>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</si>
  <si>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</si>
  <si>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</si>
  <si>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</si>
  <si>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</si>
  <si>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</si>
  <si>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</si>
  <si>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</si>
  <si>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</si>
  <si>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</si>
  <si>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</si>
  <si>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</si>
  <si>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</si>
  <si>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</si>
  <si>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</si>
  <si>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</si>
  <si>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</si>
  <si>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</si>
  <si>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</si>
  <si>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</si>
  <si>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</si>
  <si>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</si>
  <si>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</si>
  <si>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</si>
  <si>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</si>
  <si>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</si>
  <si>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</si>
  <si>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</si>
  <si>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</si>
  <si>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</si>
  <si>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</si>
  <si>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</si>
  <si>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</si>
  <si>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</si>
  <si>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</si>
  <si>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</si>
  <si>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</si>
  <si>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</si>
  <si>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</si>
  <si>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</si>
  <si>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</si>
  <si>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</si>
  <si>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</si>
  <si>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</si>
  <si>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</si>
  <si>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</si>
  <si>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</si>
  <si>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</si>
  <si>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</si>
  <si>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</si>
  <si>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</si>
  <si>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</si>
  <si>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</si>
  <si>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</si>
  <si>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</si>
  <si>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</si>
  <si>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</si>
  <si>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</si>
  <si>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</si>
  <si>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</si>
  <si>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</si>
  <si>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</si>
  <si>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</si>
  <si>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</si>
  <si>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</si>
  <si>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</si>
  <si>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</si>
  <si>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</si>
  <si>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</si>
  <si>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</si>
  <si>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</si>
  <si>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</si>
  <si>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</si>
  <si>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</si>
  <si>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</si>
  <si>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</si>
  <si>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</si>
  <si>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</si>
  <si>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</si>
  <si>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</si>
  <si>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</si>
  <si>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</si>
  <si>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</si>
  <si>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</si>
  <si>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</si>
  <si>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</si>
  <si>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</si>
  <si>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</si>
  <si>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</si>
  <si>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</si>
  <si>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</si>
  <si>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</si>
  <si>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</si>
  <si>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</si>
  <si>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</si>
  <si>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</si>
  <si>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</si>
  <si>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</si>
  <si>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</si>
  <si>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</si>
  <si>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</si>
  <si>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</si>
  <si>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</si>
  <si>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</si>
  <si>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</si>
  <si>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</si>
  <si>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</si>
  <si>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</si>
  <si>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</si>
  <si>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</si>
  <si>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</si>
  <si>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</si>
  <si>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</si>
  <si>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</si>
  <si>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</si>
  <si>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</si>
  <si>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</si>
  <si>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</si>
  <si>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</si>
  <si>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</si>
  <si>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</si>
  <si>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</si>
  <si>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</si>
  <si>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</si>
  <si>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</si>
  <si>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</si>
  <si>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</si>
  <si>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</si>
  <si>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</si>
  <si>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</si>
  <si>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</si>
  <si>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</si>
  <si>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</si>
  <si>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</si>
  <si>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</si>
  <si>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</si>
  <si>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</si>
  <si>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</si>
  <si>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</si>
  <si>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</si>
  <si>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</si>
  <si>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</si>
  <si>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</si>
  <si>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</si>
  <si>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</si>
  <si>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</si>
  <si>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</si>
  <si>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</si>
  <si>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</si>
  <si>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</si>
  <si>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</si>
  <si>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</si>
  <si>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</si>
  <si>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</si>
  <si>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</si>
  <si>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</si>
  <si>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</si>
  <si>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</si>
  <si>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</si>
  <si>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</si>
  <si>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</si>
  <si>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</si>
  <si>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</si>
  <si>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</si>
  <si>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</si>
  <si>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</si>
  <si>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</si>
  <si>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</si>
  <si>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</si>
  <si>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</si>
  <si>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</si>
  <si>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</si>
  <si>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</si>
  <si>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</si>
  <si>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</si>
  <si>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</si>
  <si>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</si>
  <si>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</si>
  <si>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</si>
  <si>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</si>
  <si>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</si>
  <si>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</si>
  <si>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</si>
  <si>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</si>
  <si>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</si>
  <si>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</si>
  <si>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</si>
  <si>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</si>
  <si>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</si>
  <si>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</si>
  <si>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</si>
  <si>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</si>
  <si>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</si>
  <si>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</si>
  <si>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</si>
  <si>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</si>
  <si>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</si>
  <si>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</si>
  <si>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</si>
  <si>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</si>
  <si>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</si>
  <si>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</si>
  <si>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</si>
  <si>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</si>
  <si>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</si>
  <si>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</si>
  <si>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</si>
  <si>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</si>
  <si>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</si>
  <si>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</si>
  <si>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</si>
  <si>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</si>
  <si>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</si>
  <si>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</si>
  <si>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</si>
  <si>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</si>
  <si>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</si>
  <si>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</si>
  <si>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</si>
  <si>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</si>
  <si>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</si>
  <si>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</si>
  <si>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</si>
  <si>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</si>
  <si>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</si>
  <si>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</si>
  <si>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</si>
  <si>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</si>
  <si>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</si>
  <si>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</si>
  <si>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</si>
  <si>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</si>
  <si>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</si>
  <si>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</si>
  <si>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</si>
  <si>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</si>
  <si>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</si>
  <si>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</si>
  <si>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</si>
  <si>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</si>
  <si>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</si>
  <si>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</si>
  <si>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</si>
  <si>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</si>
  <si>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</si>
  <si>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</si>
  <si>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</si>
  <si>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</si>
  <si>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</si>
  <si>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</si>
  <si>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</si>
  <si>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</si>
  <si>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</si>
  <si>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</si>
  <si>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</si>
  <si>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</si>
  <si>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</si>
  <si>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</si>
  <si>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</si>
  <si>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</si>
  <si>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</si>
  <si>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</si>
  <si>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</si>
  <si>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</si>
  <si>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</si>
  <si>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</si>
  <si>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</si>
  <si>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</si>
  <si>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</si>
  <si>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</si>
  <si>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</si>
  <si>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</si>
  <si>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</si>
  <si>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</si>
  <si>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</si>
  <si>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</si>
  <si>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</si>
  <si>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</si>
  <si>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</si>
  <si>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</si>
  <si>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</si>
  <si>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</si>
  <si>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</si>
  <si>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</si>
  <si>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</si>
  <si>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</si>
  <si>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</si>
  <si>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</si>
  <si>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</si>
  <si>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</si>
  <si>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</si>
  <si>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</si>
  <si>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</si>
  <si>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</si>
  <si>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</si>
  <si>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</si>
  <si>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</si>
  <si>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</si>
  <si>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</si>
  <si>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</si>
  <si>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</si>
  <si>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</si>
  <si>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</si>
  <si>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</si>
  <si>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</si>
  <si>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</si>
  <si>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</si>
  <si>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</si>
  <si>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</si>
  <si>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</si>
  <si>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</si>
  <si>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</si>
  <si>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</si>
  <si>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</si>
  <si>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</si>
  <si>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</si>
  <si>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</si>
  <si>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</si>
  <si>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</si>
  <si>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</si>
  <si>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</si>
  <si>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</si>
  <si>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</si>
  <si>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</si>
  <si>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</si>
  <si>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</si>
  <si>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</si>
  <si>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</si>
  <si>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</si>
  <si>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</si>
  <si>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</si>
  <si>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</si>
  <si>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</si>
  <si>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</si>
  <si>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</si>
  <si>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</si>
  <si>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</si>
  <si>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</si>
  <si>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</si>
  <si>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</si>
  <si>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</si>
  <si>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</si>
  <si>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</si>
  <si>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</si>
  <si>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</si>
  <si>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</si>
  <si>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</si>
  <si>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</si>
  <si>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</si>
  <si>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</si>
  <si>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</si>
  <si>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</si>
  <si>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</si>
  <si>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</si>
  <si>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</si>
  <si>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</si>
  <si>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</si>
  <si>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</si>
  <si>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</si>
  <si>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</si>
  <si>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</si>
  <si>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</si>
  <si>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</si>
  <si>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</si>
  <si>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</si>
  <si>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</si>
  <si>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</si>
  <si>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</si>
  <si>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</si>
  <si>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</si>
  <si>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</si>
  <si>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</si>
  <si>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</si>
  <si>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</si>
  <si>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</si>
  <si>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</si>
  <si>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</si>
  <si>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</si>
  <si>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</si>
  <si>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</si>
  <si>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</si>
  <si>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</si>
  <si>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</si>
  <si>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</si>
  <si>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</si>
  <si>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</si>
  <si>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</si>
  <si>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</si>
  <si>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</si>
  <si>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</si>
  <si>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</si>
  <si>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</si>
  <si>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</si>
  <si>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</si>
  <si>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</si>
  <si>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</si>
  <si>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</si>
  <si>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</si>
  <si>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</si>
  <si>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</si>
  <si>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</si>
  <si>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</si>
  <si>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</si>
  <si>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</si>
  <si>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</si>
  <si>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</si>
  <si>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</si>
  <si>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</si>
  <si>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</si>
  <si>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</si>
  <si>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</si>
  <si>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</si>
  <si>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</si>
  <si>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</si>
  <si>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</si>
  <si>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</si>
  <si>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</si>
  <si>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</si>
  <si>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</si>
  <si>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</si>
  <si>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</si>
  <si>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</si>
  <si>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</si>
  <si>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</si>
  <si>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</si>
  <si>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</si>
  <si>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</si>
  <si>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</si>
  <si>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</si>
  <si>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</si>
  <si>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</si>
  <si>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</si>
  <si>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</si>
  <si>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</si>
  <si>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</si>
  <si>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</si>
  <si>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</si>
  <si>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</si>
  <si>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</si>
  <si>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</si>
  <si>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</si>
  <si>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</si>
  <si>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</si>
  <si>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</si>
  <si>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</si>
  <si>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</si>
  <si>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</si>
  <si>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</si>
  <si>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</si>
  <si>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</si>
  <si>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</si>
  <si>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</si>
  <si>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</si>
  <si>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</si>
  <si>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</si>
  <si>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</si>
  <si>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</si>
  <si>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</si>
  <si>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</si>
  <si>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</si>
  <si>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</si>
  <si>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</si>
  <si>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</si>
  <si>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</si>
  <si>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</si>
  <si>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</si>
  <si>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</si>
  <si>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</si>
  <si>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</si>
  <si>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</si>
  <si>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</si>
  <si>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</si>
  <si>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</si>
  <si>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</si>
  <si>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</si>
  <si>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</si>
  <si>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</si>
  <si>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</si>
  <si>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</si>
  <si>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</si>
  <si>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</si>
  <si>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</si>
  <si>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</si>
  <si>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</si>
  <si>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</si>
  <si>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</si>
  <si>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</si>
  <si>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</si>
  <si>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</si>
  <si>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</si>
  <si>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</si>
  <si>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</si>
  <si>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</si>
  <si>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</si>
  <si>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</si>
  <si>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</si>
  <si>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</si>
  <si>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</si>
  <si>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</si>
  <si>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</si>
  <si>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</si>
  <si>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</si>
  <si>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</si>
  <si>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</si>
  <si>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</si>
  <si>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</si>
  <si>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</si>
  <si>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</si>
  <si>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</si>
  <si>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</si>
  <si>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</si>
  <si>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</si>
  <si>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</si>
  <si>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</si>
  <si>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</si>
  <si>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</si>
  <si>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</si>
  <si>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</si>
  <si>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</si>
  <si>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</si>
  <si>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</si>
  <si>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</si>
  <si>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</si>
  <si>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</si>
  <si>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</si>
  <si>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</si>
  <si>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</si>
  <si>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</si>
  <si>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</si>
  <si>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</si>
  <si>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</si>
  <si>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</si>
  <si>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</si>
  <si>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</si>
  <si>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</si>
  <si>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</si>
  <si>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</si>
  <si>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</si>
  <si>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</si>
  <si>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</si>
  <si>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</si>
  <si>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</si>
  <si>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</si>
  <si>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</si>
  <si>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</si>
  <si>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</si>
  <si>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</si>
  <si>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</si>
  <si>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</si>
  <si>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</si>
  <si>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</si>
  <si>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</si>
  <si>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</si>
  <si>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</si>
  <si>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</si>
  <si>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</si>
  <si>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</si>
  <si>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</si>
  <si>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</si>
  <si>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</si>
  <si>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</si>
  <si>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</si>
  <si>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</si>
  <si>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</si>
  <si>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</si>
  <si>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</si>
  <si>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</si>
  <si>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</si>
  <si>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</si>
  <si>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</si>
  <si>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</si>
  <si>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</si>
  <si>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</si>
  <si>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</si>
  <si>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</si>
  <si>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</si>
  <si>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</si>
  <si>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</si>
  <si>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</si>
  <si>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</si>
  <si>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</si>
  <si>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</si>
  <si>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</si>
  <si>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</si>
  <si>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</si>
  <si>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</si>
  <si>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</si>
  <si>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</si>
  <si>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</si>
  <si>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</si>
  <si>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</si>
  <si>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</si>
  <si>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</si>
  <si>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</si>
  <si>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</si>
  <si>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</si>
  <si>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</si>
  <si>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</si>
  <si>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</si>
  <si>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</si>
  <si>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</si>
  <si>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</si>
  <si>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</si>
  <si>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</si>
  <si>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</si>
  <si>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</si>
  <si>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</si>
  <si>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</si>
  <si>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</si>
  <si>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</si>
  <si>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</si>
  <si>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</si>
  <si>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</si>
  <si>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</si>
  <si>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</si>
  <si>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</si>
  <si>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</si>
  <si>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</si>
  <si>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</si>
  <si>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</si>
  <si>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</si>
  <si>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</si>
  <si>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</si>
  <si>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</si>
  <si>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</si>
  <si>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</si>
  <si>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</si>
  <si>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</si>
  <si>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</si>
  <si>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</si>
  <si>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</si>
  <si>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</si>
  <si>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</si>
  <si>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</si>
  <si>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</si>
  <si>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</si>
  <si>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</si>
  <si>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</si>
  <si>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</si>
  <si>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</si>
  <si>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</si>
  <si>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</si>
  <si>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</si>
  <si>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</si>
  <si>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</si>
  <si>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</si>
  <si>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</si>
  <si>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</si>
  <si>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</si>
  <si>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</si>
  <si>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</si>
  <si>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</si>
  <si>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</si>
  <si>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</si>
  <si>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</si>
  <si>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</si>
  <si>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</si>
  <si>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</si>
  <si>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</si>
  <si>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</si>
  <si>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</si>
  <si>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</si>
  <si>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</si>
  <si>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</si>
  <si>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</si>
  <si>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</si>
  <si>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</si>
  <si>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</si>
  <si>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</si>
  <si>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</si>
  <si>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</si>
  <si>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</si>
  <si>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</si>
  <si>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</si>
  <si>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</si>
  <si>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</si>
  <si>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</si>
  <si>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</si>
  <si>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</si>
  <si>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</si>
  <si>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</si>
  <si>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</si>
  <si>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</si>
  <si>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</si>
  <si>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</si>
  <si>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</si>
  <si>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</si>
  <si>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</si>
  <si>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</si>
  <si>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</si>
  <si>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</si>
  <si>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</si>
  <si>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</si>
  <si>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</si>
  <si>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</si>
  <si>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</si>
  <si>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</si>
  <si>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</si>
  <si>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</si>
  <si>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</si>
  <si>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</si>
  <si>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</si>
  <si>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</si>
  <si>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</si>
  <si>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</si>
  <si>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</si>
  <si>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</si>
  <si>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</si>
  <si>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</si>
  <si>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</si>
  <si>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</si>
  <si>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</si>
  <si>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</si>
  <si>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</si>
  <si>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</si>
  <si>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</si>
  <si>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</si>
  <si>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</si>
  <si>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</si>
  <si>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</si>
  <si>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</si>
  <si>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</si>
  <si>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</si>
  <si>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</si>
  <si>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</si>
  <si>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</si>
  <si>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</si>
  <si>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</si>
  <si>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</si>
  <si>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</si>
  <si>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</si>
  <si>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</si>
  <si>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</si>
  <si>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</si>
  <si>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</si>
  <si>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</si>
  <si>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</si>
  <si>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</si>
  <si>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</si>
  <si>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</si>
  <si>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</si>
  <si>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</si>
  <si>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</si>
  <si>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</si>
  <si>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</si>
  <si>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</si>
  <si>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</si>
  <si>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</si>
  <si>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</si>
  <si>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</si>
  <si>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</si>
  <si>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</si>
  <si>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</si>
  <si>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</si>
  <si>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</si>
  <si>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</si>
  <si>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</si>
  <si>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</si>
  <si>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</si>
  <si>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</si>
  <si>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</si>
  <si>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</si>
  <si>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</si>
  <si>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</si>
  <si>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</si>
  <si>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</si>
  <si>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</si>
  <si>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</si>
  <si>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</si>
  <si>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</si>
  <si>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</si>
  <si>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</si>
  <si>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</si>
  <si>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</si>
  <si>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</si>
  <si>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</si>
  <si>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</si>
  <si>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</si>
  <si>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</si>
  <si>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</si>
  <si>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</si>
  <si>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</si>
  <si>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</si>
  <si>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</si>
  <si>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</si>
  <si>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</si>
  <si>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</si>
  <si>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</si>
  <si>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</si>
  <si>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</si>
  <si>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</si>
  <si>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</si>
  <si>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</si>
  <si>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</si>
  <si>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</si>
  <si>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</si>
  <si>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</si>
  <si>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</si>
  <si>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</si>
  <si>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</si>
  <si>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</si>
  <si>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</si>
  <si>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</si>
  <si>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</si>
  <si>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</si>
  <si>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</si>
  <si>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</si>
  <si>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</si>
  <si>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</si>
  <si>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</si>
  <si>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</si>
  <si>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</si>
  <si>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</si>
  <si>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</si>
  <si>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</si>
  <si>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</si>
  <si>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</si>
  <si>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</si>
  <si>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</si>
  <si>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</si>
  <si>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</si>
  <si>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</si>
  <si>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</si>
  <si>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</si>
  <si>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</si>
  <si>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</si>
  <si>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</si>
  <si>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</si>
  <si>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</si>
  <si>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</si>
  <si>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</si>
  <si>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</si>
  <si>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</si>
  <si>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</si>
  <si>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</si>
  <si>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</si>
  <si>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</si>
  <si>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</si>
  <si>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</si>
  <si>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</si>
  <si>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</si>
  <si>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</si>
  <si>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</si>
  <si>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</si>
  <si>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</si>
  <si>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</si>
  <si>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</si>
  <si>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</si>
  <si>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</si>
  <si>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</si>
  <si>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</si>
  <si>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</si>
  <si>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</si>
  <si>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</si>
  <si>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</si>
  <si>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</si>
  <si>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</si>
  <si>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</si>
  <si>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</si>
  <si>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</si>
  <si>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</si>
  <si>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</si>
  <si>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</si>
  <si>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</si>
  <si>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</si>
  <si>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</si>
  <si>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</si>
  <si>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</si>
  <si>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</si>
  <si>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</si>
  <si>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</si>
  <si>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</si>
  <si>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</si>
  <si>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</si>
  <si>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</si>
  <si>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</si>
  <si>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</si>
  <si>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</si>
  <si>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</si>
  <si>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</si>
  <si>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</si>
  <si>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</si>
  <si>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</si>
  <si>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</si>
  <si>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</si>
  <si>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</si>
  <si>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</si>
  <si>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</si>
  <si>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</si>
  <si>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</si>
  <si>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</si>
  <si>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</si>
  <si>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</si>
  <si>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</si>
  <si>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Average_Donation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</si>
  <si>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</si>
  <si>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</si>
  <si>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</si>
  <si>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</si>
  <si>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</si>
  <si>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</si>
  <si>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</si>
  <si>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</si>
  <si>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</si>
  <si>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</si>
  <si>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</si>
  <si>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</si>
  <si>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</si>
  <si>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</si>
  <si>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</si>
  <si>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</si>
  <si>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</si>
  <si>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</si>
  <si>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</si>
  <si>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</si>
  <si>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</si>
  <si>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</si>
  <si>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</si>
  <si>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</si>
  <si>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</si>
  <si>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</si>
  <si>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</si>
  <si>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</si>
  <si>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</si>
  <si>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</si>
  <si>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</si>
  <si>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</si>
  <si>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</si>
  <si>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 with Formula</t>
  </si>
  <si>
    <t>Sub-Category with Formula</t>
  </si>
  <si>
    <t>Sub-Category (w/ text to column feature)</t>
  </si>
  <si>
    <t>Parent Category (w/ Text To colum feature)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</si>
  <si>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</si>
  <si>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</si>
  <si>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</si>
  <si>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</si>
  <si>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</si>
  <si>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</si>
  <si>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</si>
  <si>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</si>
  <si>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</si>
  <si>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</si>
  <si>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</si>
  <si>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</si>
  <si>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</si>
  <si>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</si>
  <si>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</si>
  <si>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</si>
  <si>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</si>
  <si>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</si>
  <si>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</si>
  <si>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</si>
  <si>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</si>
  <si>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</si>
  <si>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</si>
  <si>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</si>
  <si>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</si>
  <si>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</si>
  <si>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</si>
  <si>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</si>
  <si>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</si>
  <si>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</si>
  <si>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</si>
  <si>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</si>
  <si>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</si>
  <si>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</si>
  <si>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</si>
  <si>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</si>
  <si>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</si>
  <si>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</si>
  <si>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</si>
  <si>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</si>
  <si>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backer amount</t>
  </si>
  <si>
    <t>Mean</t>
  </si>
  <si>
    <t>Median</t>
  </si>
  <si>
    <t>Min. Backers</t>
  </si>
  <si>
    <t>Max. Backers</t>
  </si>
  <si>
    <t>Variance</t>
  </si>
  <si>
    <t>St. Dev.</t>
  </si>
  <si>
    <t>Successful</t>
  </si>
  <si>
    <t>Failed</t>
  </si>
  <si>
    <t>The median is a better representation considering the data has outliers that throw off the mean.</t>
  </si>
  <si>
    <t xml:space="preserve">There is more variability with successful campaigns which makes sense because it is a larger set of data that has a bigger range of numbers.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</si>
</sst>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70" formatCode="mm/dd/yy;@"/>
    <numFmt numFmtId="172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0" fontId="16" fillId="0" borderId="0" xfId="0" applyNumberFormat="1" applyFont="1" applyAlignment="1">
      <alignment horizontal="center"/>
    </xf>
    <xf numFmtId="170" fontId="0" fillId="0" borderId="0" xfId="0" applyNumberFormat="1"/>
    <xf numFmtId="172" fontId="0" fillId="0" borderId="0" xfId="0" applyNumberFormat="1"/>
    <xf numFmtId="9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 1 Challenge CrowdfundingBook.xlsx]Parent Cat. Counts!PivotTable4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'Parent Cat. Counts'!$B$4:$B$5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'Parent Cat. Counts'!$A$6:$A$18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Cat. Counts'!$B$6:$B$18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8-4C9B-BA31-78076FCAF742}"/>
            </c:ext>
          </c:extLst>
        </c:ser>
        <c:ser>
          <c:idx val="1"/>
          <c:order val="1"/>
          <c:tx>
            <c:strRef>
              <c:f>'Parent Cat. Counts'!$C$4:$C$5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'Parent Cat. Counts'!$A$6:$A$18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Cat. Counts'!$C$6:$C$18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FB8-4C9B-BA31-78076FCAF742}"/>
            </c:ext>
          </c:extLst>
        </c:ser>
        <c:ser>
          <c:idx val="2"/>
          <c:order val="2"/>
          <c:tx>
            <c:strRef>
              <c:f>'Parent Cat. Counts'!$D$4:$D$5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'Parent Cat. Counts'!$A$6:$A$18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Cat. Counts'!$D$6:$D$18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FB8-4C9B-BA31-78076FCAF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937471"/>
        <c:axId val="1604936031"/>
      </c:lineChart>
      <c:catAx>
        <c:axId val="160493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36031"/>
        <c:crosses val="autoZero"/>
        <c:auto val="1"/>
        <c:lblAlgn val="ctr"/>
        <c:lblOffset val="100"/>
        <c:noMultiLvlLbl val="0"/>
      </c:catAx>
      <c:valAx>
        <c:axId val="160493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93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 1 Challenge CrowdfundingBook.xlsx]Summary!PivotTable1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by Parent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Summary!$B$5:$B$14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6-447C-8D8A-4040BE122B0D}"/>
            </c:ext>
          </c:extLst>
        </c:ser>
        <c:ser>
          <c:idx val="1"/>
          <c:order val="1"/>
          <c:tx>
            <c:strRef>
              <c:f>Summary!$C$3:$C$4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Summary!$C$5:$C$14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96-447C-8D8A-4040BE122B0D}"/>
            </c:ext>
          </c:extLst>
        </c:ser>
        <c:ser>
          <c:idx val="2"/>
          <c:order val="2"/>
          <c:tx>
            <c:strRef>
              <c:f>Summary!$D$3:$D$4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Summary!$D$5:$D$14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96-447C-8D8A-4040BE122B0D}"/>
            </c:ext>
          </c:extLst>
        </c:ser>
        <c:ser>
          <c:idx val="3"/>
          <c:order val="3"/>
          <c:tx>
            <c:strRef>
              <c:f>Summary!$E$3:$E$4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Summary!$E$5:$E$14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96-447C-8D8A-4040BE122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1181408"/>
        <c:axId val="1051181888"/>
      </c:barChart>
      <c:catAx>
        <c:axId val="10511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81888"/>
        <c:crosses val="autoZero"/>
        <c:auto val="1"/>
        <c:lblAlgn val="ctr"/>
        <c:lblOffset val="100"/>
        <c:noMultiLvlLbl val="0"/>
      </c:catAx>
      <c:valAx>
        <c:axId val="10511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 1 Challenge CrowdfundingBook.xlsx]Category Counts!PivotTable2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Counts'!$B$4:$B$5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Counts'!$A$6:$A$30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Counts'!$B$6:$B$30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2-49F7-BFF6-68BD5B01B7D6}"/>
            </c:ext>
          </c:extLst>
        </c:ser>
        <c:ser>
          <c:idx val="1"/>
          <c:order val="1"/>
          <c:tx>
            <c:strRef>
              <c:f>'Category Counts'!$C$4:$C$5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Counts'!$A$6:$A$30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Counts'!$C$6:$C$30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2-49F7-BFF6-68BD5B01B7D6}"/>
            </c:ext>
          </c:extLst>
        </c:ser>
        <c:ser>
          <c:idx val="2"/>
          <c:order val="2"/>
          <c:tx>
            <c:strRef>
              <c:f>'Category Counts'!$D$4:$D$5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Counts'!$A$6:$A$30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Counts'!$D$6:$D$30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42-49F7-BFF6-68BD5B01B7D6}"/>
            </c:ext>
          </c:extLst>
        </c:ser>
        <c:ser>
          <c:idx val="3"/>
          <c:order val="3"/>
          <c:tx>
            <c:strRef>
              <c:f>'Category Counts'!$E$4:$E$5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Counts'!$A$6:$A$30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'Category Counts'!$E$6:$E$30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42-49F7-BFF6-68BD5B01B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99589039"/>
        <c:axId val="1599589999"/>
      </c:barChart>
      <c:catAx>
        <c:axId val="159958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89999"/>
        <c:crosses val="autoZero"/>
        <c:auto val="1"/>
        <c:lblAlgn val="ctr"/>
        <c:lblOffset val="100"/>
        <c:noMultiLvlLbl val="0"/>
      </c:catAx>
      <c:valAx>
        <c:axId val="159958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F-4546-9CBF-A43A6B87493A}"/>
            </c:ext>
          </c:extLst>
        </c:ser>
        <c:ser>
          <c:idx val="1"/>
          <c:order val="1"/>
          <c:tx>
            <c:strRef>
              <c:f>'Crowdfunding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F-4546-9CBF-A43A6B87493A}"/>
            </c:ext>
          </c:extLst>
        </c:ser>
        <c:ser>
          <c:idx val="2"/>
          <c:order val="2"/>
          <c:tx>
            <c:strRef>
              <c:f>'Crowdfunding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F-4546-9CBF-A43A6B87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267103"/>
        <c:axId val="645266623"/>
      </c:lineChart>
      <c:catAx>
        <c:axId val="64526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66623"/>
        <c:crosses val="autoZero"/>
        <c:auto val="1"/>
        <c:lblAlgn val="ctr"/>
        <c:lblOffset val="100"/>
        <c:noMultiLvlLbl val="0"/>
      </c:catAx>
      <c:valAx>
        <c:axId val="6452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6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33337</xdr:rowOff>
    </xdr:from>
    <xdr:to>
      <xdr:col>10</xdr:col>
      <xdr:colOff>28575</xdr:colOff>
      <xdr:row>13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4BB6F-151E-8859-5BF4-BC51A89E3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14</xdr:row>
      <xdr:rowOff>185737</xdr:rowOff>
    </xdr:from>
    <xdr:to>
      <xdr:col>6</xdr:col>
      <xdr:colOff>19050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B1CD3-74DE-870C-6667-0410C17DA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4</xdr:row>
      <xdr:rowOff>47625</xdr:rowOff>
    </xdr:from>
    <xdr:to>
      <xdr:col>13</xdr:col>
      <xdr:colOff>104775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80E33-05D3-3AA7-1CD3-396684E36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13</xdr:row>
      <xdr:rowOff>157162</xdr:rowOff>
    </xdr:from>
    <xdr:to>
      <xdr:col>6</xdr:col>
      <xdr:colOff>333375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4CE01-5613-816F-DAB1-674B497E5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ey Blue" refreshedDate="45640.562159837966" createdVersion="8" refreshedVersion="8" minRefreshableVersion="3" recordCount="1000" xr:uid="{26DC1861-8FF5-40EE-8AFB-E23746354BBA}">
  <cacheSource type="worksheet">
    <worksheetSource ref="A1:U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with Formula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with Formula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ey Blue" refreshedDate="45640.751203125001" createdVersion="8" refreshedVersion="8" minRefreshableVersion="3" recordCount="1001" xr:uid="{919CF0AB-10E4-4F47-BD87-3B823EAF21F8}">
  <cacheSource type="worksheet">
    <worksheetSource ref="A1:W1048576" sheet="Crowdfunding"/>
  </cacheSource>
  <cacheFields count="25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4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with Formula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 with Formula" numFmtId="0">
      <sharedItems containsBlank="1"/>
    </cacheField>
    <cacheField name="Parent Category (w/ Text To colum feature)" numFmtId="0">
      <sharedItems containsBlank="1"/>
    </cacheField>
    <cacheField name="Sub-Category (w/ text to column feature)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x v="0"/>
    <n v="1450159200"/>
    <x v="0"/>
    <d v="2015-12-15T06:00:00"/>
    <b v="0"/>
    <b v="0"/>
    <s v="food/food trucks"/>
    <x v="0"/>
    <s v="food trucks"/>
    <s v="food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x v="1"/>
    <n v="1408597200"/>
    <x v="1"/>
    <d v="2014-08-21T05:00:00"/>
    <b v="0"/>
    <b v="1"/>
    <s v="music/rock"/>
    <x v="1"/>
    <s v="rock"/>
    <s v="music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x v="2"/>
    <n v="1384840800"/>
    <x v="2"/>
    <d v="2013-11-19T06:00:00"/>
    <b v="0"/>
    <b v="0"/>
    <s v="technology/web"/>
    <x v="2"/>
    <s v="web"/>
    <s v="technology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x v="3"/>
    <n v="1568955600"/>
    <x v="3"/>
    <d v="2019-09-20T05:00:00"/>
    <b v="0"/>
    <b v="0"/>
    <s v="music/rock"/>
    <x v="1"/>
    <s v="rock"/>
    <s v="music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x v="4"/>
    <n v="1548309600"/>
    <x v="4"/>
    <d v="2019-01-24T06:00:00"/>
    <b v="0"/>
    <b v="0"/>
    <s v="theater/plays"/>
    <x v="3"/>
    <s v="plays"/>
    <s v="theater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x v="5"/>
    <n v="1347080400"/>
    <x v="5"/>
    <d v="2012-09-08T05:00:00"/>
    <b v="0"/>
    <b v="0"/>
    <s v="theater/plays"/>
    <x v="3"/>
    <s v="plays"/>
    <s v="theater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x v="6"/>
    <n v="1505365200"/>
    <x v="6"/>
    <d v="2017-09-14T05:00:00"/>
    <b v="0"/>
    <b v="0"/>
    <s v="film &amp; video/documentary"/>
    <x v="4"/>
    <s v="documentary"/>
    <s v="film &amp; video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x v="7"/>
    <n v="1439614800"/>
    <x v="7"/>
    <d v="2015-08-15T05:00:00"/>
    <b v="0"/>
    <b v="0"/>
    <s v="theater/plays"/>
    <x v="3"/>
    <s v="plays"/>
    <s v="theater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x v="8"/>
    <n v="1281502800"/>
    <x v="8"/>
    <d v="2010-08-11T05:00:00"/>
    <b v="0"/>
    <b v="0"/>
    <s v="theater/plays"/>
    <x v="3"/>
    <s v="plays"/>
    <s v="theater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x v="9"/>
    <n v="1383804000"/>
    <x v="9"/>
    <d v="2013-11-07T06:00:00"/>
    <b v="0"/>
    <b v="0"/>
    <s v="music/electric music"/>
    <x v="1"/>
    <s v="electric music"/>
    <s v="music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x v="10"/>
    <n v="1285909200"/>
    <x v="10"/>
    <d v="2010-10-01T05:00:00"/>
    <b v="0"/>
    <b v="0"/>
    <s v="film &amp; video/drama"/>
    <x v="4"/>
    <s v="drama"/>
    <s v="film &amp; video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x v="11"/>
    <n v="1285563600"/>
    <x v="11"/>
    <d v="2010-09-27T05:00:00"/>
    <b v="0"/>
    <b v="1"/>
    <s v="theater/plays"/>
    <x v="3"/>
    <s v="plays"/>
    <s v="theater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x v="12"/>
    <n v="1572411600"/>
    <x v="12"/>
    <d v="2019-10-30T05:00:00"/>
    <b v="0"/>
    <b v="0"/>
    <s v="film &amp; video/drama"/>
    <x v="4"/>
    <s v="drama"/>
    <s v="film &amp; video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x v="13"/>
    <n v="1466658000"/>
    <x v="13"/>
    <d v="2016-06-23T05:00:00"/>
    <b v="0"/>
    <b v="0"/>
    <s v="music/indie rock"/>
    <x v="1"/>
    <s v="indie rock"/>
    <s v="music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x v="14"/>
    <n v="1333342800"/>
    <x v="14"/>
    <d v="2012-04-02T05:00:00"/>
    <b v="0"/>
    <b v="0"/>
    <s v="music/indie rock"/>
    <x v="1"/>
    <s v="indie rock"/>
    <s v="music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x v="15"/>
    <n v="1576303200"/>
    <x v="15"/>
    <d v="2019-12-14T06:00:00"/>
    <b v="0"/>
    <b v="0"/>
    <s v="technology/wearables"/>
    <x v="2"/>
    <s v="wearables"/>
    <s v="technology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x v="16"/>
    <n v="1392271200"/>
    <x v="16"/>
    <d v="2014-02-13T06:00:00"/>
    <b v="0"/>
    <b v="0"/>
    <s v="publishing/nonfiction"/>
    <x v="5"/>
    <s v="nonfiction"/>
    <s v="publishing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x v="17"/>
    <n v="1294898400"/>
    <x v="17"/>
    <d v="2011-01-13T06:00:00"/>
    <b v="0"/>
    <b v="0"/>
    <s v="film &amp; video/animation"/>
    <x v="4"/>
    <s v="animation"/>
    <s v="film &amp; video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x v="18"/>
    <n v="1537074000"/>
    <x v="18"/>
    <d v="2018-09-16T05:00:00"/>
    <b v="0"/>
    <b v="0"/>
    <s v="theater/plays"/>
    <x v="3"/>
    <s v="plays"/>
    <s v="theater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x v="19"/>
    <n v="1553490000"/>
    <x v="19"/>
    <d v="2019-03-25T05:00:00"/>
    <b v="0"/>
    <b v="1"/>
    <s v="theater/plays"/>
    <x v="3"/>
    <s v="plays"/>
    <s v="theater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x v="20"/>
    <n v="1406523600"/>
    <x v="20"/>
    <d v="2014-07-28T05:00:00"/>
    <b v="0"/>
    <b v="0"/>
    <s v="film &amp; video/drama"/>
    <x v="4"/>
    <s v="drama"/>
    <s v="film &amp; video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x v="21"/>
    <n v="1316322000"/>
    <x v="21"/>
    <d v="2011-09-18T05:00:00"/>
    <b v="0"/>
    <b v="0"/>
    <s v="theater/plays"/>
    <x v="3"/>
    <s v="plays"/>
    <s v="theater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x v="22"/>
    <n v="1524027600"/>
    <x v="22"/>
    <d v="2018-04-18T05:00:00"/>
    <b v="0"/>
    <b v="0"/>
    <s v="theater/plays"/>
    <x v="3"/>
    <s v="plays"/>
    <s v="theater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x v="23"/>
    <n v="1554699600"/>
    <x v="23"/>
    <d v="2019-04-08T05:00:00"/>
    <b v="0"/>
    <b v="0"/>
    <s v="film &amp; video/documentary"/>
    <x v="4"/>
    <s v="documentary"/>
    <s v="film &amp; video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x v="24"/>
    <n v="1403499600"/>
    <x v="24"/>
    <d v="2014-06-23T05:00:00"/>
    <b v="0"/>
    <b v="0"/>
    <s v="technology/wearables"/>
    <x v="2"/>
    <s v="wearables"/>
    <s v="technology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x v="25"/>
    <n v="1307422800"/>
    <x v="25"/>
    <d v="2011-06-07T05:00:00"/>
    <b v="0"/>
    <b v="1"/>
    <s v="games/video games"/>
    <x v="6"/>
    <s v="video games"/>
    <s v="games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x v="26"/>
    <n v="1535346000"/>
    <x v="26"/>
    <d v="2018-08-27T05:00:00"/>
    <b v="0"/>
    <b v="0"/>
    <s v="theater/plays"/>
    <x v="3"/>
    <s v="plays"/>
    <s v="theater"/>
    <s v="plays"/>
  </r>
  <r>
    <n v="27"/>
    <s v="Best, Carr and Williams"/>
    <s v="Diverse transitional migration"/>
    <n v="2000"/>
    <n v="1599"/>
    <n v="79.95"/>
    <x v="0"/>
    <n v="15"/>
    <n v="106.6"/>
    <s v="US"/>
    <s v="USD"/>
    <x v="27"/>
    <n v="1444539600"/>
    <x v="27"/>
    <d v="2015-10-11T05:00:00"/>
    <b v="0"/>
    <b v="0"/>
    <s v="music/rock"/>
    <x v="1"/>
    <s v="rock"/>
    <s v="music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x v="28"/>
    <n v="1267682400"/>
    <x v="28"/>
    <d v="2010-03-04T06:00:00"/>
    <b v="0"/>
    <b v="1"/>
    <s v="theater/plays"/>
    <x v="3"/>
    <s v="plays"/>
    <s v="theater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x v="29"/>
    <n v="1535518800"/>
    <x v="29"/>
    <d v="2018-08-29T05:00:00"/>
    <b v="0"/>
    <b v="0"/>
    <s v="film &amp; video/shorts"/>
    <x v="4"/>
    <s v="shorts"/>
    <s v="film &amp; video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x v="30"/>
    <n v="1559106000"/>
    <x v="30"/>
    <d v="2019-05-29T05:00:00"/>
    <b v="0"/>
    <b v="0"/>
    <s v="film &amp; video/animation"/>
    <x v="4"/>
    <s v="animation"/>
    <s v="film &amp; video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x v="31"/>
    <n v="1454392800"/>
    <x v="31"/>
    <d v="2016-02-02T06:00:00"/>
    <b v="0"/>
    <b v="0"/>
    <s v="games/video games"/>
    <x v="6"/>
    <s v="video games"/>
    <s v="games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x v="32"/>
    <n v="1517896800"/>
    <x v="32"/>
    <d v="2018-02-06T06:00:00"/>
    <b v="0"/>
    <b v="0"/>
    <s v="film &amp; video/documentary"/>
    <x v="4"/>
    <s v="documentary"/>
    <s v="film &amp; video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x v="33"/>
    <n v="1415685600"/>
    <x v="33"/>
    <d v="2014-11-11T06:00:00"/>
    <b v="0"/>
    <b v="0"/>
    <s v="theater/plays"/>
    <x v="3"/>
    <s v="plays"/>
    <s v="theater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x v="34"/>
    <n v="1490677200"/>
    <x v="34"/>
    <d v="2017-03-28T05:00:00"/>
    <b v="0"/>
    <b v="0"/>
    <s v="film &amp; video/documentary"/>
    <x v="4"/>
    <s v="documentary"/>
    <s v="film &amp; video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x v="35"/>
    <n v="1551506400"/>
    <x v="35"/>
    <d v="2019-03-02T06:00:00"/>
    <b v="0"/>
    <b v="1"/>
    <s v="film &amp; video/drama"/>
    <x v="4"/>
    <s v="drama"/>
    <s v="film &amp; video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x v="36"/>
    <n v="1300856400"/>
    <x v="36"/>
    <d v="2011-03-23T05:00:00"/>
    <b v="0"/>
    <b v="0"/>
    <s v="theater/plays"/>
    <x v="3"/>
    <s v="plays"/>
    <s v="theater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x v="37"/>
    <n v="1573192800"/>
    <x v="37"/>
    <d v="2019-11-08T06:00:00"/>
    <b v="0"/>
    <b v="1"/>
    <s v="publishing/fiction"/>
    <x v="5"/>
    <s v="fiction"/>
    <s v="publishing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x v="38"/>
    <n v="1287810000"/>
    <x v="38"/>
    <d v="2010-10-23T05:00:00"/>
    <b v="0"/>
    <b v="0"/>
    <s v="photography/photography books"/>
    <x v="7"/>
    <s v="photography books"/>
    <s v="photography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x v="39"/>
    <n v="1362978000"/>
    <x v="39"/>
    <d v="2013-03-11T05:00:00"/>
    <b v="0"/>
    <b v="0"/>
    <s v="theater/plays"/>
    <x v="3"/>
    <s v="plays"/>
    <s v="theater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x v="40"/>
    <n v="1277355600"/>
    <x v="40"/>
    <d v="2010-06-24T05:00:00"/>
    <b v="0"/>
    <b v="1"/>
    <s v="technology/wearables"/>
    <x v="2"/>
    <s v="wearables"/>
    <s v="technology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x v="41"/>
    <n v="1348981200"/>
    <x v="41"/>
    <d v="2012-09-30T05:00:00"/>
    <b v="0"/>
    <b v="1"/>
    <s v="music/rock"/>
    <x v="1"/>
    <s v="rock"/>
    <s v="music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x v="42"/>
    <n v="1310533200"/>
    <x v="42"/>
    <d v="2011-07-13T05:00:00"/>
    <b v="0"/>
    <b v="0"/>
    <s v="food/food trucks"/>
    <x v="0"/>
    <s v="food trucks"/>
    <s v="food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x v="43"/>
    <n v="1407560400"/>
    <x v="43"/>
    <d v="2014-08-09T05:00:00"/>
    <b v="0"/>
    <b v="0"/>
    <s v="publishing/radio &amp; podcasts"/>
    <x v="5"/>
    <s v="radio &amp; podcasts"/>
    <s v="publishing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x v="44"/>
    <n v="1552885200"/>
    <x v="44"/>
    <d v="2019-03-18T05:00:00"/>
    <b v="0"/>
    <b v="0"/>
    <s v="publishing/fiction"/>
    <x v="5"/>
    <s v="fiction"/>
    <s v="publishing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x v="45"/>
    <n v="1479362400"/>
    <x v="45"/>
    <d v="2016-11-17T06:00:00"/>
    <b v="0"/>
    <b v="1"/>
    <s v="theater/plays"/>
    <x v="3"/>
    <s v="plays"/>
    <s v="theater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x v="46"/>
    <n v="1280552400"/>
    <x v="46"/>
    <d v="2010-07-31T05:00:00"/>
    <b v="0"/>
    <b v="0"/>
    <s v="music/rock"/>
    <x v="1"/>
    <s v="rock"/>
    <s v="music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x v="47"/>
    <n v="1398661200"/>
    <x v="47"/>
    <d v="2014-04-28T05:00:00"/>
    <b v="0"/>
    <b v="0"/>
    <s v="theater/plays"/>
    <x v="3"/>
    <s v="plays"/>
    <s v="theater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x v="48"/>
    <n v="1436245200"/>
    <x v="48"/>
    <d v="2015-07-07T05:00:00"/>
    <b v="0"/>
    <b v="0"/>
    <s v="theater/plays"/>
    <x v="3"/>
    <s v="plays"/>
    <s v="theater"/>
    <s v="plays"/>
  </r>
  <r>
    <n v="49"/>
    <s v="Casey-Kelly"/>
    <s v="Sharable holistic interface"/>
    <n v="7200"/>
    <n v="13653"/>
    <n v="189.625"/>
    <x v="1"/>
    <n v="303"/>
    <n v="45.059405940594061"/>
    <s v="US"/>
    <s v="USD"/>
    <x v="49"/>
    <n v="1575439200"/>
    <x v="49"/>
    <d v="2019-12-04T06:00:00"/>
    <b v="0"/>
    <b v="0"/>
    <s v="music/rock"/>
    <x v="1"/>
    <s v="rock"/>
    <s v="music"/>
    <s v="rock"/>
  </r>
  <r>
    <n v="50"/>
    <s v="Jones, Taylor and Moore"/>
    <s v="Down-sized system-worthy secured line"/>
    <n v="100"/>
    <n v="2"/>
    <n v="2"/>
    <x v="0"/>
    <n v="1"/>
    <n v="2"/>
    <s v="IT"/>
    <s v="EUR"/>
    <x v="50"/>
    <n v="1377752400"/>
    <x v="50"/>
    <d v="2013-08-29T05:00:00"/>
    <b v="0"/>
    <b v="0"/>
    <s v="music/metal"/>
    <x v="1"/>
    <s v="metal"/>
    <s v="music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x v="51"/>
    <n v="1334206800"/>
    <x v="51"/>
    <d v="2012-04-12T05:00:00"/>
    <b v="0"/>
    <b v="1"/>
    <s v="technology/wearables"/>
    <x v="2"/>
    <s v="wearables"/>
    <s v="technology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x v="52"/>
    <n v="1284872400"/>
    <x v="52"/>
    <d v="2010-09-19T05:00:00"/>
    <b v="0"/>
    <b v="0"/>
    <s v="theater/plays"/>
    <x v="3"/>
    <s v="plays"/>
    <s v="theater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x v="53"/>
    <n v="1403931600"/>
    <x v="53"/>
    <d v="2014-06-28T05:00:00"/>
    <b v="0"/>
    <b v="0"/>
    <s v="film &amp; video/drama"/>
    <x v="4"/>
    <s v="drama"/>
    <s v="film &amp; video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x v="54"/>
    <n v="1521262800"/>
    <x v="54"/>
    <d v="2018-03-17T05:00:00"/>
    <b v="0"/>
    <b v="0"/>
    <s v="technology/wearables"/>
    <x v="2"/>
    <s v="wearables"/>
    <s v="technology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x v="55"/>
    <n v="1533358800"/>
    <x v="55"/>
    <d v="2018-08-04T05:00:00"/>
    <b v="0"/>
    <b v="0"/>
    <s v="music/jazz"/>
    <x v="1"/>
    <s v="jazz"/>
    <s v="music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x v="56"/>
    <n v="1421474400"/>
    <x v="56"/>
    <d v="2015-01-17T06:00:00"/>
    <b v="0"/>
    <b v="0"/>
    <s v="technology/wearables"/>
    <x v="2"/>
    <s v="wearables"/>
    <s v="technology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x v="57"/>
    <n v="1505278800"/>
    <x v="57"/>
    <d v="2017-09-13T05:00:00"/>
    <b v="0"/>
    <b v="0"/>
    <s v="games/video games"/>
    <x v="6"/>
    <s v="video games"/>
    <s v="games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x v="58"/>
    <n v="1443934800"/>
    <x v="58"/>
    <d v="2015-10-04T05:00:00"/>
    <b v="0"/>
    <b v="0"/>
    <s v="theater/plays"/>
    <x v="3"/>
    <s v="plays"/>
    <s v="theater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x v="59"/>
    <n v="1498539600"/>
    <x v="59"/>
    <d v="2017-06-27T05:00:00"/>
    <b v="0"/>
    <b v="1"/>
    <s v="theater/plays"/>
    <x v="3"/>
    <s v="plays"/>
    <s v="theater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x v="60"/>
    <n v="1342760400"/>
    <x v="60"/>
    <d v="2012-07-20T05:00:00"/>
    <b v="0"/>
    <b v="0"/>
    <s v="theater/plays"/>
    <x v="3"/>
    <s v="plays"/>
    <s v="theater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x v="61"/>
    <n v="1301720400"/>
    <x v="61"/>
    <d v="2011-04-02T05:00:00"/>
    <b v="0"/>
    <b v="0"/>
    <s v="theater/plays"/>
    <x v="3"/>
    <s v="plays"/>
    <s v="theater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x v="62"/>
    <n v="1433566800"/>
    <x v="62"/>
    <d v="2015-06-06T05:00:00"/>
    <b v="0"/>
    <b v="0"/>
    <s v="technology/web"/>
    <x v="2"/>
    <s v="web"/>
    <s v="technology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x v="63"/>
    <n v="1493874000"/>
    <x v="63"/>
    <d v="2017-05-04T05:00:00"/>
    <b v="0"/>
    <b v="0"/>
    <s v="theater/plays"/>
    <x v="3"/>
    <s v="plays"/>
    <s v="theater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x v="64"/>
    <n v="1531803600"/>
    <x v="64"/>
    <d v="2018-07-17T05:00:00"/>
    <b v="0"/>
    <b v="1"/>
    <s v="technology/web"/>
    <x v="2"/>
    <s v="web"/>
    <s v="technology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x v="65"/>
    <n v="1296712800"/>
    <x v="65"/>
    <d v="2011-02-03T06:00:00"/>
    <b v="0"/>
    <b v="0"/>
    <s v="theater/plays"/>
    <x v="3"/>
    <s v="plays"/>
    <s v="theater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x v="66"/>
    <n v="1428901200"/>
    <x v="66"/>
    <d v="2015-04-13T05:00:00"/>
    <b v="0"/>
    <b v="1"/>
    <s v="theater/plays"/>
    <x v="3"/>
    <s v="plays"/>
    <s v="theater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x v="67"/>
    <n v="1264831200"/>
    <x v="67"/>
    <d v="2010-01-30T06:00:00"/>
    <b v="0"/>
    <b v="1"/>
    <s v="technology/wearables"/>
    <x v="2"/>
    <s v="wearables"/>
    <s v="technology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x v="68"/>
    <n v="1505192400"/>
    <x v="68"/>
    <d v="2017-09-12T05:00:00"/>
    <b v="0"/>
    <b v="1"/>
    <s v="theater/plays"/>
    <x v="3"/>
    <s v="plays"/>
    <s v="theater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x v="69"/>
    <n v="1295676000"/>
    <x v="69"/>
    <d v="2011-01-22T06:00:00"/>
    <b v="0"/>
    <b v="0"/>
    <s v="theater/plays"/>
    <x v="3"/>
    <s v="plays"/>
    <s v="theater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x v="70"/>
    <n v="1292911200"/>
    <x v="70"/>
    <d v="2010-12-21T06:00:00"/>
    <b v="0"/>
    <b v="1"/>
    <s v="theater/plays"/>
    <x v="3"/>
    <s v="plays"/>
    <s v="theater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x v="71"/>
    <n v="1575439200"/>
    <x v="71"/>
    <d v="2019-12-04T06:00:00"/>
    <b v="0"/>
    <b v="0"/>
    <s v="theater/plays"/>
    <x v="3"/>
    <s v="plays"/>
    <s v="theater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x v="72"/>
    <n v="1438837200"/>
    <x v="72"/>
    <d v="2015-08-06T05:00:00"/>
    <b v="0"/>
    <b v="0"/>
    <s v="film &amp; video/animation"/>
    <x v="4"/>
    <s v="animation"/>
    <s v="film &amp; video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x v="73"/>
    <n v="1480485600"/>
    <x v="73"/>
    <d v="2016-11-30T06:00:00"/>
    <b v="0"/>
    <b v="0"/>
    <s v="music/jazz"/>
    <x v="1"/>
    <s v="jazz"/>
    <s v="music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x v="74"/>
    <n v="1459141200"/>
    <x v="74"/>
    <d v="2016-03-28T05:00:00"/>
    <b v="0"/>
    <b v="0"/>
    <s v="music/metal"/>
    <x v="1"/>
    <s v="metal"/>
    <s v="music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x v="75"/>
    <n v="1532322000"/>
    <x v="75"/>
    <d v="2018-07-23T05:00:00"/>
    <b v="0"/>
    <b v="0"/>
    <s v="photography/photography books"/>
    <x v="7"/>
    <s v="photography books"/>
    <s v="photography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x v="76"/>
    <n v="1426222800"/>
    <x v="76"/>
    <d v="2015-03-13T05:00:00"/>
    <b v="1"/>
    <b v="1"/>
    <s v="theater/plays"/>
    <x v="3"/>
    <s v="plays"/>
    <s v="theater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x v="77"/>
    <n v="1286773200"/>
    <x v="77"/>
    <d v="2010-10-11T05:00:00"/>
    <b v="0"/>
    <b v="1"/>
    <s v="film &amp; video/animation"/>
    <x v="4"/>
    <s v="animation"/>
    <s v="film &amp; video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x v="78"/>
    <n v="1523941200"/>
    <x v="78"/>
    <d v="2018-04-17T05:00:00"/>
    <b v="0"/>
    <b v="0"/>
    <s v="publishing/translations"/>
    <x v="5"/>
    <s v="translations"/>
    <s v="publishing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x v="79"/>
    <n v="1529557200"/>
    <x v="79"/>
    <d v="2018-06-21T05:00:00"/>
    <b v="0"/>
    <b v="0"/>
    <s v="theater/plays"/>
    <x v="3"/>
    <s v="plays"/>
    <s v="theater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x v="80"/>
    <n v="1506574800"/>
    <x v="80"/>
    <d v="2017-09-28T05:00:00"/>
    <b v="0"/>
    <b v="0"/>
    <s v="games/video games"/>
    <x v="6"/>
    <s v="video games"/>
    <s v="games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x v="81"/>
    <n v="1513576800"/>
    <x v="81"/>
    <d v="2017-12-18T06:00:00"/>
    <b v="0"/>
    <b v="0"/>
    <s v="music/rock"/>
    <x v="1"/>
    <s v="rock"/>
    <s v="music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x v="82"/>
    <n v="1548309600"/>
    <x v="82"/>
    <d v="2019-01-24T06:00:00"/>
    <b v="0"/>
    <b v="1"/>
    <s v="games/video games"/>
    <x v="6"/>
    <s v="video games"/>
    <s v="games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x v="83"/>
    <n v="1471582800"/>
    <x v="83"/>
    <d v="2016-08-19T05:00:00"/>
    <b v="0"/>
    <b v="0"/>
    <s v="music/electric music"/>
    <x v="1"/>
    <s v="electric music"/>
    <s v="music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x v="84"/>
    <n v="1344315600"/>
    <x v="84"/>
    <d v="2012-08-07T05:00:00"/>
    <b v="0"/>
    <b v="0"/>
    <s v="technology/wearables"/>
    <x v="2"/>
    <s v="wearables"/>
    <s v="technology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x v="85"/>
    <n v="1316408400"/>
    <x v="85"/>
    <d v="2011-09-19T05:00:00"/>
    <b v="0"/>
    <b v="0"/>
    <s v="music/indie rock"/>
    <x v="1"/>
    <s v="indie rock"/>
    <s v="music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x v="86"/>
    <n v="1431838800"/>
    <x v="86"/>
    <d v="2015-05-17T05:00:00"/>
    <b v="1"/>
    <b v="0"/>
    <s v="theater/plays"/>
    <x v="3"/>
    <s v="plays"/>
    <s v="theater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x v="87"/>
    <n v="1300510800"/>
    <x v="87"/>
    <d v="2011-03-19T05:00:00"/>
    <b v="0"/>
    <b v="1"/>
    <s v="music/rock"/>
    <x v="1"/>
    <s v="rock"/>
    <s v="music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x v="88"/>
    <n v="1431061200"/>
    <x v="88"/>
    <d v="2015-05-08T05:00:00"/>
    <b v="0"/>
    <b v="0"/>
    <s v="publishing/translations"/>
    <x v="5"/>
    <s v="translations"/>
    <s v="publishing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x v="89"/>
    <n v="1271480400"/>
    <x v="89"/>
    <d v="2010-04-17T05:00:00"/>
    <b v="0"/>
    <b v="0"/>
    <s v="theater/plays"/>
    <x v="3"/>
    <s v="plays"/>
    <s v="theater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x v="90"/>
    <n v="1456380000"/>
    <x v="90"/>
    <d v="2016-02-25T06:00:00"/>
    <b v="0"/>
    <b v="1"/>
    <s v="theater/plays"/>
    <x v="3"/>
    <s v="plays"/>
    <s v="theater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x v="91"/>
    <n v="1472878800"/>
    <x v="91"/>
    <d v="2016-09-03T05:00:00"/>
    <b v="0"/>
    <b v="0"/>
    <s v="publishing/translations"/>
    <x v="5"/>
    <s v="translations"/>
    <s v="publishing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x v="92"/>
    <n v="1277355600"/>
    <x v="92"/>
    <d v="2010-06-24T05:00:00"/>
    <b v="0"/>
    <b v="1"/>
    <s v="games/video games"/>
    <x v="6"/>
    <s v="video games"/>
    <s v="games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x v="93"/>
    <n v="1351054800"/>
    <x v="93"/>
    <d v="2012-10-24T05:00:00"/>
    <b v="0"/>
    <b v="1"/>
    <s v="theater/plays"/>
    <x v="3"/>
    <s v="plays"/>
    <s v="theater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x v="94"/>
    <n v="1555563600"/>
    <x v="94"/>
    <d v="2019-04-18T05:00:00"/>
    <b v="0"/>
    <b v="0"/>
    <s v="technology/web"/>
    <x v="2"/>
    <s v="web"/>
    <s v="technology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x v="95"/>
    <n v="1571634000"/>
    <x v="95"/>
    <d v="2019-10-21T05:00:00"/>
    <b v="0"/>
    <b v="0"/>
    <s v="film &amp; video/documentary"/>
    <x v="4"/>
    <s v="documentary"/>
    <s v="film &amp; video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x v="96"/>
    <n v="1300856400"/>
    <x v="96"/>
    <d v="2011-03-23T05:00:00"/>
    <b v="0"/>
    <b v="0"/>
    <s v="theater/plays"/>
    <x v="3"/>
    <s v="plays"/>
    <s v="theater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x v="48"/>
    <n v="1439874000"/>
    <x v="48"/>
    <d v="2015-08-18T05:00:00"/>
    <b v="0"/>
    <b v="0"/>
    <s v="food/food trucks"/>
    <x v="0"/>
    <s v="food trucks"/>
    <s v="food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x v="97"/>
    <n v="1438318800"/>
    <x v="97"/>
    <d v="2015-07-31T05:00:00"/>
    <b v="0"/>
    <b v="0"/>
    <s v="games/video games"/>
    <x v="6"/>
    <s v="video games"/>
    <s v="games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x v="98"/>
    <n v="1419400800"/>
    <x v="98"/>
    <d v="2014-12-24T06:00:00"/>
    <b v="0"/>
    <b v="0"/>
    <s v="theater/plays"/>
    <x v="3"/>
    <s v="plays"/>
    <s v="theater"/>
    <s v="plays"/>
  </r>
  <r>
    <n v="100"/>
    <s v="Tucker, Fox and Green"/>
    <s v="Upgradable fault-tolerant approach"/>
    <n v="100"/>
    <n v="1"/>
    <n v="1"/>
    <x v="0"/>
    <n v="1"/>
    <n v="1"/>
    <s v="US"/>
    <s v="USD"/>
    <x v="99"/>
    <n v="1320555600"/>
    <x v="99"/>
    <d v="2011-11-06T05:00:00"/>
    <b v="0"/>
    <b v="0"/>
    <s v="theater/plays"/>
    <x v="3"/>
    <s v="plays"/>
    <s v="theater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x v="100"/>
    <n v="1425103200"/>
    <x v="100"/>
    <d v="2015-02-28T06:00:00"/>
    <b v="0"/>
    <b v="1"/>
    <s v="music/electric music"/>
    <x v="1"/>
    <s v="electric music"/>
    <s v="music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x v="101"/>
    <n v="1526878800"/>
    <x v="101"/>
    <d v="2018-05-21T05:00:00"/>
    <b v="0"/>
    <b v="1"/>
    <s v="technology/wearables"/>
    <x v="2"/>
    <s v="wearables"/>
    <s v="technology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x v="102"/>
    <n v="1288674000"/>
    <x v="102"/>
    <d v="2010-11-02T05:00:00"/>
    <b v="0"/>
    <b v="0"/>
    <s v="music/electric music"/>
    <x v="1"/>
    <s v="electric music"/>
    <s v="music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x v="103"/>
    <n v="1495602000"/>
    <x v="103"/>
    <d v="2017-05-24T05:00:00"/>
    <b v="0"/>
    <b v="0"/>
    <s v="music/indie rock"/>
    <x v="1"/>
    <s v="indie rock"/>
    <s v="music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x v="104"/>
    <n v="1366434000"/>
    <x v="104"/>
    <d v="2013-04-20T05:00:00"/>
    <b v="0"/>
    <b v="0"/>
    <s v="technology/web"/>
    <x v="2"/>
    <s v="web"/>
    <s v="technology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x v="105"/>
    <n v="1568350800"/>
    <x v="105"/>
    <d v="2019-09-13T05:00:00"/>
    <b v="0"/>
    <b v="0"/>
    <s v="theater/plays"/>
    <x v="3"/>
    <s v="plays"/>
    <s v="theater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x v="106"/>
    <n v="1525928400"/>
    <x v="106"/>
    <d v="2018-05-10T05:00:00"/>
    <b v="0"/>
    <b v="1"/>
    <s v="theater/plays"/>
    <x v="3"/>
    <s v="plays"/>
    <s v="theater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x v="107"/>
    <n v="1336885200"/>
    <x v="107"/>
    <d v="2012-05-13T05:00:00"/>
    <b v="0"/>
    <b v="0"/>
    <s v="film &amp; video/documentary"/>
    <x v="4"/>
    <s v="documentary"/>
    <s v="film &amp; video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x v="108"/>
    <n v="1389679200"/>
    <x v="108"/>
    <d v="2014-01-14T06:00:00"/>
    <b v="0"/>
    <b v="0"/>
    <s v="film &amp; video/television"/>
    <x v="4"/>
    <s v="television"/>
    <s v="film &amp; video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x v="109"/>
    <n v="1538283600"/>
    <x v="109"/>
    <d v="2018-09-30T05:00:00"/>
    <b v="0"/>
    <b v="0"/>
    <s v="food/food trucks"/>
    <x v="0"/>
    <s v="food trucks"/>
    <s v="food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x v="110"/>
    <n v="1348808400"/>
    <x v="110"/>
    <d v="2012-09-28T05:00:00"/>
    <b v="0"/>
    <b v="0"/>
    <s v="publishing/radio &amp; podcasts"/>
    <x v="5"/>
    <s v="radio &amp; podcasts"/>
    <s v="publishing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x v="111"/>
    <n v="1410152400"/>
    <x v="111"/>
    <d v="2014-09-08T05:00:00"/>
    <b v="0"/>
    <b v="0"/>
    <s v="technology/web"/>
    <x v="2"/>
    <s v="web"/>
    <s v="technology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x v="112"/>
    <n v="1505797200"/>
    <x v="112"/>
    <d v="2017-09-19T05:00:00"/>
    <b v="0"/>
    <b v="0"/>
    <s v="food/food trucks"/>
    <x v="0"/>
    <s v="food trucks"/>
    <s v="food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x v="113"/>
    <n v="1554872400"/>
    <x v="113"/>
    <d v="2019-04-10T05:00:00"/>
    <b v="0"/>
    <b v="1"/>
    <s v="technology/wearables"/>
    <x v="2"/>
    <s v="wearables"/>
    <s v="technology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x v="114"/>
    <n v="1513922400"/>
    <x v="114"/>
    <d v="2017-12-22T06:00:00"/>
    <b v="0"/>
    <b v="0"/>
    <s v="publishing/fiction"/>
    <x v="5"/>
    <s v="fiction"/>
    <s v="publishing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x v="115"/>
    <n v="1442638800"/>
    <x v="115"/>
    <d v="2015-09-19T05:00:00"/>
    <b v="0"/>
    <b v="0"/>
    <s v="theater/plays"/>
    <x v="3"/>
    <s v="plays"/>
    <s v="theater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x v="116"/>
    <n v="1317186000"/>
    <x v="116"/>
    <d v="2011-09-28T05:00:00"/>
    <b v="0"/>
    <b v="0"/>
    <s v="film &amp; video/television"/>
    <x v="4"/>
    <s v="television"/>
    <s v="film &amp; video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x v="117"/>
    <n v="1391234400"/>
    <x v="117"/>
    <d v="2014-02-01T06:00:00"/>
    <b v="0"/>
    <b v="0"/>
    <s v="photography/photography books"/>
    <x v="7"/>
    <s v="photography books"/>
    <s v="photography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x v="118"/>
    <n v="1404363600"/>
    <x v="118"/>
    <d v="2014-07-03T05:00:00"/>
    <b v="0"/>
    <b v="1"/>
    <s v="film &amp; video/documentary"/>
    <x v="4"/>
    <s v="documentary"/>
    <s v="film &amp; video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x v="119"/>
    <n v="1429592400"/>
    <x v="119"/>
    <d v="2015-04-21T05:00:00"/>
    <b v="0"/>
    <b v="1"/>
    <s v="games/mobile games"/>
    <x v="6"/>
    <s v="mobile games"/>
    <s v="games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x v="33"/>
    <n v="1413608400"/>
    <x v="33"/>
    <d v="2014-10-18T05:00:00"/>
    <b v="0"/>
    <b v="0"/>
    <s v="games/video games"/>
    <x v="6"/>
    <s v="video games"/>
    <s v="games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x v="120"/>
    <n v="1419400800"/>
    <x v="120"/>
    <d v="2014-12-24T06:00:00"/>
    <b v="0"/>
    <b v="0"/>
    <s v="publishing/fiction"/>
    <x v="5"/>
    <s v="fiction"/>
    <s v="publishing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x v="121"/>
    <n v="1448604000"/>
    <x v="121"/>
    <d v="2015-11-27T06:00:00"/>
    <b v="1"/>
    <b v="0"/>
    <s v="theater/plays"/>
    <x v="3"/>
    <s v="plays"/>
    <s v="theater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x v="122"/>
    <n v="1562302800"/>
    <x v="122"/>
    <d v="2019-07-05T05:00:00"/>
    <b v="0"/>
    <b v="0"/>
    <s v="photography/photography books"/>
    <x v="7"/>
    <s v="photography books"/>
    <s v="photography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x v="123"/>
    <n v="1537678800"/>
    <x v="123"/>
    <d v="2018-09-23T05:00:00"/>
    <b v="0"/>
    <b v="0"/>
    <s v="theater/plays"/>
    <x v="3"/>
    <s v="plays"/>
    <s v="theater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x v="124"/>
    <n v="1473570000"/>
    <x v="124"/>
    <d v="2016-09-11T05:00:00"/>
    <b v="0"/>
    <b v="1"/>
    <s v="theater/plays"/>
    <x v="3"/>
    <s v="plays"/>
    <s v="theater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x v="125"/>
    <n v="1273899600"/>
    <x v="125"/>
    <d v="2010-05-15T05:00:00"/>
    <b v="0"/>
    <b v="0"/>
    <s v="theater/plays"/>
    <x v="3"/>
    <s v="plays"/>
    <s v="theater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x v="126"/>
    <n v="1284008400"/>
    <x v="126"/>
    <d v="2010-09-09T05:00:00"/>
    <b v="0"/>
    <b v="0"/>
    <s v="music/rock"/>
    <x v="1"/>
    <s v="rock"/>
    <s v="music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x v="127"/>
    <n v="1425103200"/>
    <x v="127"/>
    <d v="2015-02-28T06:00:00"/>
    <b v="0"/>
    <b v="0"/>
    <s v="food/food trucks"/>
    <x v="0"/>
    <s v="food trucks"/>
    <s v="food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x v="128"/>
    <n v="1320991200"/>
    <x v="128"/>
    <d v="2011-11-11T06:00:00"/>
    <b v="0"/>
    <b v="0"/>
    <s v="film &amp; video/drama"/>
    <x v="4"/>
    <s v="drama"/>
    <s v="film &amp; video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x v="129"/>
    <n v="1386828000"/>
    <x v="129"/>
    <d v="2013-12-12T06:00:00"/>
    <b v="0"/>
    <b v="0"/>
    <s v="technology/web"/>
    <x v="2"/>
    <s v="web"/>
    <s v="technology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x v="130"/>
    <n v="1517119200"/>
    <x v="130"/>
    <d v="2018-01-28T06:00:00"/>
    <b v="0"/>
    <b v="1"/>
    <s v="theater/plays"/>
    <x v="3"/>
    <s v="plays"/>
    <s v="theater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x v="131"/>
    <n v="1315026000"/>
    <x v="131"/>
    <d v="2011-09-03T05:00:00"/>
    <b v="0"/>
    <b v="0"/>
    <s v="music/world music"/>
    <x v="1"/>
    <s v="world music"/>
    <s v="music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x v="132"/>
    <n v="1312693200"/>
    <x v="132"/>
    <d v="2011-08-07T05:00:00"/>
    <b v="0"/>
    <b v="1"/>
    <s v="film &amp; video/documentary"/>
    <x v="4"/>
    <s v="documentary"/>
    <s v="film &amp; video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x v="133"/>
    <n v="1363064400"/>
    <x v="133"/>
    <d v="2013-03-12T05:00:00"/>
    <b v="0"/>
    <b v="1"/>
    <s v="theater/plays"/>
    <x v="3"/>
    <s v="plays"/>
    <s v="theater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x v="134"/>
    <n v="1403154000"/>
    <x v="134"/>
    <d v="2014-06-19T05:00:00"/>
    <b v="0"/>
    <b v="1"/>
    <s v="film &amp; video/drama"/>
    <x v="4"/>
    <s v="drama"/>
    <s v="film &amp; video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x v="135"/>
    <n v="1286859600"/>
    <x v="135"/>
    <d v="2010-10-12T05:00:00"/>
    <b v="0"/>
    <b v="0"/>
    <s v="publishing/nonfiction"/>
    <x v="5"/>
    <s v="nonfiction"/>
    <s v="publishing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x v="136"/>
    <n v="1349326800"/>
    <x v="136"/>
    <d v="2012-10-04T05:00:00"/>
    <b v="0"/>
    <b v="0"/>
    <s v="games/mobile games"/>
    <x v="6"/>
    <s v="mobile games"/>
    <s v="games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x v="137"/>
    <n v="1430974800"/>
    <x v="137"/>
    <d v="2015-05-07T05:00:00"/>
    <b v="0"/>
    <b v="1"/>
    <s v="technology/wearables"/>
    <x v="2"/>
    <s v="wearables"/>
    <s v="technology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x v="138"/>
    <n v="1519970400"/>
    <x v="138"/>
    <d v="2018-03-02T06:00:00"/>
    <b v="0"/>
    <b v="0"/>
    <s v="film &amp; video/documentary"/>
    <x v="4"/>
    <s v="documentary"/>
    <s v="film &amp; video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x v="139"/>
    <n v="1434603600"/>
    <x v="139"/>
    <d v="2015-06-18T05:00:00"/>
    <b v="0"/>
    <b v="0"/>
    <s v="technology/web"/>
    <x v="2"/>
    <s v="web"/>
    <s v="technology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x v="107"/>
    <n v="1337230800"/>
    <x v="107"/>
    <d v="2012-05-17T05:00:00"/>
    <b v="0"/>
    <b v="0"/>
    <s v="technology/web"/>
    <x v="2"/>
    <s v="web"/>
    <s v="technology"/>
    <s v="web"/>
  </r>
  <r>
    <n v="143"/>
    <s v="Avila-Jones"/>
    <s v="Implemented discrete secured line"/>
    <n v="5400"/>
    <n v="7322"/>
    <n v="135.59259259259261"/>
    <x v="1"/>
    <n v="70"/>
    <n v="104.6"/>
    <s v="US"/>
    <s v="USD"/>
    <x v="140"/>
    <n v="1279429200"/>
    <x v="140"/>
    <d v="2010-07-18T05:00:00"/>
    <b v="0"/>
    <b v="0"/>
    <s v="music/indie rock"/>
    <x v="1"/>
    <s v="indie rock"/>
    <s v="music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x v="141"/>
    <n v="1561438800"/>
    <x v="141"/>
    <d v="2019-06-25T05:00:00"/>
    <b v="0"/>
    <b v="0"/>
    <s v="theater/plays"/>
    <x v="3"/>
    <s v="plays"/>
    <s v="theater"/>
    <s v="plays"/>
  </r>
  <r>
    <n v="145"/>
    <s v="Fields-Moore"/>
    <s v="Secured reciprocal array"/>
    <n v="25000"/>
    <n v="59128"/>
    <n v="236.512"/>
    <x v="1"/>
    <n v="768"/>
    <n v="76.989583333333329"/>
    <s v="CH"/>
    <s v="CHF"/>
    <x v="142"/>
    <n v="1410498000"/>
    <x v="142"/>
    <d v="2014-09-12T05:00:00"/>
    <b v="0"/>
    <b v="0"/>
    <s v="technology/wearables"/>
    <x v="2"/>
    <s v="wearables"/>
    <s v="technology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x v="143"/>
    <n v="1322460000"/>
    <x v="143"/>
    <d v="2011-11-28T06:00:00"/>
    <b v="0"/>
    <b v="0"/>
    <s v="theater/plays"/>
    <x v="3"/>
    <s v="plays"/>
    <s v="theater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x v="144"/>
    <n v="1466312400"/>
    <x v="144"/>
    <d v="2016-06-19T05:00:00"/>
    <b v="0"/>
    <b v="1"/>
    <s v="theater/plays"/>
    <x v="3"/>
    <s v="plays"/>
    <s v="theater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x v="145"/>
    <n v="1501736400"/>
    <x v="145"/>
    <d v="2017-08-03T05:00:00"/>
    <b v="0"/>
    <b v="0"/>
    <s v="technology/wearables"/>
    <x v="2"/>
    <s v="wearables"/>
    <s v="technology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x v="146"/>
    <n v="1361512800"/>
    <x v="146"/>
    <d v="2013-02-22T06:00:00"/>
    <b v="0"/>
    <b v="0"/>
    <s v="music/indie rock"/>
    <x v="1"/>
    <s v="indie rock"/>
    <s v="music"/>
    <s v="indie rock"/>
  </r>
  <r>
    <n v="150"/>
    <s v="Brown, Palmer and Pace"/>
    <s v="Networked stable workforce"/>
    <n v="100"/>
    <n v="1"/>
    <n v="1"/>
    <x v="0"/>
    <n v="1"/>
    <n v="1"/>
    <s v="US"/>
    <s v="USD"/>
    <x v="147"/>
    <n v="1545026400"/>
    <x v="147"/>
    <d v="2018-12-17T06:00:00"/>
    <b v="0"/>
    <b v="0"/>
    <s v="music/rock"/>
    <x v="1"/>
    <s v="rock"/>
    <s v="music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x v="148"/>
    <n v="1406696400"/>
    <x v="148"/>
    <d v="2014-07-30T05:00:00"/>
    <b v="0"/>
    <b v="0"/>
    <s v="music/electric music"/>
    <x v="1"/>
    <s v="electric music"/>
    <s v="music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x v="149"/>
    <n v="1487916000"/>
    <x v="149"/>
    <d v="2017-02-24T06:00:00"/>
    <b v="0"/>
    <b v="0"/>
    <s v="music/indie rock"/>
    <x v="1"/>
    <s v="indie rock"/>
    <s v="music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x v="150"/>
    <n v="1351141200"/>
    <x v="150"/>
    <d v="2012-10-25T05:00:00"/>
    <b v="0"/>
    <b v="0"/>
    <s v="theater/plays"/>
    <x v="3"/>
    <s v="plays"/>
    <s v="theater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x v="151"/>
    <n v="1465016400"/>
    <x v="151"/>
    <d v="2016-06-04T05:00:00"/>
    <b v="0"/>
    <b v="1"/>
    <s v="music/indie rock"/>
    <x v="1"/>
    <s v="indie rock"/>
    <s v="music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x v="152"/>
    <n v="1270789200"/>
    <x v="152"/>
    <d v="2010-04-09T05:00:00"/>
    <b v="0"/>
    <b v="0"/>
    <s v="theater/plays"/>
    <x v="3"/>
    <s v="plays"/>
    <s v="theater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x v="153"/>
    <n v="1572325200"/>
    <x v="153"/>
    <d v="2019-10-29T05:00:00"/>
    <b v="0"/>
    <b v="0"/>
    <s v="music/rock"/>
    <x v="1"/>
    <s v="rock"/>
    <s v="music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x v="154"/>
    <n v="1389420000"/>
    <x v="154"/>
    <d v="2014-01-11T06:00:00"/>
    <b v="0"/>
    <b v="0"/>
    <s v="photography/photography books"/>
    <x v="7"/>
    <s v="photography books"/>
    <s v="photography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x v="155"/>
    <n v="1449640800"/>
    <x v="155"/>
    <d v="2015-12-09T06:00:00"/>
    <b v="0"/>
    <b v="0"/>
    <s v="music/rock"/>
    <x v="1"/>
    <s v="rock"/>
    <s v="music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x v="156"/>
    <n v="1555218000"/>
    <x v="156"/>
    <d v="2019-04-14T05:00:00"/>
    <b v="0"/>
    <b v="1"/>
    <s v="theater/plays"/>
    <x v="3"/>
    <s v="plays"/>
    <s v="theater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x v="157"/>
    <n v="1557723600"/>
    <x v="157"/>
    <d v="2019-05-13T05:00:00"/>
    <b v="0"/>
    <b v="0"/>
    <s v="technology/wearables"/>
    <x v="2"/>
    <s v="wearables"/>
    <s v="technology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x v="158"/>
    <n v="1443502800"/>
    <x v="158"/>
    <d v="2015-09-29T05:00:00"/>
    <b v="0"/>
    <b v="1"/>
    <s v="technology/web"/>
    <x v="2"/>
    <s v="web"/>
    <s v="technology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x v="159"/>
    <n v="1546840800"/>
    <x v="159"/>
    <d v="2019-01-07T06:00:00"/>
    <b v="0"/>
    <b v="0"/>
    <s v="music/rock"/>
    <x v="1"/>
    <s v="rock"/>
    <s v="music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x v="160"/>
    <n v="1512712800"/>
    <x v="160"/>
    <d v="2017-12-08T06:00:00"/>
    <b v="0"/>
    <b v="1"/>
    <s v="photography/photography books"/>
    <x v="7"/>
    <s v="photography books"/>
    <s v="photography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x v="161"/>
    <n v="1507525200"/>
    <x v="161"/>
    <d v="2017-10-09T05:00:00"/>
    <b v="0"/>
    <b v="0"/>
    <s v="theater/plays"/>
    <x v="3"/>
    <s v="plays"/>
    <s v="theater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x v="162"/>
    <n v="1504328400"/>
    <x v="162"/>
    <d v="2017-09-02T05:00:00"/>
    <b v="0"/>
    <b v="0"/>
    <s v="technology/web"/>
    <x v="2"/>
    <s v="web"/>
    <s v="technology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x v="163"/>
    <n v="1293343200"/>
    <x v="163"/>
    <d v="2010-12-26T06:00:00"/>
    <b v="0"/>
    <b v="0"/>
    <s v="photography/photography books"/>
    <x v="7"/>
    <s v="photography books"/>
    <s v="photography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x v="164"/>
    <n v="1371704400"/>
    <x v="164"/>
    <d v="2013-06-20T05:00:00"/>
    <b v="0"/>
    <b v="0"/>
    <s v="theater/plays"/>
    <x v="3"/>
    <s v="plays"/>
    <s v="theater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x v="165"/>
    <n v="1552798800"/>
    <x v="165"/>
    <d v="2019-03-17T05:00:00"/>
    <b v="0"/>
    <b v="1"/>
    <s v="music/indie rock"/>
    <x v="1"/>
    <s v="indie rock"/>
    <s v="music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x v="166"/>
    <n v="1342328400"/>
    <x v="166"/>
    <d v="2012-07-15T05:00:00"/>
    <b v="0"/>
    <b v="1"/>
    <s v="film &amp; video/shorts"/>
    <x v="4"/>
    <s v="shorts"/>
    <s v="film &amp; video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x v="167"/>
    <n v="1502341200"/>
    <x v="167"/>
    <d v="2017-08-10T05:00:00"/>
    <b v="0"/>
    <b v="0"/>
    <s v="music/indie rock"/>
    <x v="1"/>
    <s v="indie rock"/>
    <s v="music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x v="168"/>
    <n v="1397192400"/>
    <x v="168"/>
    <d v="2014-04-11T05:00:00"/>
    <b v="0"/>
    <b v="0"/>
    <s v="publishing/translations"/>
    <x v="5"/>
    <s v="translations"/>
    <s v="publishing"/>
    <s v="translations"/>
  </r>
  <r>
    <n v="172"/>
    <s v="Nixon Inc"/>
    <s v="Centralized national firmware"/>
    <n v="800"/>
    <n v="663"/>
    <n v="82.875"/>
    <x v="0"/>
    <n v="26"/>
    <n v="25.5"/>
    <s v="US"/>
    <s v="USD"/>
    <x v="169"/>
    <n v="1407042000"/>
    <x v="169"/>
    <d v="2014-08-03T05:00:00"/>
    <b v="0"/>
    <b v="1"/>
    <s v="film &amp; video/documentary"/>
    <x v="4"/>
    <s v="documentary"/>
    <s v="film &amp; video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x v="170"/>
    <n v="1369371600"/>
    <x v="170"/>
    <d v="2013-05-24T05:00:00"/>
    <b v="0"/>
    <b v="0"/>
    <s v="theater/plays"/>
    <x v="3"/>
    <s v="plays"/>
    <s v="theater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x v="171"/>
    <n v="1444107600"/>
    <x v="171"/>
    <d v="2015-10-06T05:00:00"/>
    <b v="0"/>
    <b v="1"/>
    <s v="technology/wearables"/>
    <x v="2"/>
    <s v="wearables"/>
    <s v="technology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x v="172"/>
    <n v="1474261200"/>
    <x v="172"/>
    <d v="2016-09-19T05:00:00"/>
    <b v="0"/>
    <b v="0"/>
    <s v="theater/plays"/>
    <x v="3"/>
    <s v="plays"/>
    <s v="theater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x v="173"/>
    <n v="1473656400"/>
    <x v="173"/>
    <d v="2016-09-12T05:00:00"/>
    <b v="0"/>
    <b v="0"/>
    <s v="theater/plays"/>
    <x v="3"/>
    <s v="plays"/>
    <s v="theater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x v="174"/>
    <n v="1291960800"/>
    <x v="174"/>
    <d v="2010-12-10T06:00:00"/>
    <b v="0"/>
    <b v="0"/>
    <s v="theater/plays"/>
    <x v="3"/>
    <s v="plays"/>
    <s v="theater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x v="175"/>
    <n v="1506747600"/>
    <x v="175"/>
    <d v="2017-09-30T05:00:00"/>
    <b v="0"/>
    <b v="0"/>
    <s v="food/food trucks"/>
    <x v="0"/>
    <s v="food trucks"/>
    <s v="food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x v="176"/>
    <n v="1363582800"/>
    <x v="176"/>
    <d v="2013-03-18T05:00:00"/>
    <b v="0"/>
    <b v="1"/>
    <s v="theater/plays"/>
    <x v="3"/>
    <s v="plays"/>
    <s v="theater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x v="177"/>
    <n v="1269666000"/>
    <x v="177"/>
    <d v="2010-03-27T05:00:00"/>
    <b v="0"/>
    <b v="0"/>
    <s v="technology/wearables"/>
    <x v="2"/>
    <s v="wearables"/>
    <s v="technology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x v="178"/>
    <n v="1508648400"/>
    <x v="178"/>
    <d v="2017-10-22T05:00:00"/>
    <b v="0"/>
    <b v="0"/>
    <s v="technology/web"/>
    <x v="2"/>
    <s v="web"/>
    <s v="technology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x v="179"/>
    <n v="1561957200"/>
    <x v="179"/>
    <d v="2019-07-01T05:00:00"/>
    <b v="0"/>
    <b v="0"/>
    <s v="theater/plays"/>
    <x v="3"/>
    <s v="plays"/>
    <s v="theater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x v="180"/>
    <n v="1285131600"/>
    <x v="180"/>
    <d v="2010-09-22T05:00:00"/>
    <b v="0"/>
    <b v="0"/>
    <s v="music/rock"/>
    <x v="1"/>
    <s v="rock"/>
    <s v="music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x v="181"/>
    <n v="1556946000"/>
    <x v="181"/>
    <d v="2019-05-04T05:00:00"/>
    <b v="0"/>
    <b v="0"/>
    <s v="theater/plays"/>
    <x v="3"/>
    <s v="plays"/>
    <s v="theater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x v="182"/>
    <n v="1527138000"/>
    <x v="182"/>
    <d v="2018-05-24T05:00:00"/>
    <b v="0"/>
    <b v="0"/>
    <s v="film &amp; video/television"/>
    <x v="4"/>
    <s v="television"/>
    <s v="film &amp; video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x v="183"/>
    <n v="1402117200"/>
    <x v="183"/>
    <d v="2014-06-07T05:00:00"/>
    <b v="0"/>
    <b v="0"/>
    <s v="theater/plays"/>
    <x v="3"/>
    <s v="plays"/>
    <s v="theater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x v="184"/>
    <n v="1364014800"/>
    <x v="184"/>
    <d v="2013-03-23T05:00:00"/>
    <b v="0"/>
    <b v="1"/>
    <s v="film &amp; video/shorts"/>
    <x v="4"/>
    <s v="shorts"/>
    <s v="film &amp; video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x v="185"/>
    <n v="1417586400"/>
    <x v="185"/>
    <d v="2014-12-03T06:00:00"/>
    <b v="0"/>
    <b v="0"/>
    <s v="theater/plays"/>
    <x v="3"/>
    <s v="plays"/>
    <s v="theater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x v="186"/>
    <n v="1457071200"/>
    <x v="186"/>
    <d v="2016-03-04T06:00:00"/>
    <b v="0"/>
    <b v="0"/>
    <s v="theater/plays"/>
    <x v="3"/>
    <s v="plays"/>
    <s v="theater"/>
    <s v="plays"/>
  </r>
  <r>
    <n v="190"/>
    <s v="Cook LLC"/>
    <s v="Up-sized dynamic throughput"/>
    <n v="3700"/>
    <n v="2538"/>
    <n v="68.594594594594597"/>
    <x v="0"/>
    <n v="24"/>
    <n v="105.75"/>
    <s v="US"/>
    <s v="USD"/>
    <x v="187"/>
    <n v="1370408400"/>
    <x v="187"/>
    <d v="2013-06-05T05:00:00"/>
    <b v="0"/>
    <b v="1"/>
    <s v="theater/plays"/>
    <x v="3"/>
    <s v="plays"/>
    <s v="theater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x v="188"/>
    <n v="1552626000"/>
    <x v="188"/>
    <d v="2019-03-15T05:00:00"/>
    <b v="0"/>
    <b v="0"/>
    <s v="theater/plays"/>
    <x v="3"/>
    <s v="plays"/>
    <s v="theater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x v="189"/>
    <n v="1404190800"/>
    <x v="189"/>
    <d v="2014-07-01T05:00:00"/>
    <b v="0"/>
    <b v="0"/>
    <s v="music/rock"/>
    <x v="1"/>
    <s v="rock"/>
    <s v="music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x v="190"/>
    <n v="1523509200"/>
    <x v="190"/>
    <d v="2018-04-12T05:00:00"/>
    <b v="1"/>
    <b v="0"/>
    <s v="music/indie rock"/>
    <x v="1"/>
    <s v="indie rock"/>
    <s v="music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x v="191"/>
    <n v="1443589200"/>
    <x v="191"/>
    <d v="2015-09-30T05:00:00"/>
    <b v="0"/>
    <b v="0"/>
    <s v="music/metal"/>
    <x v="1"/>
    <s v="metal"/>
    <s v="music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x v="192"/>
    <n v="1533445200"/>
    <x v="192"/>
    <d v="2018-08-05T05:00:00"/>
    <b v="0"/>
    <b v="0"/>
    <s v="music/electric music"/>
    <x v="1"/>
    <s v="electric music"/>
    <s v="music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x v="173"/>
    <n v="1474520400"/>
    <x v="173"/>
    <d v="2016-09-22T05:00:00"/>
    <b v="0"/>
    <b v="0"/>
    <s v="technology/wearables"/>
    <x v="2"/>
    <s v="wearables"/>
    <s v="technology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x v="193"/>
    <n v="1499403600"/>
    <x v="193"/>
    <d v="2017-07-07T05:00:00"/>
    <b v="0"/>
    <b v="0"/>
    <s v="film &amp; video/drama"/>
    <x v="4"/>
    <s v="drama"/>
    <s v="film &amp; video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x v="194"/>
    <n v="1283576400"/>
    <x v="194"/>
    <d v="2010-09-04T05:00:00"/>
    <b v="0"/>
    <b v="0"/>
    <s v="music/electric music"/>
    <x v="1"/>
    <s v="electric music"/>
    <s v="music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x v="195"/>
    <n v="1436590800"/>
    <x v="195"/>
    <d v="2015-07-11T05:00:00"/>
    <b v="0"/>
    <b v="0"/>
    <s v="music/rock"/>
    <x v="1"/>
    <s v="rock"/>
    <s v="music"/>
    <s v="rock"/>
  </r>
  <r>
    <n v="200"/>
    <s v="Becker, Rice and White"/>
    <s v="Reduced dedicated capability"/>
    <n v="100"/>
    <n v="2"/>
    <n v="2"/>
    <x v="0"/>
    <n v="1"/>
    <n v="2"/>
    <s v="CA"/>
    <s v="CAD"/>
    <x v="152"/>
    <n v="1270443600"/>
    <x v="152"/>
    <d v="2010-04-05T05:00:00"/>
    <b v="0"/>
    <b v="0"/>
    <s v="theater/plays"/>
    <x v="3"/>
    <s v="plays"/>
    <s v="theater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x v="196"/>
    <n v="1407819600"/>
    <x v="196"/>
    <d v="2014-08-12T05:00:00"/>
    <b v="0"/>
    <b v="0"/>
    <s v="technology/web"/>
    <x v="2"/>
    <s v="web"/>
    <s v="technology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x v="197"/>
    <n v="1317877200"/>
    <x v="197"/>
    <d v="2011-10-06T05:00:00"/>
    <b v="0"/>
    <b v="0"/>
    <s v="food/food trucks"/>
    <x v="0"/>
    <s v="food trucks"/>
    <s v="food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x v="198"/>
    <n v="1484805600"/>
    <x v="198"/>
    <d v="2017-01-19T06:00:00"/>
    <b v="0"/>
    <b v="0"/>
    <s v="theater/plays"/>
    <x v="3"/>
    <s v="plays"/>
    <s v="theater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x v="199"/>
    <n v="1302670800"/>
    <x v="199"/>
    <d v="2011-04-13T05:00:00"/>
    <b v="0"/>
    <b v="0"/>
    <s v="music/jazz"/>
    <x v="1"/>
    <s v="jazz"/>
    <s v="music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x v="200"/>
    <n v="1540789200"/>
    <x v="200"/>
    <d v="2018-10-29T05:00:00"/>
    <b v="1"/>
    <b v="0"/>
    <s v="theater/plays"/>
    <x v="3"/>
    <s v="plays"/>
    <s v="theater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x v="201"/>
    <n v="1268028000"/>
    <x v="201"/>
    <d v="2010-03-08T06:00:00"/>
    <b v="0"/>
    <b v="0"/>
    <s v="publishing/fiction"/>
    <x v="5"/>
    <s v="fiction"/>
    <s v="publishing"/>
    <s v="fiction"/>
  </r>
  <r>
    <n v="207"/>
    <s v="Carney-Anderson"/>
    <s v="Digitized 5thgeneration knowledgebase"/>
    <n v="1000"/>
    <n v="4257"/>
    <n v="425.7"/>
    <x v="1"/>
    <n v="43"/>
    <n v="99"/>
    <s v="US"/>
    <s v="USD"/>
    <x v="202"/>
    <n v="1537160400"/>
    <x v="202"/>
    <d v="2018-09-17T05:00:00"/>
    <b v="0"/>
    <b v="1"/>
    <s v="music/rock"/>
    <x v="1"/>
    <s v="rock"/>
    <s v="music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x v="203"/>
    <n v="1512280800"/>
    <x v="203"/>
    <d v="2017-12-03T06:00:00"/>
    <b v="0"/>
    <b v="0"/>
    <s v="film &amp; video/documentary"/>
    <x v="4"/>
    <s v="documentary"/>
    <s v="film &amp; video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x v="204"/>
    <n v="1463115600"/>
    <x v="204"/>
    <d v="2016-05-13T05:00:00"/>
    <b v="0"/>
    <b v="0"/>
    <s v="film &amp; video/documentary"/>
    <x v="4"/>
    <s v="documentary"/>
    <s v="film &amp; video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x v="205"/>
    <n v="1490850000"/>
    <x v="205"/>
    <d v="2017-03-30T05:00:00"/>
    <b v="0"/>
    <b v="0"/>
    <s v="film &amp; video/science fiction"/>
    <x v="4"/>
    <s v="science fiction"/>
    <s v="film &amp; video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x v="206"/>
    <n v="1379653200"/>
    <x v="206"/>
    <d v="2013-09-20T05:00:00"/>
    <b v="0"/>
    <b v="0"/>
    <s v="theater/plays"/>
    <x v="3"/>
    <s v="plays"/>
    <s v="theater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x v="207"/>
    <n v="1580364000"/>
    <x v="207"/>
    <d v="2020-01-30T06:00:00"/>
    <b v="0"/>
    <b v="0"/>
    <s v="theater/plays"/>
    <x v="3"/>
    <s v="plays"/>
    <s v="theater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x v="208"/>
    <n v="1289714400"/>
    <x v="208"/>
    <d v="2010-11-14T06:00:00"/>
    <b v="0"/>
    <b v="1"/>
    <s v="music/indie rock"/>
    <x v="1"/>
    <s v="indie rock"/>
    <s v="music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x v="209"/>
    <n v="1282712400"/>
    <x v="209"/>
    <d v="2010-08-25T05:00:00"/>
    <b v="0"/>
    <b v="0"/>
    <s v="music/rock"/>
    <x v="1"/>
    <s v="rock"/>
    <s v="music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x v="210"/>
    <n v="1550210400"/>
    <x v="210"/>
    <d v="2019-02-15T06:00:00"/>
    <b v="0"/>
    <b v="0"/>
    <s v="theater/plays"/>
    <x v="3"/>
    <s v="plays"/>
    <s v="theater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x v="211"/>
    <n v="1322114400"/>
    <x v="211"/>
    <d v="2011-11-24T06:00:00"/>
    <b v="0"/>
    <b v="0"/>
    <s v="theater/plays"/>
    <x v="3"/>
    <s v="plays"/>
    <s v="theater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x v="212"/>
    <n v="1557205200"/>
    <x v="212"/>
    <d v="2019-05-07T05:00:00"/>
    <b v="0"/>
    <b v="0"/>
    <s v="film &amp; video/science fiction"/>
    <x v="4"/>
    <s v="science fiction"/>
    <s v="film &amp; video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x v="213"/>
    <n v="1323928800"/>
    <x v="213"/>
    <d v="2011-12-15T06:00:00"/>
    <b v="0"/>
    <b v="1"/>
    <s v="film &amp; video/shorts"/>
    <x v="4"/>
    <s v="shorts"/>
    <s v="film &amp; video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x v="214"/>
    <n v="1346130000"/>
    <x v="214"/>
    <d v="2012-08-28T05:00:00"/>
    <b v="0"/>
    <b v="0"/>
    <s v="film &amp; video/animation"/>
    <x v="4"/>
    <s v="animation"/>
    <s v="film &amp; video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x v="215"/>
    <n v="1311051600"/>
    <x v="215"/>
    <d v="2011-07-19T05:00:00"/>
    <b v="1"/>
    <b v="0"/>
    <s v="theater/plays"/>
    <x v="3"/>
    <s v="plays"/>
    <s v="theater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x v="216"/>
    <n v="1340427600"/>
    <x v="216"/>
    <d v="2012-06-23T05:00:00"/>
    <b v="1"/>
    <b v="0"/>
    <s v="food/food trucks"/>
    <x v="0"/>
    <s v="food trucks"/>
    <s v="food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x v="217"/>
    <n v="1412312400"/>
    <x v="217"/>
    <d v="2014-10-03T05:00:00"/>
    <b v="0"/>
    <b v="0"/>
    <s v="photography/photography books"/>
    <x v="7"/>
    <s v="photography books"/>
    <s v="photography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x v="218"/>
    <n v="1459314000"/>
    <x v="218"/>
    <d v="2016-03-30T05:00:00"/>
    <b v="0"/>
    <b v="0"/>
    <s v="theater/plays"/>
    <x v="3"/>
    <s v="plays"/>
    <s v="theater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x v="219"/>
    <n v="1415426400"/>
    <x v="219"/>
    <d v="2014-11-08T06:00:00"/>
    <b v="0"/>
    <b v="0"/>
    <s v="film &amp; video/science fiction"/>
    <x v="4"/>
    <s v="science fiction"/>
    <s v="film &amp; video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x v="220"/>
    <n v="1399093200"/>
    <x v="220"/>
    <d v="2014-05-03T05:00:00"/>
    <b v="1"/>
    <b v="0"/>
    <s v="music/rock"/>
    <x v="1"/>
    <s v="rock"/>
    <s v="music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x v="221"/>
    <n v="1273899600"/>
    <x v="221"/>
    <d v="2010-05-15T05:00:00"/>
    <b v="0"/>
    <b v="0"/>
    <s v="photography/photography books"/>
    <x v="7"/>
    <s v="photography books"/>
    <s v="photography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x v="222"/>
    <n v="1432184400"/>
    <x v="222"/>
    <d v="2015-05-21T05:00:00"/>
    <b v="0"/>
    <b v="0"/>
    <s v="games/mobile games"/>
    <x v="6"/>
    <s v="mobile games"/>
    <s v="games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x v="172"/>
    <n v="1474779600"/>
    <x v="172"/>
    <d v="2016-09-25T05:00:00"/>
    <b v="0"/>
    <b v="0"/>
    <s v="film &amp; video/animation"/>
    <x v="4"/>
    <s v="animation"/>
    <s v="film &amp; video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x v="223"/>
    <n v="1500440400"/>
    <x v="223"/>
    <d v="2017-07-19T05:00:00"/>
    <b v="0"/>
    <b v="1"/>
    <s v="games/mobile games"/>
    <x v="6"/>
    <s v="mobile games"/>
    <s v="games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x v="224"/>
    <n v="1575612000"/>
    <x v="224"/>
    <d v="2019-12-06T06:00:00"/>
    <b v="0"/>
    <b v="0"/>
    <s v="games/video games"/>
    <x v="6"/>
    <s v="video games"/>
    <s v="games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x v="225"/>
    <n v="1374123600"/>
    <x v="225"/>
    <d v="2013-07-18T05:00:00"/>
    <b v="0"/>
    <b v="0"/>
    <s v="theater/plays"/>
    <x v="3"/>
    <s v="plays"/>
    <s v="theater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x v="226"/>
    <n v="1469509200"/>
    <x v="226"/>
    <d v="2016-07-26T05:00:00"/>
    <b v="0"/>
    <b v="0"/>
    <s v="theater/plays"/>
    <x v="3"/>
    <s v="plays"/>
    <s v="theater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x v="227"/>
    <n v="1309237200"/>
    <x v="227"/>
    <d v="2011-06-28T05:00:00"/>
    <b v="0"/>
    <b v="0"/>
    <s v="film &amp; video/animation"/>
    <x v="4"/>
    <s v="animation"/>
    <s v="film &amp; video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x v="228"/>
    <n v="1503982800"/>
    <x v="228"/>
    <d v="2017-08-29T05:00:00"/>
    <b v="0"/>
    <b v="1"/>
    <s v="games/video games"/>
    <x v="6"/>
    <s v="video games"/>
    <s v="games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x v="229"/>
    <n v="1487397600"/>
    <x v="229"/>
    <d v="2017-02-18T06:00:00"/>
    <b v="0"/>
    <b v="0"/>
    <s v="film &amp; video/animation"/>
    <x v="4"/>
    <s v="animation"/>
    <s v="film &amp; video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x v="230"/>
    <n v="1562043600"/>
    <x v="230"/>
    <d v="2019-07-02T05:00:00"/>
    <b v="0"/>
    <b v="1"/>
    <s v="music/rock"/>
    <x v="1"/>
    <s v="rock"/>
    <s v="music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x v="231"/>
    <n v="1398574800"/>
    <x v="231"/>
    <d v="2014-04-27T05:00:00"/>
    <b v="0"/>
    <b v="0"/>
    <s v="film &amp; video/animation"/>
    <x v="4"/>
    <s v="animation"/>
    <s v="film &amp; video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x v="232"/>
    <n v="1515391200"/>
    <x v="232"/>
    <d v="2018-01-08T06:00:00"/>
    <b v="0"/>
    <b v="1"/>
    <s v="theater/plays"/>
    <x v="3"/>
    <s v="plays"/>
    <s v="theater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x v="233"/>
    <n v="1441170000"/>
    <x v="233"/>
    <d v="2015-09-02T05:00:00"/>
    <b v="0"/>
    <b v="0"/>
    <s v="technology/wearables"/>
    <x v="2"/>
    <s v="wearables"/>
    <s v="technology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x v="194"/>
    <n v="1281157200"/>
    <x v="194"/>
    <d v="2010-08-07T05:00:00"/>
    <b v="0"/>
    <b v="0"/>
    <s v="theater/plays"/>
    <x v="3"/>
    <s v="plays"/>
    <s v="theater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x v="234"/>
    <n v="1398229200"/>
    <x v="234"/>
    <d v="2014-04-23T05:00:00"/>
    <b v="0"/>
    <b v="1"/>
    <s v="publishing/nonfiction"/>
    <x v="5"/>
    <s v="nonfiction"/>
    <s v="publishing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x v="235"/>
    <n v="1495256400"/>
    <x v="235"/>
    <d v="2017-05-20T05:00:00"/>
    <b v="0"/>
    <b v="1"/>
    <s v="music/rock"/>
    <x v="1"/>
    <s v="rock"/>
    <s v="music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x v="236"/>
    <n v="1520402400"/>
    <x v="236"/>
    <d v="2018-03-07T06:00:00"/>
    <b v="0"/>
    <b v="0"/>
    <s v="theater/plays"/>
    <x v="3"/>
    <s v="plays"/>
    <s v="theater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x v="237"/>
    <n v="1409806800"/>
    <x v="237"/>
    <d v="2014-09-04T05:00:00"/>
    <b v="0"/>
    <b v="0"/>
    <s v="theater/plays"/>
    <x v="3"/>
    <s v="plays"/>
    <s v="theater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x v="238"/>
    <n v="1396933200"/>
    <x v="238"/>
    <d v="2014-04-08T05:00:00"/>
    <b v="0"/>
    <b v="0"/>
    <s v="theater/plays"/>
    <x v="3"/>
    <s v="plays"/>
    <s v="theater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x v="239"/>
    <n v="1376024400"/>
    <x v="239"/>
    <d v="2013-08-09T05:00:00"/>
    <b v="0"/>
    <b v="0"/>
    <s v="technology/web"/>
    <x v="2"/>
    <s v="web"/>
    <s v="technology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x v="240"/>
    <n v="1483682400"/>
    <x v="240"/>
    <d v="2017-01-06T06:00:00"/>
    <b v="0"/>
    <b v="1"/>
    <s v="publishing/fiction"/>
    <x v="5"/>
    <s v="fiction"/>
    <s v="publishing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x v="241"/>
    <n v="1420437600"/>
    <x v="241"/>
    <d v="2015-01-05T06:00:00"/>
    <b v="0"/>
    <b v="0"/>
    <s v="games/mobile games"/>
    <x v="6"/>
    <s v="mobile games"/>
    <s v="games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x v="242"/>
    <n v="1420783200"/>
    <x v="242"/>
    <d v="2015-01-09T06:00:00"/>
    <b v="0"/>
    <b v="0"/>
    <s v="publishing/translations"/>
    <x v="5"/>
    <s v="translations"/>
    <s v="publishing"/>
    <s v="translations"/>
  </r>
  <r>
    <n v="250"/>
    <s v="Robbins and Sons"/>
    <s v="Future-proofed directional synergy"/>
    <n v="100"/>
    <n v="3"/>
    <n v="3"/>
    <x v="0"/>
    <n v="1"/>
    <n v="3"/>
    <s v="US"/>
    <s v="USD"/>
    <x v="67"/>
    <n v="1267423200"/>
    <x v="67"/>
    <d v="2010-03-01T06:00:00"/>
    <b v="0"/>
    <b v="0"/>
    <s v="music/rock"/>
    <x v="1"/>
    <s v="rock"/>
    <s v="music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x v="243"/>
    <n v="1355205600"/>
    <x v="243"/>
    <d v="2012-12-11T06:00:00"/>
    <b v="0"/>
    <b v="0"/>
    <s v="theater/plays"/>
    <x v="3"/>
    <s v="plays"/>
    <s v="theater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x v="244"/>
    <n v="1383109200"/>
    <x v="244"/>
    <d v="2013-10-30T05:00:00"/>
    <b v="0"/>
    <b v="0"/>
    <s v="theater/plays"/>
    <x v="3"/>
    <s v="plays"/>
    <s v="theater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x v="245"/>
    <n v="1303275600"/>
    <x v="245"/>
    <d v="2011-04-20T05:00:00"/>
    <b v="0"/>
    <b v="0"/>
    <s v="film &amp; video/drama"/>
    <x v="4"/>
    <s v="drama"/>
    <s v="film &amp; video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x v="246"/>
    <n v="1487829600"/>
    <x v="246"/>
    <d v="2017-02-23T06:00:00"/>
    <b v="0"/>
    <b v="0"/>
    <s v="publishing/nonfiction"/>
    <x v="5"/>
    <s v="nonfiction"/>
    <s v="publishing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x v="247"/>
    <n v="1298268000"/>
    <x v="247"/>
    <d v="2011-02-21T06:00:00"/>
    <b v="0"/>
    <b v="1"/>
    <s v="music/rock"/>
    <x v="1"/>
    <s v="rock"/>
    <s v="music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x v="248"/>
    <n v="1456812000"/>
    <x v="248"/>
    <d v="2016-03-01T06:00:00"/>
    <b v="0"/>
    <b v="0"/>
    <s v="music/rock"/>
    <x v="1"/>
    <s v="rock"/>
    <s v="music"/>
    <s v="rock"/>
  </r>
  <r>
    <n v="257"/>
    <s v="Williams Inc"/>
    <s v="Decentralized exuding strategy"/>
    <n v="5700"/>
    <n v="8322"/>
    <n v="146"/>
    <x v="1"/>
    <n v="92"/>
    <n v="90.456521739130437"/>
    <s v="US"/>
    <s v="USD"/>
    <x v="249"/>
    <n v="1363669200"/>
    <x v="249"/>
    <d v="2013-03-19T05:00:00"/>
    <b v="0"/>
    <b v="0"/>
    <s v="theater/plays"/>
    <x v="3"/>
    <s v="plays"/>
    <s v="theater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x v="250"/>
    <n v="1482904800"/>
    <x v="250"/>
    <d v="2016-12-28T06:00:00"/>
    <b v="0"/>
    <b v="1"/>
    <s v="theater/plays"/>
    <x v="3"/>
    <s v="plays"/>
    <s v="theater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x v="251"/>
    <n v="1356588000"/>
    <x v="251"/>
    <d v="2012-12-27T06:00:00"/>
    <b v="1"/>
    <b v="0"/>
    <s v="photography/photography books"/>
    <x v="7"/>
    <s v="photography books"/>
    <s v="photography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x v="136"/>
    <n v="1349845200"/>
    <x v="136"/>
    <d v="2012-10-10T05:00:00"/>
    <b v="0"/>
    <b v="0"/>
    <s v="music/rock"/>
    <x v="1"/>
    <s v="rock"/>
    <s v="music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x v="252"/>
    <n v="1283058000"/>
    <x v="252"/>
    <d v="2010-08-29T05:00:00"/>
    <b v="0"/>
    <b v="1"/>
    <s v="music/rock"/>
    <x v="1"/>
    <s v="rock"/>
    <s v="music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x v="253"/>
    <n v="1304226000"/>
    <x v="253"/>
    <d v="2011-05-01T05:00:00"/>
    <b v="0"/>
    <b v="1"/>
    <s v="music/indie rock"/>
    <x v="1"/>
    <s v="indie rock"/>
    <s v="music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x v="254"/>
    <n v="1263016800"/>
    <x v="254"/>
    <d v="2010-01-09T06:00:00"/>
    <b v="0"/>
    <b v="0"/>
    <s v="photography/photography books"/>
    <x v="7"/>
    <s v="photography books"/>
    <s v="photography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x v="255"/>
    <n v="1362031200"/>
    <x v="255"/>
    <d v="2013-02-28T06:00:00"/>
    <b v="0"/>
    <b v="0"/>
    <s v="theater/plays"/>
    <x v="3"/>
    <s v="plays"/>
    <s v="theater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x v="256"/>
    <n v="1455602400"/>
    <x v="256"/>
    <d v="2016-02-16T06:00:00"/>
    <b v="0"/>
    <b v="0"/>
    <s v="theater/plays"/>
    <x v="3"/>
    <s v="plays"/>
    <s v="theater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x v="257"/>
    <n v="1418191200"/>
    <x v="257"/>
    <d v="2014-12-10T06:00:00"/>
    <b v="0"/>
    <b v="1"/>
    <s v="music/jazz"/>
    <x v="1"/>
    <s v="jazz"/>
    <s v="music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x v="258"/>
    <n v="1352440800"/>
    <x v="258"/>
    <d v="2012-11-09T06:00:00"/>
    <b v="0"/>
    <b v="0"/>
    <s v="theater/plays"/>
    <x v="3"/>
    <s v="plays"/>
    <s v="theater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x v="259"/>
    <n v="1353304800"/>
    <x v="259"/>
    <d v="2012-11-19T06:00:00"/>
    <b v="0"/>
    <b v="0"/>
    <s v="film &amp; video/documentary"/>
    <x v="4"/>
    <s v="documentary"/>
    <s v="film &amp; video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x v="260"/>
    <n v="1550728800"/>
    <x v="260"/>
    <d v="2019-02-21T06:00:00"/>
    <b v="0"/>
    <b v="0"/>
    <s v="film &amp; video/television"/>
    <x v="4"/>
    <s v="television"/>
    <s v="film &amp; video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x v="261"/>
    <n v="1291442400"/>
    <x v="261"/>
    <d v="2010-12-04T06:00:00"/>
    <b v="0"/>
    <b v="0"/>
    <s v="games/video games"/>
    <x v="6"/>
    <s v="video games"/>
    <s v="games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x v="262"/>
    <n v="1452146400"/>
    <x v="262"/>
    <d v="2016-01-07T06:00:00"/>
    <b v="0"/>
    <b v="0"/>
    <s v="photography/photography books"/>
    <x v="7"/>
    <s v="photography books"/>
    <s v="photography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x v="263"/>
    <n v="1564894800"/>
    <x v="263"/>
    <d v="2019-08-04T05:00:00"/>
    <b v="0"/>
    <b v="1"/>
    <s v="theater/plays"/>
    <x v="3"/>
    <s v="plays"/>
    <s v="theater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x v="264"/>
    <n v="1505883600"/>
    <x v="264"/>
    <d v="2017-09-20T05:00:00"/>
    <b v="0"/>
    <b v="0"/>
    <s v="theater/plays"/>
    <x v="3"/>
    <s v="plays"/>
    <s v="theater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x v="265"/>
    <n v="1510380000"/>
    <x v="265"/>
    <d v="2017-11-11T06:00:00"/>
    <b v="0"/>
    <b v="0"/>
    <s v="theater/plays"/>
    <x v="3"/>
    <s v="plays"/>
    <s v="theater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x v="266"/>
    <n v="1555218000"/>
    <x v="266"/>
    <d v="2019-04-14T05:00:00"/>
    <b v="0"/>
    <b v="0"/>
    <s v="publishing/translations"/>
    <x v="5"/>
    <s v="translations"/>
    <s v="publishing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x v="267"/>
    <n v="1335243600"/>
    <x v="267"/>
    <d v="2012-04-24T05:00:00"/>
    <b v="0"/>
    <b v="1"/>
    <s v="games/video games"/>
    <x v="6"/>
    <s v="video games"/>
    <s v="games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x v="268"/>
    <n v="1279688400"/>
    <x v="268"/>
    <d v="2010-07-21T05:00:00"/>
    <b v="0"/>
    <b v="0"/>
    <s v="theater/plays"/>
    <x v="3"/>
    <s v="plays"/>
    <s v="theater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x v="269"/>
    <n v="1356069600"/>
    <x v="269"/>
    <d v="2012-12-21T06:00:00"/>
    <b v="0"/>
    <b v="0"/>
    <s v="technology/web"/>
    <x v="2"/>
    <s v="web"/>
    <s v="technology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x v="270"/>
    <n v="1536210000"/>
    <x v="270"/>
    <d v="2018-09-06T05:00:00"/>
    <b v="0"/>
    <b v="0"/>
    <s v="theater/plays"/>
    <x v="3"/>
    <s v="plays"/>
    <s v="theater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x v="271"/>
    <n v="1511762400"/>
    <x v="271"/>
    <d v="2017-11-27T06:00:00"/>
    <b v="0"/>
    <b v="0"/>
    <s v="film &amp; video/animation"/>
    <x v="4"/>
    <s v="animation"/>
    <s v="film &amp; video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x v="272"/>
    <n v="1333256400"/>
    <x v="272"/>
    <d v="2012-04-01T05:00:00"/>
    <b v="0"/>
    <b v="1"/>
    <s v="theater/plays"/>
    <x v="3"/>
    <s v="plays"/>
    <s v="theater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x v="73"/>
    <n v="1480744800"/>
    <x v="73"/>
    <d v="2016-12-03T06:00:00"/>
    <b v="0"/>
    <b v="1"/>
    <s v="film &amp; video/television"/>
    <x v="4"/>
    <s v="television"/>
    <s v="film &amp; video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x v="273"/>
    <n v="1465016400"/>
    <x v="273"/>
    <d v="2016-06-04T05:00:00"/>
    <b v="0"/>
    <b v="0"/>
    <s v="music/rock"/>
    <x v="1"/>
    <s v="rock"/>
    <s v="music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x v="274"/>
    <n v="1336280400"/>
    <x v="274"/>
    <d v="2012-05-06T05:00:00"/>
    <b v="0"/>
    <b v="0"/>
    <s v="technology/web"/>
    <x v="2"/>
    <s v="web"/>
    <s v="technology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x v="275"/>
    <n v="1476766800"/>
    <x v="275"/>
    <d v="2016-10-18T05:00:00"/>
    <b v="0"/>
    <b v="0"/>
    <s v="theater/plays"/>
    <x v="3"/>
    <s v="plays"/>
    <s v="theater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x v="276"/>
    <n v="1480485600"/>
    <x v="276"/>
    <d v="2016-11-30T06:00:00"/>
    <b v="0"/>
    <b v="0"/>
    <s v="theater/plays"/>
    <x v="3"/>
    <s v="plays"/>
    <s v="theater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x v="277"/>
    <n v="1430197200"/>
    <x v="277"/>
    <d v="2015-04-28T05:00:00"/>
    <b v="0"/>
    <b v="0"/>
    <s v="music/electric music"/>
    <x v="1"/>
    <s v="electric music"/>
    <s v="music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x v="278"/>
    <n v="1331787600"/>
    <x v="278"/>
    <d v="2012-03-15T05:00:00"/>
    <b v="0"/>
    <b v="1"/>
    <s v="music/metal"/>
    <x v="1"/>
    <s v="metal"/>
    <s v="music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x v="279"/>
    <n v="1438837200"/>
    <x v="279"/>
    <d v="2015-08-06T05:00:00"/>
    <b v="0"/>
    <b v="0"/>
    <s v="theater/plays"/>
    <x v="3"/>
    <s v="plays"/>
    <s v="theater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x v="280"/>
    <n v="1370926800"/>
    <x v="280"/>
    <d v="2013-06-11T05:00:00"/>
    <b v="0"/>
    <b v="1"/>
    <s v="film &amp; video/documentary"/>
    <x v="4"/>
    <s v="documentary"/>
    <s v="film &amp; video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x v="281"/>
    <n v="1319000400"/>
    <x v="281"/>
    <d v="2011-10-19T05:00:00"/>
    <b v="1"/>
    <b v="0"/>
    <s v="technology/web"/>
    <x v="2"/>
    <s v="web"/>
    <s v="technology"/>
    <s v="web"/>
  </r>
  <r>
    <n v="292"/>
    <s v="Ho-Harris"/>
    <s v="Versatile cohesive encoding"/>
    <n v="7300"/>
    <n v="717"/>
    <n v="9.8219178082191778"/>
    <x v="0"/>
    <n v="10"/>
    <n v="71.7"/>
    <s v="US"/>
    <s v="USD"/>
    <x v="282"/>
    <n v="1333429200"/>
    <x v="282"/>
    <d v="2012-04-03T05:00:00"/>
    <b v="0"/>
    <b v="0"/>
    <s v="food/food trucks"/>
    <x v="0"/>
    <s v="food trucks"/>
    <s v="food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x v="283"/>
    <n v="1287032400"/>
    <x v="283"/>
    <d v="2010-10-14T05:00:00"/>
    <b v="0"/>
    <b v="0"/>
    <s v="theater/plays"/>
    <x v="3"/>
    <s v="plays"/>
    <s v="theater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x v="284"/>
    <n v="1541570400"/>
    <x v="284"/>
    <d v="2018-11-07T06:00:00"/>
    <b v="0"/>
    <b v="0"/>
    <s v="theater/plays"/>
    <x v="3"/>
    <s v="plays"/>
    <s v="theater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x v="285"/>
    <n v="1383976800"/>
    <x v="285"/>
    <d v="2013-11-09T06:00:00"/>
    <b v="0"/>
    <b v="0"/>
    <s v="theater/plays"/>
    <x v="3"/>
    <s v="plays"/>
    <s v="theater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x v="286"/>
    <n v="1550556000"/>
    <x v="286"/>
    <d v="2019-02-19T06:00:00"/>
    <b v="0"/>
    <b v="0"/>
    <s v="theater/plays"/>
    <x v="3"/>
    <s v="plays"/>
    <s v="theater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x v="287"/>
    <n v="1390456800"/>
    <x v="287"/>
    <d v="2014-01-23T06:00:00"/>
    <b v="0"/>
    <b v="1"/>
    <s v="theater/plays"/>
    <x v="3"/>
    <s v="plays"/>
    <s v="theater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x v="288"/>
    <n v="1458018000"/>
    <x v="288"/>
    <d v="2016-03-15T05:00:00"/>
    <b v="0"/>
    <b v="1"/>
    <s v="music/rock"/>
    <x v="1"/>
    <s v="rock"/>
    <s v="music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x v="289"/>
    <n v="1461819600"/>
    <x v="289"/>
    <d v="2016-04-28T05:00:00"/>
    <b v="0"/>
    <b v="0"/>
    <s v="food/food trucks"/>
    <x v="0"/>
    <s v="food trucks"/>
    <s v="food"/>
    <s v="food trucks"/>
  </r>
  <r>
    <n v="300"/>
    <s v="Cooke PLC"/>
    <s v="Focused executive core"/>
    <n v="100"/>
    <n v="5"/>
    <n v="5"/>
    <x v="0"/>
    <n v="1"/>
    <n v="5"/>
    <s v="DK"/>
    <s v="DKK"/>
    <x v="290"/>
    <n v="1504155600"/>
    <x v="290"/>
    <d v="2017-08-31T05:00:00"/>
    <b v="0"/>
    <b v="1"/>
    <s v="publishing/nonfiction"/>
    <x v="5"/>
    <s v="nonfiction"/>
    <s v="publishing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x v="291"/>
    <n v="1426395600"/>
    <x v="291"/>
    <d v="2015-03-15T05:00:00"/>
    <b v="0"/>
    <b v="0"/>
    <s v="film &amp; video/documentary"/>
    <x v="4"/>
    <s v="documentary"/>
    <s v="film &amp; video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x v="292"/>
    <n v="1537074000"/>
    <x v="292"/>
    <d v="2018-09-16T05:00:00"/>
    <b v="0"/>
    <b v="0"/>
    <s v="theater/plays"/>
    <x v="3"/>
    <s v="plays"/>
    <s v="theater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x v="293"/>
    <n v="1452578400"/>
    <x v="293"/>
    <d v="2016-01-12T06:00:00"/>
    <b v="0"/>
    <b v="0"/>
    <s v="music/indie rock"/>
    <x v="1"/>
    <s v="indie rock"/>
    <s v="music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x v="294"/>
    <n v="1474088400"/>
    <x v="294"/>
    <d v="2016-09-17T05:00:00"/>
    <b v="0"/>
    <b v="0"/>
    <s v="film &amp; video/documentary"/>
    <x v="4"/>
    <s v="documentary"/>
    <s v="film &amp; video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x v="295"/>
    <n v="1461906000"/>
    <x v="295"/>
    <d v="2016-04-29T05:00:00"/>
    <b v="0"/>
    <b v="0"/>
    <s v="theater/plays"/>
    <x v="3"/>
    <s v="plays"/>
    <s v="theater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x v="296"/>
    <n v="1500267600"/>
    <x v="296"/>
    <d v="2017-07-17T05:00:00"/>
    <b v="0"/>
    <b v="1"/>
    <s v="theater/plays"/>
    <x v="3"/>
    <s v="plays"/>
    <s v="theater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x v="297"/>
    <n v="1340686800"/>
    <x v="297"/>
    <d v="2012-06-26T05:00:00"/>
    <b v="0"/>
    <b v="1"/>
    <s v="publishing/fiction"/>
    <x v="5"/>
    <s v="fiction"/>
    <s v="publishing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x v="298"/>
    <n v="1303189200"/>
    <x v="298"/>
    <d v="2011-04-19T05:00:00"/>
    <b v="0"/>
    <b v="0"/>
    <s v="theater/plays"/>
    <x v="3"/>
    <s v="plays"/>
    <s v="theater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x v="299"/>
    <n v="1318309200"/>
    <x v="299"/>
    <d v="2011-10-11T05:00:00"/>
    <b v="0"/>
    <b v="1"/>
    <s v="music/indie rock"/>
    <x v="1"/>
    <s v="indie rock"/>
    <s v="music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x v="300"/>
    <n v="1272171600"/>
    <x v="300"/>
    <d v="2010-04-25T05:00:00"/>
    <b v="0"/>
    <b v="0"/>
    <s v="games/video games"/>
    <x v="6"/>
    <s v="video games"/>
    <s v="games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x v="247"/>
    <n v="1298872800"/>
    <x v="247"/>
    <d v="2011-02-28T06:00:00"/>
    <b v="0"/>
    <b v="0"/>
    <s v="theater/plays"/>
    <x v="3"/>
    <s v="plays"/>
    <s v="theater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x v="244"/>
    <n v="1383282000"/>
    <x v="244"/>
    <d v="2013-11-01T05:00:00"/>
    <b v="0"/>
    <b v="0"/>
    <s v="theater/plays"/>
    <x v="3"/>
    <s v="plays"/>
    <s v="theater"/>
    <s v="plays"/>
  </r>
  <r>
    <n v="313"/>
    <s v="Miller-Irwin"/>
    <s v="Secured maximized policy"/>
    <n v="2200"/>
    <n v="8697"/>
    <n v="395.31818181818181"/>
    <x v="1"/>
    <n v="223"/>
    <n v="39"/>
    <s v="US"/>
    <s v="USD"/>
    <x v="301"/>
    <n v="1330495200"/>
    <x v="301"/>
    <d v="2012-02-29T06:00:00"/>
    <b v="0"/>
    <b v="0"/>
    <s v="music/rock"/>
    <x v="1"/>
    <s v="rock"/>
    <s v="music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x v="188"/>
    <n v="1552798800"/>
    <x v="188"/>
    <d v="2019-03-17T05:00:00"/>
    <b v="0"/>
    <b v="1"/>
    <s v="film &amp; video/documentary"/>
    <x v="4"/>
    <s v="documentary"/>
    <s v="film &amp; video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x v="302"/>
    <n v="1403413200"/>
    <x v="302"/>
    <d v="2014-06-22T05:00:00"/>
    <b v="0"/>
    <b v="0"/>
    <s v="theater/plays"/>
    <x v="3"/>
    <s v="plays"/>
    <s v="theater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x v="303"/>
    <n v="1574229600"/>
    <x v="303"/>
    <d v="2019-11-20T06:00:00"/>
    <b v="0"/>
    <b v="1"/>
    <s v="food/food trucks"/>
    <x v="0"/>
    <s v="food trucks"/>
    <s v="food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x v="304"/>
    <n v="1495861200"/>
    <x v="304"/>
    <d v="2017-05-27T05:00:00"/>
    <b v="0"/>
    <b v="0"/>
    <s v="theater/plays"/>
    <x v="3"/>
    <s v="plays"/>
    <s v="theater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x v="305"/>
    <n v="1392530400"/>
    <x v="305"/>
    <d v="2014-02-16T06:00:00"/>
    <b v="0"/>
    <b v="0"/>
    <s v="music/rock"/>
    <x v="1"/>
    <s v="rock"/>
    <s v="music"/>
    <s v="rock"/>
  </r>
  <r>
    <n v="319"/>
    <s v="Mills Group"/>
    <s v="Advanced empowering matrix"/>
    <n v="8400"/>
    <n v="3251"/>
    <n v="38.702380952380956"/>
    <x v="3"/>
    <n v="64"/>
    <n v="50.796875"/>
    <s v="US"/>
    <s v="USD"/>
    <x v="306"/>
    <n v="1283662800"/>
    <x v="306"/>
    <d v="2010-09-05T05:00:00"/>
    <b v="0"/>
    <b v="0"/>
    <s v="technology/web"/>
    <x v="2"/>
    <s v="web"/>
    <s v="technology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x v="307"/>
    <n v="1305781200"/>
    <x v="307"/>
    <d v="2011-05-19T05:00:00"/>
    <b v="0"/>
    <b v="0"/>
    <s v="publishing/fiction"/>
    <x v="5"/>
    <s v="fiction"/>
    <s v="publishing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x v="308"/>
    <n v="1302325200"/>
    <x v="308"/>
    <d v="2011-04-09T05:00:00"/>
    <b v="0"/>
    <b v="0"/>
    <s v="film &amp; video/shorts"/>
    <x v="4"/>
    <s v="shorts"/>
    <s v="film &amp; video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x v="309"/>
    <n v="1291788000"/>
    <x v="309"/>
    <d v="2010-12-08T06:00:00"/>
    <b v="0"/>
    <b v="0"/>
    <s v="theater/plays"/>
    <x v="3"/>
    <s v="plays"/>
    <s v="theater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x v="310"/>
    <n v="1396069200"/>
    <x v="310"/>
    <d v="2014-03-29T05:00:00"/>
    <b v="0"/>
    <b v="0"/>
    <s v="film &amp; video/documentary"/>
    <x v="4"/>
    <s v="documentary"/>
    <s v="film &amp; video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x v="311"/>
    <n v="1435899600"/>
    <x v="311"/>
    <d v="2015-07-03T05:00:00"/>
    <b v="0"/>
    <b v="1"/>
    <s v="theater/plays"/>
    <x v="3"/>
    <s v="plays"/>
    <s v="theater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x v="79"/>
    <n v="1531112400"/>
    <x v="79"/>
    <d v="2018-07-09T05:00:00"/>
    <b v="0"/>
    <b v="1"/>
    <s v="theater/plays"/>
    <x v="3"/>
    <s v="plays"/>
    <s v="theater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x v="312"/>
    <n v="1451628000"/>
    <x v="312"/>
    <d v="2016-01-01T06:00:00"/>
    <b v="0"/>
    <b v="0"/>
    <s v="film &amp; video/animation"/>
    <x v="4"/>
    <s v="animation"/>
    <s v="film &amp; video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x v="313"/>
    <n v="1567314000"/>
    <x v="313"/>
    <d v="2019-09-01T05:00:00"/>
    <b v="0"/>
    <b v="1"/>
    <s v="theater/plays"/>
    <x v="3"/>
    <s v="plays"/>
    <s v="theater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x v="314"/>
    <n v="1544508000"/>
    <x v="314"/>
    <d v="2018-12-11T06:00:00"/>
    <b v="0"/>
    <b v="0"/>
    <s v="music/rock"/>
    <x v="1"/>
    <s v="rock"/>
    <s v="music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x v="315"/>
    <n v="1482472800"/>
    <x v="315"/>
    <d v="2016-12-23T06:00:00"/>
    <b v="0"/>
    <b v="0"/>
    <s v="games/video games"/>
    <x v="6"/>
    <s v="video games"/>
    <s v="games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x v="316"/>
    <n v="1512799200"/>
    <x v="316"/>
    <d v="2017-12-09T06:00:00"/>
    <b v="0"/>
    <b v="0"/>
    <s v="film &amp; video/documentary"/>
    <x v="4"/>
    <s v="documentary"/>
    <s v="film &amp; video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x v="317"/>
    <n v="1324360800"/>
    <x v="317"/>
    <d v="2011-12-20T06:00:00"/>
    <b v="0"/>
    <b v="0"/>
    <s v="food/food trucks"/>
    <x v="0"/>
    <s v="food trucks"/>
    <s v="food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x v="318"/>
    <n v="1364533200"/>
    <x v="318"/>
    <d v="2013-03-29T05:00:00"/>
    <b v="0"/>
    <b v="0"/>
    <s v="technology/wearables"/>
    <x v="2"/>
    <s v="wearables"/>
    <s v="technology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x v="319"/>
    <n v="1545112800"/>
    <x v="319"/>
    <d v="2018-12-18T06:00:00"/>
    <b v="0"/>
    <b v="0"/>
    <s v="theater/plays"/>
    <x v="3"/>
    <s v="plays"/>
    <s v="theater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x v="32"/>
    <n v="1516168800"/>
    <x v="32"/>
    <d v="2018-01-17T06:00:00"/>
    <b v="0"/>
    <b v="0"/>
    <s v="music/rock"/>
    <x v="1"/>
    <s v="rock"/>
    <s v="music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x v="320"/>
    <n v="1574920800"/>
    <x v="320"/>
    <d v="2019-11-28T06:00:00"/>
    <b v="0"/>
    <b v="0"/>
    <s v="music/rock"/>
    <x v="1"/>
    <s v="rock"/>
    <s v="music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x v="321"/>
    <n v="1292479200"/>
    <x v="321"/>
    <d v="2010-12-16T06:00:00"/>
    <b v="0"/>
    <b v="1"/>
    <s v="music/rock"/>
    <x v="1"/>
    <s v="rock"/>
    <s v="music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x v="322"/>
    <n v="1573538400"/>
    <x v="322"/>
    <d v="2019-11-12T06:00:00"/>
    <b v="0"/>
    <b v="0"/>
    <s v="theater/plays"/>
    <x v="3"/>
    <s v="plays"/>
    <s v="theater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x v="323"/>
    <n v="1320382800"/>
    <x v="323"/>
    <d v="2011-11-04T05:00:00"/>
    <b v="0"/>
    <b v="0"/>
    <s v="theater/plays"/>
    <x v="3"/>
    <s v="plays"/>
    <s v="theater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x v="324"/>
    <n v="1502859600"/>
    <x v="324"/>
    <d v="2017-08-16T05:00:00"/>
    <b v="0"/>
    <b v="0"/>
    <s v="theater/plays"/>
    <x v="3"/>
    <s v="plays"/>
    <s v="theater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x v="325"/>
    <n v="1323756000"/>
    <x v="325"/>
    <d v="2011-12-13T06:00:00"/>
    <b v="0"/>
    <b v="0"/>
    <s v="photography/photography books"/>
    <x v="7"/>
    <s v="photography books"/>
    <s v="photography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x v="326"/>
    <n v="1441342800"/>
    <x v="326"/>
    <d v="2015-09-04T05:00:00"/>
    <b v="0"/>
    <b v="0"/>
    <s v="music/indie rock"/>
    <x v="1"/>
    <s v="indie rock"/>
    <s v="music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x v="327"/>
    <n v="1375333200"/>
    <x v="327"/>
    <d v="2013-08-01T05:00:00"/>
    <b v="0"/>
    <b v="0"/>
    <s v="theater/plays"/>
    <x v="3"/>
    <s v="plays"/>
    <s v="theater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x v="328"/>
    <n v="1389420000"/>
    <x v="328"/>
    <d v="2014-01-11T06:00:00"/>
    <b v="0"/>
    <b v="0"/>
    <s v="theater/plays"/>
    <x v="3"/>
    <s v="plays"/>
    <s v="theater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x v="329"/>
    <n v="1520056800"/>
    <x v="329"/>
    <d v="2018-03-03T06:00:00"/>
    <b v="0"/>
    <b v="0"/>
    <s v="games/video games"/>
    <x v="6"/>
    <s v="video games"/>
    <s v="games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x v="330"/>
    <n v="1436504400"/>
    <x v="330"/>
    <d v="2015-07-10T05:00:00"/>
    <b v="0"/>
    <b v="0"/>
    <s v="film &amp; video/drama"/>
    <x v="4"/>
    <s v="drama"/>
    <s v="film &amp; video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x v="331"/>
    <n v="1508302800"/>
    <x v="331"/>
    <d v="2017-10-18T05:00:00"/>
    <b v="0"/>
    <b v="1"/>
    <s v="music/indie rock"/>
    <x v="1"/>
    <s v="indie rock"/>
    <s v="music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x v="332"/>
    <n v="1425708000"/>
    <x v="332"/>
    <d v="2015-03-07T06:00:00"/>
    <b v="0"/>
    <b v="0"/>
    <s v="technology/web"/>
    <x v="2"/>
    <s v="web"/>
    <s v="technology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x v="333"/>
    <n v="1488348000"/>
    <x v="333"/>
    <d v="2017-03-01T06:00:00"/>
    <b v="0"/>
    <b v="0"/>
    <s v="food/food trucks"/>
    <x v="0"/>
    <s v="food trucks"/>
    <s v="food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x v="296"/>
    <n v="1502600400"/>
    <x v="296"/>
    <d v="2017-08-13T05:00:00"/>
    <b v="0"/>
    <b v="0"/>
    <s v="theater/plays"/>
    <x v="3"/>
    <s v="plays"/>
    <s v="theater"/>
    <s v="plays"/>
  </r>
  <r>
    <n v="350"/>
    <s v="Shannon Ltd"/>
    <s v="Pre-emptive neutral capacity"/>
    <n v="100"/>
    <n v="5"/>
    <n v="5"/>
    <x v="0"/>
    <n v="1"/>
    <n v="5"/>
    <s v="US"/>
    <s v="USD"/>
    <x v="334"/>
    <n v="1433653200"/>
    <x v="334"/>
    <d v="2015-06-07T05:00:00"/>
    <b v="0"/>
    <b v="1"/>
    <s v="music/jazz"/>
    <x v="1"/>
    <s v="jazz"/>
    <s v="music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x v="335"/>
    <n v="1441602000"/>
    <x v="335"/>
    <d v="2015-09-07T05:00:00"/>
    <b v="0"/>
    <b v="0"/>
    <s v="music/rock"/>
    <x v="1"/>
    <s v="rock"/>
    <s v="music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x v="336"/>
    <n v="1447567200"/>
    <x v="336"/>
    <d v="2015-11-15T06:00:00"/>
    <b v="0"/>
    <b v="0"/>
    <s v="theater/plays"/>
    <x v="3"/>
    <s v="plays"/>
    <s v="theater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x v="337"/>
    <n v="1562389200"/>
    <x v="337"/>
    <d v="2019-07-06T05:00:00"/>
    <b v="0"/>
    <b v="0"/>
    <s v="theater/plays"/>
    <x v="3"/>
    <s v="plays"/>
    <s v="theater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x v="338"/>
    <n v="1378789200"/>
    <x v="338"/>
    <d v="2013-09-10T05:00:00"/>
    <b v="0"/>
    <b v="0"/>
    <s v="film &amp; video/documentary"/>
    <x v="4"/>
    <s v="documentary"/>
    <s v="film &amp; video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x v="339"/>
    <n v="1488520800"/>
    <x v="339"/>
    <d v="2017-03-03T06:00:00"/>
    <b v="0"/>
    <b v="0"/>
    <s v="technology/wearables"/>
    <x v="2"/>
    <s v="wearables"/>
    <s v="technology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x v="340"/>
    <n v="1327298400"/>
    <x v="340"/>
    <d v="2012-01-23T06:00:00"/>
    <b v="0"/>
    <b v="0"/>
    <s v="theater/plays"/>
    <x v="3"/>
    <s v="plays"/>
    <s v="theater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x v="341"/>
    <n v="1443416400"/>
    <x v="341"/>
    <d v="2015-09-28T05:00:00"/>
    <b v="0"/>
    <b v="0"/>
    <s v="games/video games"/>
    <x v="6"/>
    <s v="video games"/>
    <s v="games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x v="342"/>
    <n v="1534136400"/>
    <x v="342"/>
    <d v="2018-08-13T05:00:00"/>
    <b v="1"/>
    <b v="0"/>
    <s v="photography/photography books"/>
    <x v="7"/>
    <s v="photography books"/>
    <s v="photography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x v="343"/>
    <n v="1315026000"/>
    <x v="343"/>
    <d v="2011-09-03T05:00:00"/>
    <b v="0"/>
    <b v="0"/>
    <s v="film &amp; video/animation"/>
    <x v="4"/>
    <s v="animation"/>
    <s v="film &amp; video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x v="344"/>
    <n v="1295071200"/>
    <x v="344"/>
    <d v="2011-01-15T06:00:00"/>
    <b v="0"/>
    <b v="1"/>
    <s v="theater/plays"/>
    <x v="3"/>
    <s v="plays"/>
    <s v="theater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x v="345"/>
    <n v="1509426000"/>
    <x v="345"/>
    <d v="2017-10-31T05:00:00"/>
    <b v="0"/>
    <b v="0"/>
    <s v="theater/plays"/>
    <x v="3"/>
    <s v="plays"/>
    <s v="theater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x v="65"/>
    <n v="1299391200"/>
    <x v="65"/>
    <d v="2011-03-06T06:00:00"/>
    <b v="0"/>
    <b v="0"/>
    <s v="music/rock"/>
    <x v="1"/>
    <s v="rock"/>
    <s v="music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x v="346"/>
    <n v="1325052000"/>
    <x v="346"/>
    <d v="2011-12-28T06:00:00"/>
    <b v="0"/>
    <b v="0"/>
    <s v="music/rock"/>
    <x v="1"/>
    <s v="rock"/>
    <s v="music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x v="347"/>
    <n v="1522818000"/>
    <x v="347"/>
    <d v="2018-04-04T05:00:00"/>
    <b v="0"/>
    <b v="0"/>
    <s v="music/indie rock"/>
    <x v="1"/>
    <s v="indie rock"/>
    <s v="music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x v="348"/>
    <n v="1485324000"/>
    <x v="348"/>
    <d v="2017-01-25T06:00:00"/>
    <b v="0"/>
    <b v="0"/>
    <s v="theater/plays"/>
    <x v="3"/>
    <s v="plays"/>
    <s v="theater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x v="349"/>
    <n v="1294120800"/>
    <x v="349"/>
    <d v="2011-01-04T06:00:00"/>
    <b v="0"/>
    <b v="1"/>
    <s v="theater/plays"/>
    <x v="3"/>
    <s v="plays"/>
    <s v="theater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x v="350"/>
    <n v="1415685600"/>
    <x v="350"/>
    <d v="2014-11-11T06:00:00"/>
    <b v="0"/>
    <b v="1"/>
    <s v="theater/plays"/>
    <x v="3"/>
    <s v="plays"/>
    <s v="theater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x v="351"/>
    <n v="1288933200"/>
    <x v="351"/>
    <d v="2010-11-05T05:00:00"/>
    <b v="0"/>
    <b v="1"/>
    <s v="film &amp; video/documentary"/>
    <x v="4"/>
    <s v="documentary"/>
    <s v="film &amp; video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x v="352"/>
    <n v="1363237200"/>
    <x v="352"/>
    <d v="2013-03-14T05:00:00"/>
    <b v="0"/>
    <b v="1"/>
    <s v="film &amp; video/television"/>
    <x v="4"/>
    <s v="television"/>
    <s v="film &amp; video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x v="353"/>
    <n v="1555822800"/>
    <x v="353"/>
    <d v="2019-04-21T05:00:00"/>
    <b v="0"/>
    <b v="0"/>
    <s v="theater/plays"/>
    <x v="3"/>
    <s v="plays"/>
    <s v="theater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x v="354"/>
    <n v="1427778000"/>
    <x v="354"/>
    <d v="2015-03-31T05:00:00"/>
    <b v="0"/>
    <b v="0"/>
    <s v="theater/plays"/>
    <x v="3"/>
    <s v="plays"/>
    <s v="theater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x v="355"/>
    <n v="1422424800"/>
    <x v="355"/>
    <d v="2015-01-28T06:00:00"/>
    <b v="0"/>
    <b v="1"/>
    <s v="film &amp; video/documentary"/>
    <x v="4"/>
    <s v="documentary"/>
    <s v="film &amp; video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x v="356"/>
    <n v="1503637200"/>
    <x v="356"/>
    <d v="2017-08-25T05:00:00"/>
    <b v="0"/>
    <b v="0"/>
    <s v="theater/plays"/>
    <x v="3"/>
    <s v="plays"/>
    <s v="theater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x v="357"/>
    <n v="1547618400"/>
    <x v="357"/>
    <d v="2019-01-16T06:00:00"/>
    <b v="0"/>
    <b v="1"/>
    <s v="film &amp; video/documentary"/>
    <x v="4"/>
    <s v="documentary"/>
    <s v="film &amp; video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x v="358"/>
    <n v="1449900000"/>
    <x v="358"/>
    <d v="2015-12-12T06:00:00"/>
    <b v="0"/>
    <b v="0"/>
    <s v="music/indie rock"/>
    <x v="1"/>
    <s v="indie rock"/>
    <s v="music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x v="359"/>
    <n v="1405141200"/>
    <x v="359"/>
    <d v="2014-07-12T05:00:00"/>
    <b v="0"/>
    <b v="0"/>
    <s v="music/rock"/>
    <x v="1"/>
    <s v="rock"/>
    <s v="music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x v="12"/>
    <n v="1572933600"/>
    <x v="12"/>
    <d v="2019-11-05T06:00:00"/>
    <b v="0"/>
    <b v="0"/>
    <s v="theater/plays"/>
    <x v="3"/>
    <s v="plays"/>
    <s v="theater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x v="360"/>
    <n v="1530162000"/>
    <x v="360"/>
    <d v="2018-06-28T05:00:00"/>
    <b v="0"/>
    <b v="0"/>
    <s v="film &amp; video/documentary"/>
    <x v="4"/>
    <s v="documentary"/>
    <s v="film &amp; video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x v="361"/>
    <n v="1320904800"/>
    <x v="361"/>
    <d v="2011-11-10T06:00:00"/>
    <b v="0"/>
    <b v="0"/>
    <s v="theater/plays"/>
    <x v="3"/>
    <s v="plays"/>
    <s v="theater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x v="362"/>
    <n v="1372395600"/>
    <x v="362"/>
    <d v="2013-06-28T05:00:00"/>
    <b v="0"/>
    <b v="0"/>
    <s v="theater/plays"/>
    <x v="3"/>
    <s v="plays"/>
    <s v="theater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x v="363"/>
    <n v="1437714000"/>
    <x v="363"/>
    <d v="2015-07-24T05:00:00"/>
    <b v="0"/>
    <b v="0"/>
    <s v="theater/plays"/>
    <x v="3"/>
    <s v="plays"/>
    <s v="theater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x v="364"/>
    <n v="1509771600"/>
    <x v="364"/>
    <d v="2017-11-04T05:00:00"/>
    <b v="0"/>
    <b v="0"/>
    <s v="photography/photography books"/>
    <x v="7"/>
    <s v="photography books"/>
    <s v="photography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x v="210"/>
    <n v="1550556000"/>
    <x v="210"/>
    <d v="2019-02-19T06:00:00"/>
    <b v="0"/>
    <b v="1"/>
    <s v="food/food trucks"/>
    <x v="0"/>
    <s v="food trucks"/>
    <s v="food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x v="365"/>
    <n v="1489039200"/>
    <x v="365"/>
    <d v="2017-03-09T06:00:00"/>
    <b v="1"/>
    <b v="1"/>
    <s v="film &amp; video/documentary"/>
    <x v="4"/>
    <s v="documentary"/>
    <s v="film &amp; video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x v="366"/>
    <n v="1556600400"/>
    <x v="366"/>
    <d v="2019-04-30T05:00:00"/>
    <b v="0"/>
    <b v="0"/>
    <s v="publishing/nonfiction"/>
    <x v="5"/>
    <s v="nonfiction"/>
    <s v="publishing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x v="367"/>
    <n v="1278565200"/>
    <x v="367"/>
    <d v="2010-07-08T05:00:00"/>
    <b v="0"/>
    <b v="0"/>
    <s v="theater/plays"/>
    <x v="3"/>
    <s v="plays"/>
    <s v="theater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x v="368"/>
    <n v="1339909200"/>
    <x v="368"/>
    <d v="2012-06-17T05:00:00"/>
    <b v="0"/>
    <b v="0"/>
    <s v="technology/wearables"/>
    <x v="2"/>
    <s v="wearables"/>
    <s v="technology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x v="369"/>
    <n v="1325829600"/>
    <x v="369"/>
    <d v="2012-01-06T06:00:00"/>
    <b v="0"/>
    <b v="0"/>
    <s v="music/indie rock"/>
    <x v="1"/>
    <s v="indie rock"/>
    <s v="music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x v="370"/>
    <n v="1290578400"/>
    <x v="370"/>
    <d v="2010-11-24T06:00:00"/>
    <b v="0"/>
    <b v="0"/>
    <s v="theater/plays"/>
    <x v="3"/>
    <s v="plays"/>
    <s v="theater"/>
    <s v="plays"/>
  </r>
  <r>
    <n v="390"/>
    <s v="Davis-Allen"/>
    <s v="Digitized eco-centric core"/>
    <n v="2400"/>
    <n v="4477"/>
    <n v="186.54166666666669"/>
    <x v="1"/>
    <n v="50"/>
    <n v="89.54"/>
    <s v="US"/>
    <s v="USD"/>
    <x v="371"/>
    <n v="1380344400"/>
    <x v="371"/>
    <d v="2013-09-28T05:00:00"/>
    <b v="0"/>
    <b v="0"/>
    <s v="photography/photography books"/>
    <x v="7"/>
    <s v="photography books"/>
    <s v="photography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x v="287"/>
    <n v="1389852000"/>
    <x v="287"/>
    <d v="2014-01-16T06:00:00"/>
    <b v="0"/>
    <b v="0"/>
    <s v="publishing/nonfiction"/>
    <x v="5"/>
    <s v="nonfiction"/>
    <s v="publishing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x v="372"/>
    <n v="1294466400"/>
    <x v="372"/>
    <d v="2011-01-08T06:00:00"/>
    <b v="0"/>
    <b v="0"/>
    <s v="technology/wearables"/>
    <x v="2"/>
    <s v="wearables"/>
    <s v="technology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x v="373"/>
    <n v="1500354000"/>
    <x v="373"/>
    <d v="2017-07-18T05:00:00"/>
    <b v="0"/>
    <b v="0"/>
    <s v="music/jazz"/>
    <x v="1"/>
    <s v="jazz"/>
    <s v="music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x v="374"/>
    <n v="1375938000"/>
    <x v="374"/>
    <d v="2013-08-08T05:00:00"/>
    <b v="0"/>
    <b v="1"/>
    <s v="film &amp; video/documentary"/>
    <x v="4"/>
    <s v="documentary"/>
    <s v="film &amp; video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x v="375"/>
    <n v="1323410400"/>
    <x v="375"/>
    <d v="2011-12-09T06:00:00"/>
    <b v="1"/>
    <b v="0"/>
    <s v="theater/plays"/>
    <x v="3"/>
    <s v="plays"/>
    <s v="theater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x v="376"/>
    <n v="1539406800"/>
    <x v="376"/>
    <d v="2018-10-13T05:00:00"/>
    <b v="0"/>
    <b v="0"/>
    <s v="film &amp; video/drama"/>
    <x v="4"/>
    <s v="drama"/>
    <s v="film &amp; video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x v="377"/>
    <n v="1369803600"/>
    <x v="377"/>
    <d v="2013-05-29T05:00:00"/>
    <b v="0"/>
    <b v="0"/>
    <s v="music/rock"/>
    <x v="1"/>
    <s v="rock"/>
    <s v="music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x v="378"/>
    <n v="1525928400"/>
    <x v="378"/>
    <d v="2018-05-10T05:00:00"/>
    <b v="0"/>
    <b v="1"/>
    <s v="film &amp; video/animation"/>
    <x v="4"/>
    <s v="animation"/>
    <s v="film &amp; video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x v="379"/>
    <n v="1297231200"/>
    <x v="379"/>
    <d v="2011-02-09T06:00:00"/>
    <b v="0"/>
    <b v="0"/>
    <s v="music/indie rock"/>
    <x v="1"/>
    <s v="indie rock"/>
    <s v="music"/>
    <s v="indie rock"/>
  </r>
  <r>
    <n v="400"/>
    <s v="Bell PLC"/>
    <s v="Ergonomic eco-centric open architecture"/>
    <n v="100"/>
    <n v="2"/>
    <n v="2"/>
    <x v="0"/>
    <n v="1"/>
    <n v="2"/>
    <s v="US"/>
    <s v="USD"/>
    <x v="380"/>
    <n v="1378530000"/>
    <x v="380"/>
    <d v="2013-09-07T05:00:00"/>
    <b v="0"/>
    <b v="1"/>
    <s v="photography/photography books"/>
    <x v="7"/>
    <s v="photography books"/>
    <s v="photography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x v="381"/>
    <n v="1572152400"/>
    <x v="381"/>
    <d v="2019-10-27T05:00:00"/>
    <b v="0"/>
    <b v="0"/>
    <s v="theater/plays"/>
    <x v="3"/>
    <s v="plays"/>
    <s v="theater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x v="382"/>
    <n v="1329890400"/>
    <x v="382"/>
    <d v="2012-02-22T06:00:00"/>
    <b v="0"/>
    <b v="1"/>
    <s v="film &amp; video/shorts"/>
    <x v="4"/>
    <s v="shorts"/>
    <s v="film &amp; video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x v="125"/>
    <n v="1276750800"/>
    <x v="125"/>
    <d v="2010-06-17T05:00:00"/>
    <b v="0"/>
    <b v="1"/>
    <s v="theater/plays"/>
    <x v="3"/>
    <s v="plays"/>
    <s v="theater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x v="383"/>
    <n v="1510898400"/>
    <x v="383"/>
    <d v="2017-11-17T06:00:00"/>
    <b v="0"/>
    <b v="0"/>
    <s v="theater/plays"/>
    <x v="3"/>
    <s v="plays"/>
    <s v="theater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x v="384"/>
    <n v="1532408400"/>
    <x v="384"/>
    <d v="2018-07-24T05:00:00"/>
    <b v="0"/>
    <b v="0"/>
    <s v="theater/plays"/>
    <x v="3"/>
    <s v="plays"/>
    <s v="theater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x v="385"/>
    <n v="1360562400"/>
    <x v="385"/>
    <d v="2013-02-11T06:00:00"/>
    <b v="1"/>
    <b v="0"/>
    <s v="film &amp; video/documentary"/>
    <x v="4"/>
    <s v="documentary"/>
    <s v="film &amp; video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x v="386"/>
    <n v="1571547600"/>
    <x v="386"/>
    <d v="2019-10-20T05:00:00"/>
    <b v="0"/>
    <b v="0"/>
    <s v="theater/plays"/>
    <x v="3"/>
    <s v="plays"/>
    <s v="theater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x v="387"/>
    <n v="1468126800"/>
    <x v="387"/>
    <d v="2016-07-10T05:00:00"/>
    <b v="0"/>
    <b v="0"/>
    <s v="film &amp; video/documentary"/>
    <x v="4"/>
    <s v="documentary"/>
    <s v="film &amp; video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x v="388"/>
    <n v="1492837200"/>
    <x v="388"/>
    <d v="2017-04-22T05:00:00"/>
    <b v="0"/>
    <b v="0"/>
    <s v="music/rock"/>
    <x v="1"/>
    <s v="rock"/>
    <s v="music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x v="277"/>
    <n v="1430197200"/>
    <x v="277"/>
    <d v="2015-04-28T05:00:00"/>
    <b v="0"/>
    <b v="0"/>
    <s v="games/mobile games"/>
    <x v="6"/>
    <s v="mobile games"/>
    <s v="games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x v="389"/>
    <n v="1496206800"/>
    <x v="389"/>
    <d v="2017-05-31T05:00:00"/>
    <b v="0"/>
    <b v="0"/>
    <s v="theater/plays"/>
    <x v="3"/>
    <s v="plays"/>
    <s v="theater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x v="390"/>
    <n v="1389592800"/>
    <x v="390"/>
    <d v="2014-01-13T06:00:00"/>
    <b v="0"/>
    <b v="0"/>
    <s v="publishing/fiction"/>
    <x v="5"/>
    <s v="fiction"/>
    <s v="publishing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x v="391"/>
    <n v="1545631200"/>
    <x v="391"/>
    <d v="2018-12-24T06:00:00"/>
    <b v="0"/>
    <b v="0"/>
    <s v="film &amp; video/animation"/>
    <x v="4"/>
    <s v="animation"/>
    <s v="film &amp; video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x v="392"/>
    <n v="1272430800"/>
    <x v="392"/>
    <d v="2010-04-28T05:00:00"/>
    <b v="0"/>
    <b v="1"/>
    <s v="food/food trucks"/>
    <x v="0"/>
    <s v="food trucks"/>
    <s v="food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x v="393"/>
    <n v="1327903200"/>
    <x v="393"/>
    <d v="2012-01-30T06:00:00"/>
    <b v="0"/>
    <b v="0"/>
    <s v="theater/plays"/>
    <x v="3"/>
    <s v="plays"/>
    <s v="theater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x v="394"/>
    <n v="1296021600"/>
    <x v="394"/>
    <d v="2011-01-26T06:00:00"/>
    <b v="0"/>
    <b v="1"/>
    <s v="film &amp; video/documentary"/>
    <x v="4"/>
    <s v="documentary"/>
    <s v="film &amp; video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x v="395"/>
    <n v="1543298400"/>
    <x v="395"/>
    <d v="2018-11-27T06:00:00"/>
    <b v="0"/>
    <b v="0"/>
    <s v="theater/plays"/>
    <x v="3"/>
    <s v="plays"/>
    <s v="theater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x v="396"/>
    <n v="1336366800"/>
    <x v="396"/>
    <d v="2012-05-07T05:00:00"/>
    <b v="0"/>
    <b v="0"/>
    <s v="film &amp; video/documentary"/>
    <x v="4"/>
    <s v="documentary"/>
    <s v="film &amp; video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x v="397"/>
    <n v="1325052000"/>
    <x v="397"/>
    <d v="2011-12-28T06:00:00"/>
    <b v="0"/>
    <b v="0"/>
    <s v="technology/web"/>
    <x v="2"/>
    <s v="web"/>
    <s v="technology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x v="398"/>
    <n v="1499576400"/>
    <x v="398"/>
    <d v="2017-07-09T05:00:00"/>
    <b v="0"/>
    <b v="0"/>
    <s v="theater/plays"/>
    <x v="3"/>
    <s v="plays"/>
    <s v="theater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x v="399"/>
    <n v="1501304400"/>
    <x v="399"/>
    <d v="2017-07-29T05:00:00"/>
    <b v="0"/>
    <b v="1"/>
    <s v="technology/wearables"/>
    <x v="2"/>
    <s v="wearables"/>
    <s v="technology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x v="400"/>
    <n v="1273208400"/>
    <x v="400"/>
    <d v="2010-05-07T05:00:00"/>
    <b v="0"/>
    <b v="1"/>
    <s v="theater/plays"/>
    <x v="3"/>
    <s v="plays"/>
    <s v="theater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x v="116"/>
    <n v="1316840400"/>
    <x v="116"/>
    <d v="2011-09-24T05:00:00"/>
    <b v="0"/>
    <b v="1"/>
    <s v="food/food trucks"/>
    <x v="0"/>
    <s v="food trucks"/>
    <s v="food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x v="401"/>
    <n v="1524546000"/>
    <x v="401"/>
    <d v="2018-04-24T05:00:00"/>
    <b v="0"/>
    <b v="0"/>
    <s v="music/indie rock"/>
    <x v="1"/>
    <s v="indie rock"/>
    <s v="music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x v="402"/>
    <n v="1438578000"/>
    <x v="402"/>
    <d v="2015-08-03T05:00:00"/>
    <b v="0"/>
    <b v="0"/>
    <s v="photography/photography books"/>
    <x v="7"/>
    <s v="photography books"/>
    <s v="photography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x v="403"/>
    <n v="1362549600"/>
    <x v="403"/>
    <d v="2013-03-06T06:00:00"/>
    <b v="0"/>
    <b v="0"/>
    <s v="theater/plays"/>
    <x v="3"/>
    <s v="plays"/>
    <s v="theater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x v="404"/>
    <n v="1413349200"/>
    <x v="404"/>
    <d v="2014-10-15T05:00:00"/>
    <b v="0"/>
    <b v="1"/>
    <s v="theater/plays"/>
    <x v="3"/>
    <s v="plays"/>
    <s v="theater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x v="405"/>
    <n v="1298008800"/>
    <x v="405"/>
    <d v="2011-02-18T06:00:00"/>
    <b v="0"/>
    <b v="0"/>
    <s v="film &amp; video/animation"/>
    <x v="4"/>
    <s v="animation"/>
    <s v="film &amp; video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x v="406"/>
    <n v="1394427600"/>
    <x v="406"/>
    <d v="2014-03-10T05:00:00"/>
    <b v="0"/>
    <b v="1"/>
    <s v="photography/photography books"/>
    <x v="7"/>
    <s v="photography books"/>
    <s v="photography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x v="407"/>
    <n v="1572670800"/>
    <x v="407"/>
    <d v="2019-11-02T05:00:00"/>
    <b v="0"/>
    <b v="0"/>
    <s v="theater/plays"/>
    <x v="3"/>
    <s v="plays"/>
    <s v="theater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x v="408"/>
    <n v="1531112400"/>
    <x v="408"/>
    <d v="2018-07-09T05:00:00"/>
    <b v="1"/>
    <b v="0"/>
    <s v="theater/plays"/>
    <x v="3"/>
    <s v="plays"/>
    <s v="theater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x v="409"/>
    <n v="1400734800"/>
    <x v="409"/>
    <d v="2014-05-22T05:00:00"/>
    <b v="0"/>
    <b v="0"/>
    <s v="theater/plays"/>
    <x v="3"/>
    <s v="plays"/>
    <s v="theater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x v="410"/>
    <n v="1386741600"/>
    <x v="410"/>
    <d v="2013-12-11T06:00:00"/>
    <b v="0"/>
    <b v="1"/>
    <s v="film &amp; video/documentary"/>
    <x v="4"/>
    <s v="documentary"/>
    <s v="film &amp; video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x v="411"/>
    <n v="1481781600"/>
    <x v="411"/>
    <d v="2016-12-15T06:00:00"/>
    <b v="1"/>
    <b v="0"/>
    <s v="theater/plays"/>
    <x v="3"/>
    <s v="plays"/>
    <s v="theater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x v="412"/>
    <n v="1419660000"/>
    <x v="412"/>
    <d v="2014-12-27T06:00:00"/>
    <b v="0"/>
    <b v="1"/>
    <s v="theater/plays"/>
    <x v="3"/>
    <s v="plays"/>
    <s v="theater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x v="413"/>
    <n v="1555822800"/>
    <x v="413"/>
    <d v="2019-04-21T05:00:00"/>
    <b v="0"/>
    <b v="0"/>
    <s v="music/jazz"/>
    <x v="1"/>
    <s v="jazz"/>
    <s v="music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x v="414"/>
    <n v="1442379600"/>
    <x v="414"/>
    <d v="2015-09-16T05:00:00"/>
    <b v="0"/>
    <b v="1"/>
    <s v="film &amp; video/animation"/>
    <x v="4"/>
    <s v="animation"/>
    <s v="film &amp; video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x v="415"/>
    <n v="1364965200"/>
    <x v="415"/>
    <d v="2013-04-03T05:00:00"/>
    <b v="0"/>
    <b v="0"/>
    <s v="theater/plays"/>
    <x v="3"/>
    <s v="plays"/>
    <s v="theater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x v="416"/>
    <n v="1479016800"/>
    <x v="416"/>
    <d v="2016-11-13T06:00:00"/>
    <b v="0"/>
    <b v="0"/>
    <s v="film &amp; video/science fiction"/>
    <x v="4"/>
    <s v="science fiction"/>
    <s v="film &amp; video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x v="417"/>
    <n v="1499662800"/>
    <x v="417"/>
    <d v="2017-07-10T05:00:00"/>
    <b v="0"/>
    <b v="0"/>
    <s v="film &amp; video/television"/>
    <x v="4"/>
    <s v="television"/>
    <s v="film &amp; video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x v="418"/>
    <n v="1337835600"/>
    <x v="418"/>
    <d v="2012-05-24T05:00:00"/>
    <b v="0"/>
    <b v="0"/>
    <s v="technology/wearables"/>
    <x v="2"/>
    <s v="wearables"/>
    <s v="technology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x v="419"/>
    <n v="1505710800"/>
    <x v="419"/>
    <d v="2017-09-18T05:00:00"/>
    <b v="0"/>
    <b v="0"/>
    <s v="theater/plays"/>
    <x v="3"/>
    <s v="plays"/>
    <s v="theater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x v="420"/>
    <n v="1287464400"/>
    <x v="420"/>
    <d v="2010-10-19T05:00:00"/>
    <b v="0"/>
    <b v="0"/>
    <s v="theater/plays"/>
    <x v="3"/>
    <s v="plays"/>
    <s v="theater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x v="421"/>
    <n v="1311656400"/>
    <x v="421"/>
    <d v="2011-07-26T05:00:00"/>
    <b v="0"/>
    <b v="1"/>
    <s v="music/indie rock"/>
    <x v="1"/>
    <s v="indie rock"/>
    <s v="music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x v="422"/>
    <n v="1293170400"/>
    <x v="422"/>
    <d v="2010-12-24T06:00:00"/>
    <b v="0"/>
    <b v="1"/>
    <s v="theater/plays"/>
    <x v="3"/>
    <s v="plays"/>
    <s v="theater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x v="423"/>
    <n v="1355983200"/>
    <x v="423"/>
    <d v="2012-12-20T06:00:00"/>
    <b v="0"/>
    <b v="0"/>
    <s v="technology/wearables"/>
    <x v="2"/>
    <s v="wearables"/>
    <s v="technology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x v="424"/>
    <n v="1515045600"/>
    <x v="424"/>
    <d v="2018-01-04T06:00:00"/>
    <b v="0"/>
    <b v="0"/>
    <s v="film &amp; video/television"/>
    <x v="4"/>
    <s v="television"/>
    <s v="film &amp; video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x v="425"/>
    <n v="1366088400"/>
    <x v="425"/>
    <d v="2013-04-16T05:00:00"/>
    <b v="0"/>
    <b v="1"/>
    <s v="games/video games"/>
    <x v="6"/>
    <s v="video games"/>
    <s v="games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x v="426"/>
    <n v="1553317200"/>
    <x v="426"/>
    <d v="2019-03-23T05:00:00"/>
    <b v="0"/>
    <b v="0"/>
    <s v="games/video games"/>
    <x v="6"/>
    <s v="video games"/>
    <s v="games"/>
    <s v="video games"/>
  </r>
  <r>
    <n v="450"/>
    <s v="Delgado-Hatfield"/>
    <s v="Up-sized composite success"/>
    <n v="100"/>
    <n v="4"/>
    <n v="4"/>
    <x v="0"/>
    <n v="1"/>
    <n v="4"/>
    <s v="CA"/>
    <s v="CAD"/>
    <x v="427"/>
    <n v="1542088800"/>
    <x v="427"/>
    <d v="2018-11-13T06:00:00"/>
    <b v="0"/>
    <b v="0"/>
    <s v="film &amp; video/animation"/>
    <x v="4"/>
    <s v="animation"/>
    <s v="film &amp; video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x v="428"/>
    <n v="1503118800"/>
    <x v="428"/>
    <d v="2017-08-19T05:00:00"/>
    <b v="0"/>
    <b v="0"/>
    <s v="music/rock"/>
    <x v="1"/>
    <s v="rock"/>
    <s v="music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x v="429"/>
    <n v="1278478800"/>
    <x v="429"/>
    <d v="2010-07-07T05:00:00"/>
    <b v="0"/>
    <b v="0"/>
    <s v="film &amp; video/drama"/>
    <x v="4"/>
    <s v="drama"/>
    <s v="film &amp; video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x v="411"/>
    <n v="1484114400"/>
    <x v="411"/>
    <d v="2017-01-11T06:00:00"/>
    <b v="0"/>
    <b v="0"/>
    <s v="film &amp; video/science fiction"/>
    <x v="4"/>
    <s v="science fiction"/>
    <s v="film &amp; video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x v="430"/>
    <n v="1385445600"/>
    <x v="430"/>
    <d v="2013-11-26T06:00:00"/>
    <b v="0"/>
    <b v="1"/>
    <s v="film &amp; video/drama"/>
    <x v="4"/>
    <s v="drama"/>
    <s v="film &amp; video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x v="431"/>
    <n v="1318741200"/>
    <x v="431"/>
    <d v="2011-10-16T05:00:00"/>
    <b v="0"/>
    <b v="0"/>
    <s v="theater/plays"/>
    <x v="3"/>
    <s v="plays"/>
    <s v="theater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x v="432"/>
    <n v="1518242400"/>
    <x v="432"/>
    <d v="2018-02-10T06:00:00"/>
    <b v="0"/>
    <b v="1"/>
    <s v="music/indie rock"/>
    <x v="1"/>
    <s v="indie rock"/>
    <s v="music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x v="433"/>
    <n v="1476594000"/>
    <x v="433"/>
    <d v="2016-10-16T05:00:00"/>
    <b v="0"/>
    <b v="0"/>
    <s v="theater/plays"/>
    <x v="3"/>
    <s v="plays"/>
    <s v="theater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x v="434"/>
    <n v="1273554000"/>
    <x v="434"/>
    <d v="2010-05-11T05:00:00"/>
    <b v="0"/>
    <b v="0"/>
    <s v="theater/plays"/>
    <x v="3"/>
    <s v="plays"/>
    <s v="theater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x v="435"/>
    <n v="1421906400"/>
    <x v="435"/>
    <d v="2015-01-22T06:00:00"/>
    <b v="0"/>
    <b v="0"/>
    <s v="film &amp; video/documentary"/>
    <x v="4"/>
    <s v="documentary"/>
    <s v="film &amp; video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x v="8"/>
    <n v="1281589200"/>
    <x v="8"/>
    <d v="2010-08-12T05:00:00"/>
    <b v="0"/>
    <b v="0"/>
    <s v="theater/plays"/>
    <x v="3"/>
    <s v="plays"/>
    <s v="theater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x v="436"/>
    <n v="1400389200"/>
    <x v="436"/>
    <d v="2014-05-18T05:00:00"/>
    <b v="0"/>
    <b v="0"/>
    <s v="film &amp; video/drama"/>
    <x v="4"/>
    <s v="drama"/>
    <s v="film &amp; video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x v="385"/>
    <n v="1362808800"/>
    <x v="385"/>
    <d v="2013-03-09T06:00:00"/>
    <b v="0"/>
    <b v="0"/>
    <s v="games/mobile games"/>
    <x v="6"/>
    <s v="mobile games"/>
    <s v="games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x v="437"/>
    <n v="1388815200"/>
    <x v="437"/>
    <d v="2014-01-04T06:00:00"/>
    <b v="0"/>
    <b v="0"/>
    <s v="film &amp; video/animation"/>
    <x v="4"/>
    <s v="animation"/>
    <s v="film &amp; video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x v="438"/>
    <n v="1519538400"/>
    <x v="438"/>
    <d v="2018-02-25T06:00:00"/>
    <b v="0"/>
    <b v="0"/>
    <s v="theater/plays"/>
    <x v="3"/>
    <s v="plays"/>
    <s v="theater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x v="439"/>
    <n v="1517810400"/>
    <x v="439"/>
    <d v="2018-02-05T06:00:00"/>
    <b v="0"/>
    <b v="0"/>
    <s v="publishing/translations"/>
    <x v="5"/>
    <s v="translations"/>
    <s v="publishing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x v="440"/>
    <n v="1370581200"/>
    <x v="440"/>
    <d v="2013-06-07T05:00:00"/>
    <b v="0"/>
    <b v="1"/>
    <s v="technology/wearables"/>
    <x v="2"/>
    <s v="wearables"/>
    <s v="technology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x v="441"/>
    <n v="1448863200"/>
    <x v="441"/>
    <d v="2015-11-30T06:00:00"/>
    <b v="0"/>
    <b v="1"/>
    <s v="technology/web"/>
    <x v="2"/>
    <s v="web"/>
    <s v="technology"/>
    <s v="web"/>
  </r>
  <r>
    <n v="468"/>
    <s v="Hughes Inc"/>
    <s v="Streamlined neutral analyzer"/>
    <n v="4000"/>
    <n v="1620"/>
    <n v="40.5"/>
    <x v="0"/>
    <n v="16"/>
    <n v="101.25"/>
    <s v="US"/>
    <s v="USD"/>
    <x v="442"/>
    <n v="1556600400"/>
    <x v="442"/>
    <d v="2019-04-30T05:00:00"/>
    <b v="0"/>
    <b v="0"/>
    <s v="theater/plays"/>
    <x v="3"/>
    <s v="plays"/>
    <s v="theater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x v="443"/>
    <n v="1432098000"/>
    <x v="443"/>
    <d v="2015-05-20T05:00:00"/>
    <b v="0"/>
    <b v="0"/>
    <s v="film &amp; video/drama"/>
    <x v="4"/>
    <s v="drama"/>
    <s v="film &amp; video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x v="315"/>
    <n v="1482127200"/>
    <x v="315"/>
    <d v="2016-12-19T06:00:00"/>
    <b v="0"/>
    <b v="0"/>
    <s v="technology/wearables"/>
    <x v="2"/>
    <s v="wearables"/>
    <s v="technology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x v="444"/>
    <n v="1335934800"/>
    <x v="444"/>
    <d v="2012-05-02T05:00:00"/>
    <b v="0"/>
    <b v="1"/>
    <s v="food/food trucks"/>
    <x v="0"/>
    <s v="food trucks"/>
    <s v="food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x v="445"/>
    <n v="1556946000"/>
    <x v="445"/>
    <d v="2019-05-04T05:00:00"/>
    <b v="0"/>
    <b v="0"/>
    <s v="music/rock"/>
    <x v="1"/>
    <s v="rock"/>
    <s v="music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x v="446"/>
    <n v="1530075600"/>
    <x v="446"/>
    <d v="2018-06-27T05:00:00"/>
    <b v="0"/>
    <b v="0"/>
    <s v="music/electric music"/>
    <x v="1"/>
    <s v="electric music"/>
    <s v="music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x v="447"/>
    <n v="1418796000"/>
    <x v="447"/>
    <d v="2014-12-17T06:00:00"/>
    <b v="0"/>
    <b v="0"/>
    <s v="film &amp; video/television"/>
    <x v="4"/>
    <s v="television"/>
    <s v="film &amp; video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x v="448"/>
    <n v="1372482000"/>
    <x v="448"/>
    <d v="2013-06-29T05:00:00"/>
    <b v="0"/>
    <b v="1"/>
    <s v="publishing/translations"/>
    <x v="5"/>
    <s v="translations"/>
    <s v="publishing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x v="342"/>
    <n v="1534395600"/>
    <x v="342"/>
    <d v="2018-08-16T05:00:00"/>
    <b v="0"/>
    <b v="0"/>
    <s v="publishing/fiction"/>
    <x v="5"/>
    <s v="fiction"/>
    <s v="publishing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x v="449"/>
    <n v="1311397200"/>
    <x v="449"/>
    <d v="2011-07-23T05:00:00"/>
    <b v="0"/>
    <b v="0"/>
    <s v="film &amp; video/science fiction"/>
    <x v="4"/>
    <s v="science fiction"/>
    <s v="film &amp; video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x v="450"/>
    <n v="1426914000"/>
    <x v="450"/>
    <d v="2015-03-21T05:00:00"/>
    <b v="0"/>
    <b v="0"/>
    <s v="technology/wearables"/>
    <x v="2"/>
    <s v="wearables"/>
    <s v="technology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x v="451"/>
    <n v="1501477200"/>
    <x v="451"/>
    <d v="2017-07-31T05:00:00"/>
    <b v="0"/>
    <b v="0"/>
    <s v="food/food trucks"/>
    <x v="0"/>
    <s v="food trucks"/>
    <s v="food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x v="452"/>
    <n v="1269061200"/>
    <x v="452"/>
    <d v="2010-03-20T05:00:00"/>
    <b v="0"/>
    <b v="1"/>
    <s v="photography/photography books"/>
    <x v="7"/>
    <s v="photography books"/>
    <s v="photography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x v="453"/>
    <n v="1415772000"/>
    <x v="453"/>
    <d v="2014-11-12T06:00:00"/>
    <b v="0"/>
    <b v="1"/>
    <s v="theater/plays"/>
    <x v="3"/>
    <s v="plays"/>
    <s v="theater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x v="454"/>
    <n v="1331013600"/>
    <x v="454"/>
    <d v="2012-03-06T06:00:00"/>
    <b v="0"/>
    <b v="1"/>
    <s v="publishing/fiction"/>
    <x v="5"/>
    <s v="fiction"/>
    <s v="publishing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x v="455"/>
    <n v="1576735200"/>
    <x v="455"/>
    <d v="2019-12-19T06:00:00"/>
    <b v="0"/>
    <b v="0"/>
    <s v="theater/plays"/>
    <x v="3"/>
    <s v="plays"/>
    <s v="theater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x v="456"/>
    <n v="1411362000"/>
    <x v="456"/>
    <d v="2014-09-22T05:00:00"/>
    <b v="0"/>
    <b v="1"/>
    <s v="food/food trucks"/>
    <x v="0"/>
    <s v="food trucks"/>
    <s v="food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x v="457"/>
    <n v="1563685200"/>
    <x v="457"/>
    <d v="2019-07-21T05:00:00"/>
    <b v="0"/>
    <b v="0"/>
    <s v="theater/plays"/>
    <x v="3"/>
    <s v="plays"/>
    <s v="theater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x v="458"/>
    <n v="1521867600"/>
    <x v="458"/>
    <d v="2018-03-24T05:00:00"/>
    <b v="0"/>
    <b v="1"/>
    <s v="publishing/translations"/>
    <x v="5"/>
    <s v="translations"/>
    <s v="publishing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x v="459"/>
    <n v="1495515600"/>
    <x v="459"/>
    <d v="2017-05-23T05:00:00"/>
    <b v="0"/>
    <b v="0"/>
    <s v="theater/plays"/>
    <x v="3"/>
    <s v="plays"/>
    <s v="theater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x v="460"/>
    <n v="1455948000"/>
    <x v="460"/>
    <d v="2016-02-20T06:00:00"/>
    <b v="0"/>
    <b v="0"/>
    <s v="theater/plays"/>
    <x v="3"/>
    <s v="plays"/>
    <s v="theater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x v="461"/>
    <n v="1282366800"/>
    <x v="461"/>
    <d v="2010-08-21T05:00:00"/>
    <b v="0"/>
    <b v="0"/>
    <s v="technology/wearables"/>
    <x v="2"/>
    <s v="wearables"/>
    <s v="technology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x v="462"/>
    <n v="1574575200"/>
    <x v="462"/>
    <d v="2019-11-24T06:00:00"/>
    <b v="0"/>
    <b v="0"/>
    <s v="journalism/audio"/>
    <x v="8"/>
    <s v="audio"/>
    <s v="journalism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x v="463"/>
    <n v="1374901200"/>
    <x v="463"/>
    <d v="2013-07-27T05:00:00"/>
    <b v="0"/>
    <b v="1"/>
    <s v="food/food trucks"/>
    <x v="0"/>
    <s v="food trucks"/>
    <s v="food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x v="464"/>
    <n v="1278910800"/>
    <x v="464"/>
    <d v="2010-07-12T05:00:00"/>
    <b v="1"/>
    <b v="1"/>
    <s v="film &amp; video/shorts"/>
    <x v="4"/>
    <s v="shorts"/>
    <s v="film &amp; video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x v="465"/>
    <n v="1562907600"/>
    <x v="465"/>
    <d v="2019-07-12T05:00:00"/>
    <b v="0"/>
    <b v="0"/>
    <s v="photography/photography books"/>
    <x v="7"/>
    <s v="photography books"/>
    <s v="photography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x v="466"/>
    <n v="1332478800"/>
    <x v="466"/>
    <d v="2012-03-23T05:00:00"/>
    <b v="0"/>
    <b v="0"/>
    <s v="technology/wearables"/>
    <x v="2"/>
    <s v="wearables"/>
    <s v="technology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x v="467"/>
    <n v="1402722000"/>
    <x v="467"/>
    <d v="2014-06-14T05:00:00"/>
    <b v="0"/>
    <b v="0"/>
    <s v="theater/plays"/>
    <x v="3"/>
    <s v="plays"/>
    <s v="theater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x v="468"/>
    <n v="1496811600"/>
    <x v="468"/>
    <d v="2017-06-07T05:00:00"/>
    <b v="0"/>
    <b v="0"/>
    <s v="film &amp; video/animation"/>
    <x v="4"/>
    <s v="animation"/>
    <s v="film &amp; video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x v="469"/>
    <n v="1482213600"/>
    <x v="469"/>
    <d v="2016-12-20T06:00:00"/>
    <b v="0"/>
    <b v="1"/>
    <s v="technology/wearables"/>
    <x v="2"/>
    <s v="wearables"/>
    <s v="technology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x v="470"/>
    <n v="1420264800"/>
    <x v="470"/>
    <d v="2015-01-03T06:00:00"/>
    <b v="0"/>
    <b v="0"/>
    <s v="technology/web"/>
    <x v="2"/>
    <s v="web"/>
    <s v="technology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x v="471"/>
    <n v="1458450000"/>
    <x v="471"/>
    <d v="2016-03-20T05:00:00"/>
    <b v="0"/>
    <b v="1"/>
    <s v="film &amp; video/documentary"/>
    <x v="4"/>
    <s v="documentary"/>
    <s v="film &amp; video"/>
    <s v="documentary"/>
  </r>
  <r>
    <n v="500"/>
    <s v="Valdez Ltd"/>
    <s v="Team-oriented clear-thinking matrix"/>
    <n v="100"/>
    <n v="0"/>
    <n v="0"/>
    <x v="0"/>
    <n v="0"/>
    <e v="#DIV/0!"/>
    <s v="US"/>
    <s v="USD"/>
    <x v="472"/>
    <n v="1369803600"/>
    <x v="472"/>
    <d v="2013-05-29T05:00:00"/>
    <b v="0"/>
    <b v="1"/>
    <s v="theater/plays"/>
    <x v="3"/>
    <s v="plays"/>
    <s v="theater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x v="473"/>
    <n v="1363237200"/>
    <x v="473"/>
    <d v="2013-03-14T05:00:00"/>
    <b v="0"/>
    <b v="0"/>
    <s v="film &amp; video/documentary"/>
    <x v="4"/>
    <s v="documentary"/>
    <s v="film &amp; video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x v="474"/>
    <n v="1345870800"/>
    <x v="474"/>
    <d v="2012-08-25T05:00:00"/>
    <b v="0"/>
    <b v="1"/>
    <s v="games/video games"/>
    <x v="6"/>
    <s v="video games"/>
    <s v="games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x v="72"/>
    <n v="1437454800"/>
    <x v="72"/>
    <d v="2015-07-21T05:00:00"/>
    <b v="0"/>
    <b v="0"/>
    <s v="film &amp; video/drama"/>
    <x v="4"/>
    <s v="drama"/>
    <s v="film &amp; video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x v="443"/>
    <n v="1432011600"/>
    <x v="443"/>
    <d v="2015-05-19T05:00:00"/>
    <b v="0"/>
    <b v="0"/>
    <s v="music/rock"/>
    <x v="1"/>
    <s v="rock"/>
    <s v="music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x v="475"/>
    <n v="1366347600"/>
    <x v="475"/>
    <d v="2013-04-19T05:00:00"/>
    <b v="0"/>
    <b v="1"/>
    <s v="publishing/radio &amp; podcasts"/>
    <x v="5"/>
    <s v="radio &amp; podcasts"/>
    <s v="publishing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x v="81"/>
    <n v="1512885600"/>
    <x v="81"/>
    <d v="2017-12-10T06:00:00"/>
    <b v="0"/>
    <b v="1"/>
    <s v="theater/plays"/>
    <x v="3"/>
    <s v="plays"/>
    <s v="theater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x v="476"/>
    <n v="1369717200"/>
    <x v="476"/>
    <d v="2013-05-28T05:00:00"/>
    <b v="0"/>
    <b v="1"/>
    <s v="technology/web"/>
    <x v="2"/>
    <s v="web"/>
    <s v="technology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x v="192"/>
    <n v="1534654800"/>
    <x v="192"/>
    <d v="2018-08-19T05:00:00"/>
    <b v="0"/>
    <b v="0"/>
    <s v="theater/plays"/>
    <x v="3"/>
    <s v="plays"/>
    <s v="theater"/>
    <s v="plays"/>
  </r>
  <r>
    <n v="509"/>
    <s v="White LLC"/>
    <s v="Robust zero-defect project"/>
    <n v="168500"/>
    <n v="119510"/>
    <n v="70.925816023738875"/>
    <x v="0"/>
    <n v="1258"/>
    <n v="95"/>
    <s v="US"/>
    <s v="USD"/>
    <x v="477"/>
    <n v="1337058000"/>
    <x v="477"/>
    <d v="2012-05-15T05:00:00"/>
    <b v="0"/>
    <b v="0"/>
    <s v="theater/plays"/>
    <x v="3"/>
    <s v="plays"/>
    <s v="theater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x v="478"/>
    <n v="1529816400"/>
    <x v="478"/>
    <d v="2018-06-24T05:00:00"/>
    <b v="0"/>
    <b v="0"/>
    <s v="film &amp; video/drama"/>
    <x v="4"/>
    <s v="drama"/>
    <s v="film &amp; video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x v="479"/>
    <n v="1564894800"/>
    <x v="479"/>
    <d v="2019-08-04T05:00:00"/>
    <b v="0"/>
    <b v="0"/>
    <s v="theater/plays"/>
    <x v="3"/>
    <s v="plays"/>
    <s v="theater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x v="480"/>
    <n v="1404622800"/>
    <x v="480"/>
    <d v="2014-07-06T05:00:00"/>
    <b v="0"/>
    <b v="1"/>
    <s v="games/video games"/>
    <x v="6"/>
    <s v="video games"/>
    <s v="games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x v="180"/>
    <n v="1284181200"/>
    <x v="180"/>
    <d v="2010-09-11T05:00:00"/>
    <b v="0"/>
    <b v="0"/>
    <s v="film &amp; video/television"/>
    <x v="4"/>
    <s v="television"/>
    <s v="film &amp; video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x v="481"/>
    <n v="1386741600"/>
    <x v="481"/>
    <d v="2013-12-11T06:00:00"/>
    <b v="0"/>
    <b v="1"/>
    <s v="music/rock"/>
    <x v="1"/>
    <s v="rock"/>
    <s v="music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x v="482"/>
    <n v="1324792800"/>
    <x v="482"/>
    <d v="2011-12-25T06:00:00"/>
    <b v="0"/>
    <b v="1"/>
    <s v="theater/plays"/>
    <x v="3"/>
    <s v="plays"/>
    <s v="theater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x v="194"/>
    <n v="1284354000"/>
    <x v="194"/>
    <d v="2010-09-13T05:00:00"/>
    <b v="0"/>
    <b v="0"/>
    <s v="publishing/nonfiction"/>
    <x v="5"/>
    <s v="nonfiction"/>
    <s v="publishing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x v="483"/>
    <n v="1494392400"/>
    <x v="483"/>
    <d v="2017-05-10T05:00:00"/>
    <b v="0"/>
    <b v="0"/>
    <s v="food/food trucks"/>
    <x v="0"/>
    <s v="food trucks"/>
    <s v="food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x v="484"/>
    <n v="1519538400"/>
    <x v="484"/>
    <d v="2018-02-25T06:00:00"/>
    <b v="0"/>
    <b v="1"/>
    <s v="film &amp; video/animation"/>
    <x v="4"/>
    <s v="animation"/>
    <s v="film &amp; video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x v="355"/>
    <n v="1421906400"/>
    <x v="355"/>
    <d v="2015-01-22T06:00:00"/>
    <b v="0"/>
    <b v="1"/>
    <s v="music/rock"/>
    <x v="1"/>
    <s v="rock"/>
    <s v="music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x v="485"/>
    <n v="1555909200"/>
    <x v="485"/>
    <d v="2019-04-22T05:00:00"/>
    <b v="0"/>
    <b v="0"/>
    <s v="theater/plays"/>
    <x v="3"/>
    <s v="plays"/>
    <s v="theater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x v="486"/>
    <n v="1472446800"/>
    <x v="486"/>
    <d v="2016-08-29T05:00:00"/>
    <b v="0"/>
    <b v="1"/>
    <s v="film &amp; video/drama"/>
    <x v="4"/>
    <s v="drama"/>
    <s v="film &amp; video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x v="487"/>
    <n v="1342328400"/>
    <x v="487"/>
    <d v="2012-07-15T05:00:00"/>
    <b v="0"/>
    <b v="0"/>
    <s v="film &amp; video/shorts"/>
    <x v="4"/>
    <s v="shorts"/>
    <s v="film &amp; video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x v="488"/>
    <n v="1268114400"/>
    <x v="488"/>
    <d v="2010-03-09T06:00:00"/>
    <b v="0"/>
    <b v="0"/>
    <s v="film &amp; video/shorts"/>
    <x v="4"/>
    <s v="shorts"/>
    <s v="film &amp; video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x v="489"/>
    <n v="1273381200"/>
    <x v="489"/>
    <d v="2010-05-09T05:00:00"/>
    <b v="0"/>
    <b v="0"/>
    <s v="theater/plays"/>
    <x v="3"/>
    <s v="plays"/>
    <s v="theater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x v="490"/>
    <n v="1290837600"/>
    <x v="490"/>
    <d v="2010-11-27T06:00:00"/>
    <b v="0"/>
    <b v="0"/>
    <s v="technology/wearables"/>
    <x v="2"/>
    <s v="wearables"/>
    <s v="technology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x v="312"/>
    <n v="1454306400"/>
    <x v="312"/>
    <d v="2016-02-01T06:00:00"/>
    <b v="0"/>
    <b v="1"/>
    <s v="theater/plays"/>
    <x v="3"/>
    <s v="plays"/>
    <s v="theater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x v="491"/>
    <n v="1457762400"/>
    <x v="491"/>
    <d v="2016-03-12T06:00:00"/>
    <b v="0"/>
    <b v="0"/>
    <s v="film &amp; video/animation"/>
    <x v="4"/>
    <s v="animation"/>
    <s v="film &amp; video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x v="492"/>
    <n v="1389074400"/>
    <x v="492"/>
    <d v="2014-01-07T06:00:00"/>
    <b v="0"/>
    <b v="0"/>
    <s v="music/indie rock"/>
    <x v="1"/>
    <s v="indie rock"/>
    <s v="music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x v="493"/>
    <n v="1402117200"/>
    <x v="493"/>
    <d v="2014-06-07T05:00:00"/>
    <b v="0"/>
    <b v="0"/>
    <s v="games/video games"/>
    <x v="6"/>
    <s v="video games"/>
    <s v="games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x v="494"/>
    <n v="1284440400"/>
    <x v="494"/>
    <d v="2010-09-14T05:00:00"/>
    <b v="0"/>
    <b v="1"/>
    <s v="publishing/fiction"/>
    <x v="5"/>
    <s v="fiction"/>
    <s v="publishing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x v="495"/>
    <n v="1388988000"/>
    <x v="495"/>
    <d v="2014-01-06T06:00:00"/>
    <b v="0"/>
    <b v="0"/>
    <s v="games/video games"/>
    <x v="6"/>
    <s v="video games"/>
    <s v="games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x v="496"/>
    <n v="1516946400"/>
    <x v="496"/>
    <d v="2018-01-26T06:00:00"/>
    <b v="0"/>
    <b v="0"/>
    <s v="theater/plays"/>
    <x v="3"/>
    <s v="plays"/>
    <s v="theater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x v="497"/>
    <n v="1377752400"/>
    <x v="497"/>
    <d v="2013-08-29T05:00:00"/>
    <b v="0"/>
    <b v="0"/>
    <s v="music/indie rock"/>
    <x v="1"/>
    <s v="indie rock"/>
    <s v="music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x v="498"/>
    <n v="1534568400"/>
    <x v="498"/>
    <d v="2018-08-18T05:00:00"/>
    <b v="0"/>
    <b v="1"/>
    <s v="film &amp; video/drama"/>
    <x v="4"/>
    <s v="drama"/>
    <s v="film &amp; video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x v="499"/>
    <n v="1528606800"/>
    <x v="499"/>
    <d v="2018-06-10T05:00:00"/>
    <b v="0"/>
    <b v="1"/>
    <s v="theater/plays"/>
    <x v="3"/>
    <s v="plays"/>
    <s v="theater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x v="500"/>
    <n v="1284872400"/>
    <x v="500"/>
    <d v="2010-09-19T05:00:00"/>
    <b v="0"/>
    <b v="0"/>
    <s v="publishing/fiction"/>
    <x v="5"/>
    <s v="fiction"/>
    <s v="publishing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x v="501"/>
    <n v="1537592400"/>
    <x v="501"/>
    <d v="2018-09-22T05:00:00"/>
    <b v="1"/>
    <b v="1"/>
    <s v="film &amp; video/documentary"/>
    <x v="4"/>
    <s v="documentary"/>
    <s v="film &amp; video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x v="502"/>
    <n v="1381208400"/>
    <x v="502"/>
    <d v="2013-10-08T05:00:00"/>
    <b v="0"/>
    <b v="0"/>
    <s v="games/mobile games"/>
    <x v="6"/>
    <s v="mobile games"/>
    <s v="games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x v="503"/>
    <n v="1562475600"/>
    <x v="503"/>
    <d v="2019-07-07T05:00:00"/>
    <b v="0"/>
    <b v="1"/>
    <s v="food/food trucks"/>
    <x v="0"/>
    <s v="food trucks"/>
    <s v="food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x v="504"/>
    <n v="1527397200"/>
    <x v="504"/>
    <d v="2018-05-27T05:00:00"/>
    <b v="0"/>
    <b v="0"/>
    <s v="photography/photography books"/>
    <x v="7"/>
    <s v="photography books"/>
    <s v="photography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x v="505"/>
    <n v="1436158800"/>
    <x v="505"/>
    <d v="2015-07-06T05:00:00"/>
    <b v="0"/>
    <b v="0"/>
    <s v="games/mobile games"/>
    <x v="6"/>
    <s v="mobile games"/>
    <s v="games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x v="506"/>
    <n v="1456034400"/>
    <x v="506"/>
    <d v="2016-02-21T06:00:00"/>
    <b v="0"/>
    <b v="0"/>
    <s v="music/indie rock"/>
    <x v="1"/>
    <s v="indie rock"/>
    <s v="music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x v="507"/>
    <n v="1380171600"/>
    <x v="507"/>
    <d v="2013-09-26T05:00:00"/>
    <b v="0"/>
    <b v="0"/>
    <s v="games/video games"/>
    <x v="6"/>
    <s v="video games"/>
    <s v="games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x v="508"/>
    <n v="1453356000"/>
    <x v="508"/>
    <d v="2016-01-21T06:00:00"/>
    <b v="0"/>
    <b v="0"/>
    <s v="music/rock"/>
    <x v="1"/>
    <s v="rock"/>
    <s v="music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x v="509"/>
    <n v="1578981600"/>
    <x v="509"/>
    <d v="2020-01-14T06:00:00"/>
    <b v="0"/>
    <b v="0"/>
    <s v="theater/plays"/>
    <x v="3"/>
    <s v="plays"/>
    <s v="theater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x v="510"/>
    <n v="1537419600"/>
    <x v="510"/>
    <d v="2018-09-20T05:00:00"/>
    <b v="0"/>
    <b v="1"/>
    <s v="theater/plays"/>
    <x v="3"/>
    <s v="plays"/>
    <s v="theater"/>
    <s v="plays"/>
  </r>
  <r>
    <n v="547"/>
    <s v="Hardin-Dixon"/>
    <s v="Focused solution-oriented matrix"/>
    <n v="1300"/>
    <n v="12597"/>
    <n v="969"/>
    <x v="1"/>
    <n v="156"/>
    <n v="80.75"/>
    <s v="US"/>
    <s v="USD"/>
    <x v="511"/>
    <n v="1423202400"/>
    <x v="511"/>
    <d v="2015-02-06T06:00:00"/>
    <b v="0"/>
    <b v="0"/>
    <s v="film &amp; video/drama"/>
    <x v="4"/>
    <s v="drama"/>
    <s v="film &amp; video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x v="512"/>
    <n v="1460610000"/>
    <x v="512"/>
    <d v="2016-04-14T05:00:00"/>
    <b v="0"/>
    <b v="0"/>
    <s v="theater/plays"/>
    <x v="3"/>
    <s v="plays"/>
    <s v="theater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x v="513"/>
    <n v="1370494800"/>
    <x v="513"/>
    <d v="2013-06-06T05:00:00"/>
    <b v="0"/>
    <b v="0"/>
    <s v="technology/wearables"/>
    <x v="2"/>
    <s v="wearables"/>
    <s v="technology"/>
    <s v="wearables"/>
  </r>
  <r>
    <n v="550"/>
    <s v="Morrison-Henderson"/>
    <s v="De-engineered disintermediate encoding"/>
    <n v="100"/>
    <n v="4"/>
    <n v="4"/>
    <x v="3"/>
    <n v="1"/>
    <n v="4"/>
    <s v="CH"/>
    <s v="CHF"/>
    <x v="514"/>
    <n v="1332306000"/>
    <x v="514"/>
    <d v="2012-03-21T05:00:00"/>
    <b v="0"/>
    <b v="0"/>
    <s v="music/indie rock"/>
    <x v="1"/>
    <s v="indie rock"/>
    <s v="music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x v="515"/>
    <n v="1422511200"/>
    <x v="515"/>
    <d v="2015-01-29T06:00:00"/>
    <b v="0"/>
    <b v="1"/>
    <s v="technology/web"/>
    <x v="2"/>
    <s v="web"/>
    <s v="technology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x v="516"/>
    <n v="1480312800"/>
    <x v="516"/>
    <d v="2016-11-28T06:00:00"/>
    <b v="0"/>
    <b v="0"/>
    <s v="theater/plays"/>
    <x v="3"/>
    <s v="plays"/>
    <s v="theater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x v="517"/>
    <n v="1294034400"/>
    <x v="517"/>
    <d v="2011-01-03T06:00:00"/>
    <b v="0"/>
    <b v="0"/>
    <s v="music/rock"/>
    <x v="1"/>
    <s v="rock"/>
    <s v="music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x v="518"/>
    <n v="1482645600"/>
    <x v="518"/>
    <d v="2016-12-25T06:00:00"/>
    <b v="0"/>
    <b v="0"/>
    <s v="music/indie rock"/>
    <x v="1"/>
    <s v="indie rock"/>
    <s v="music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x v="519"/>
    <n v="1399093200"/>
    <x v="519"/>
    <d v="2014-05-03T05:00:00"/>
    <b v="0"/>
    <b v="0"/>
    <s v="music/rock"/>
    <x v="1"/>
    <s v="rock"/>
    <s v="music"/>
    <s v="rock"/>
  </r>
  <r>
    <n v="556"/>
    <s v="Smith and Sons"/>
    <s v="Grass-roots 24/7 attitude"/>
    <n v="5200"/>
    <n v="12467"/>
    <n v="239.75"/>
    <x v="1"/>
    <n v="122"/>
    <n v="102.18852459016394"/>
    <s v="US"/>
    <s v="USD"/>
    <x v="520"/>
    <n v="1315890000"/>
    <x v="520"/>
    <d v="2011-09-13T05:00:00"/>
    <b v="0"/>
    <b v="1"/>
    <s v="publishing/translations"/>
    <x v="5"/>
    <s v="translations"/>
    <s v="publishing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x v="521"/>
    <n v="1444021200"/>
    <x v="521"/>
    <d v="2015-10-05T05:00:00"/>
    <b v="0"/>
    <b v="1"/>
    <s v="film &amp; video/science fiction"/>
    <x v="4"/>
    <s v="science fiction"/>
    <s v="film &amp; video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x v="522"/>
    <n v="1460005200"/>
    <x v="522"/>
    <d v="2016-04-07T05:00:00"/>
    <b v="0"/>
    <b v="0"/>
    <s v="theater/plays"/>
    <x v="3"/>
    <s v="plays"/>
    <s v="theater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x v="523"/>
    <n v="1470718800"/>
    <x v="523"/>
    <d v="2016-08-09T05:00:00"/>
    <b v="0"/>
    <b v="0"/>
    <s v="theater/plays"/>
    <x v="3"/>
    <s v="plays"/>
    <s v="theater"/>
    <s v="plays"/>
  </r>
  <r>
    <n v="560"/>
    <s v="Hunt LLC"/>
    <s v="Re-engineered radical policy"/>
    <n v="20000"/>
    <n v="158832"/>
    <n v="794.16"/>
    <x v="1"/>
    <n v="3177"/>
    <n v="49.994334277620396"/>
    <s v="US"/>
    <s v="USD"/>
    <x v="524"/>
    <n v="1325052000"/>
    <x v="524"/>
    <d v="2011-12-28T06:00:00"/>
    <b v="0"/>
    <b v="0"/>
    <s v="film &amp; video/animation"/>
    <x v="4"/>
    <s v="animation"/>
    <s v="film &amp; video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x v="525"/>
    <n v="1319000400"/>
    <x v="525"/>
    <d v="2011-10-19T05:00:00"/>
    <b v="0"/>
    <b v="0"/>
    <s v="theater/plays"/>
    <x v="3"/>
    <s v="plays"/>
    <s v="theater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x v="188"/>
    <n v="1552539600"/>
    <x v="188"/>
    <d v="2019-03-14T05:00:00"/>
    <b v="0"/>
    <b v="0"/>
    <s v="music/rock"/>
    <x v="1"/>
    <s v="rock"/>
    <s v="music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x v="526"/>
    <n v="1543816800"/>
    <x v="526"/>
    <d v="2018-12-03T06:00:00"/>
    <b v="0"/>
    <b v="0"/>
    <s v="film &amp; video/documentary"/>
    <x v="4"/>
    <s v="documentary"/>
    <s v="film &amp; video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x v="527"/>
    <n v="1427086800"/>
    <x v="527"/>
    <d v="2015-03-23T05:00:00"/>
    <b v="0"/>
    <b v="0"/>
    <s v="theater/plays"/>
    <x v="3"/>
    <s v="plays"/>
    <s v="theater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x v="528"/>
    <n v="1323064800"/>
    <x v="528"/>
    <d v="2011-12-05T06:00:00"/>
    <b v="0"/>
    <b v="0"/>
    <s v="theater/plays"/>
    <x v="3"/>
    <s v="plays"/>
    <s v="theater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x v="522"/>
    <n v="1458277200"/>
    <x v="522"/>
    <d v="2016-03-18T05:00:00"/>
    <b v="0"/>
    <b v="1"/>
    <s v="music/electric music"/>
    <x v="1"/>
    <s v="electric music"/>
    <s v="music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x v="529"/>
    <n v="1405141200"/>
    <x v="529"/>
    <d v="2014-07-12T05:00:00"/>
    <b v="0"/>
    <b v="0"/>
    <s v="music/rock"/>
    <x v="1"/>
    <s v="rock"/>
    <s v="music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x v="530"/>
    <n v="1283058000"/>
    <x v="530"/>
    <d v="2010-08-29T05:00:00"/>
    <b v="0"/>
    <b v="0"/>
    <s v="theater/plays"/>
    <x v="3"/>
    <s v="plays"/>
    <s v="theater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x v="531"/>
    <n v="1295762400"/>
    <x v="531"/>
    <d v="2011-01-23T06:00:00"/>
    <b v="0"/>
    <b v="0"/>
    <s v="film &amp; video/animation"/>
    <x v="4"/>
    <s v="animation"/>
    <s v="film &amp; video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x v="515"/>
    <n v="1419573600"/>
    <x v="515"/>
    <d v="2014-12-26T06:00:00"/>
    <b v="0"/>
    <b v="1"/>
    <s v="music/rock"/>
    <x v="1"/>
    <s v="rock"/>
    <s v="music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x v="532"/>
    <n v="1438750800"/>
    <x v="532"/>
    <d v="2015-08-05T05:00:00"/>
    <b v="0"/>
    <b v="0"/>
    <s v="film &amp; video/shorts"/>
    <x v="4"/>
    <s v="shorts"/>
    <s v="film &amp; video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x v="533"/>
    <n v="1444798800"/>
    <x v="533"/>
    <d v="2015-10-14T05:00:00"/>
    <b v="0"/>
    <b v="1"/>
    <s v="music/rock"/>
    <x v="1"/>
    <s v="rock"/>
    <s v="music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x v="409"/>
    <n v="1399179600"/>
    <x v="409"/>
    <d v="2014-05-04T05:00:00"/>
    <b v="0"/>
    <b v="0"/>
    <s v="journalism/audio"/>
    <x v="8"/>
    <s v="audio"/>
    <s v="journalism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x v="534"/>
    <n v="1576562400"/>
    <x v="534"/>
    <d v="2019-12-17T06:00:00"/>
    <b v="0"/>
    <b v="1"/>
    <s v="food/food trucks"/>
    <x v="0"/>
    <s v="food trucks"/>
    <s v="food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x v="53"/>
    <n v="1400821200"/>
    <x v="53"/>
    <d v="2014-05-23T05:00:00"/>
    <b v="0"/>
    <b v="1"/>
    <s v="theater/plays"/>
    <x v="3"/>
    <s v="plays"/>
    <s v="theater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x v="535"/>
    <n v="1510984800"/>
    <x v="535"/>
    <d v="2017-11-18T06:00:00"/>
    <b v="0"/>
    <b v="0"/>
    <s v="theater/plays"/>
    <x v="3"/>
    <s v="plays"/>
    <s v="theater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x v="536"/>
    <n v="1302066000"/>
    <x v="536"/>
    <d v="2011-04-06T05:00:00"/>
    <b v="0"/>
    <b v="0"/>
    <s v="music/jazz"/>
    <x v="1"/>
    <s v="jazz"/>
    <s v="music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x v="537"/>
    <n v="1322978400"/>
    <x v="537"/>
    <d v="2011-12-04T06:00:00"/>
    <b v="0"/>
    <b v="0"/>
    <s v="film &amp; video/science fiction"/>
    <x v="4"/>
    <s v="science fiction"/>
    <s v="film &amp; video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x v="538"/>
    <n v="1313730000"/>
    <x v="538"/>
    <d v="2011-08-19T05:00:00"/>
    <b v="0"/>
    <b v="0"/>
    <s v="music/jazz"/>
    <x v="1"/>
    <s v="jazz"/>
    <s v="music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x v="539"/>
    <n v="1394085600"/>
    <x v="539"/>
    <d v="2014-03-06T06:00:00"/>
    <b v="0"/>
    <b v="0"/>
    <s v="theater/plays"/>
    <x v="3"/>
    <s v="plays"/>
    <s v="theater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x v="540"/>
    <n v="1305349200"/>
    <x v="540"/>
    <d v="2011-05-14T05:00:00"/>
    <b v="0"/>
    <b v="0"/>
    <s v="technology/web"/>
    <x v="2"/>
    <s v="web"/>
    <s v="technology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x v="505"/>
    <n v="1434344400"/>
    <x v="505"/>
    <d v="2015-06-15T05:00:00"/>
    <b v="0"/>
    <b v="1"/>
    <s v="games/video games"/>
    <x v="6"/>
    <s v="video games"/>
    <s v="games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x v="541"/>
    <n v="1331186400"/>
    <x v="541"/>
    <d v="2012-03-08T06:00:00"/>
    <b v="0"/>
    <b v="0"/>
    <s v="film &amp; video/documentary"/>
    <x v="4"/>
    <s v="documentary"/>
    <s v="film &amp; video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x v="542"/>
    <n v="1336539600"/>
    <x v="542"/>
    <d v="2012-05-09T05:00:00"/>
    <b v="0"/>
    <b v="0"/>
    <s v="technology/web"/>
    <x v="2"/>
    <s v="web"/>
    <s v="technology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x v="543"/>
    <n v="1269752400"/>
    <x v="543"/>
    <d v="2010-03-28T05:00:00"/>
    <b v="0"/>
    <b v="0"/>
    <s v="publishing/translations"/>
    <x v="5"/>
    <s v="translations"/>
    <s v="publishing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x v="544"/>
    <n v="1291615200"/>
    <x v="544"/>
    <d v="2010-12-06T06:00:00"/>
    <b v="0"/>
    <b v="0"/>
    <s v="music/rock"/>
    <x v="1"/>
    <s v="rock"/>
    <s v="music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x v="35"/>
    <n v="1552366800"/>
    <x v="35"/>
    <d v="2019-03-12T05:00:00"/>
    <b v="0"/>
    <b v="1"/>
    <s v="food/food trucks"/>
    <x v="0"/>
    <s v="food trucks"/>
    <s v="food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x v="152"/>
    <n v="1272171600"/>
    <x v="152"/>
    <d v="2010-04-25T05:00:00"/>
    <b v="0"/>
    <b v="0"/>
    <s v="theater/plays"/>
    <x v="3"/>
    <s v="plays"/>
    <s v="theater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x v="545"/>
    <n v="1436677200"/>
    <x v="545"/>
    <d v="2015-07-12T05:00:00"/>
    <b v="0"/>
    <b v="0"/>
    <s v="film &amp; video/documentary"/>
    <x v="4"/>
    <s v="documentary"/>
    <s v="film &amp; video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x v="546"/>
    <n v="1420092000"/>
    <x v="546"/>
    <d v="2015-01-01T06:00:00"/>
    <b v="0"/>
    <b v="0"/>
    <s v="publishing/radio &amp; podcasts"/>
    <x v="5"/>
    <s v="radio &amp; podcasts"/>
    <s v="publishing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x v="547"/>
    <n v="1279947600"/>
    <x v="547"/>
    <d v="2010-07-24T05:00:00"/>
    <b v="0"/>
    <b v="0"/>
    <s v="games/video games"/>
    <x v="6"/>
    <s v="video games"/>
    <s v="games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x v="548"/>
    <n v="1402203600"/>
    <x v="548"/>
    <d v="2014-06-08T05:00:00"/>
    <b v="0"/>
    <b v="0"/>
    <s v="theater/plays"/>
    <x v="3"/>
    <s v="plays"/>
    <s v="theater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x v="549"/>
    <n v="1396933200"/>
    <x v="549"/>
    <d v="2014-04-08T05:00:00"/>
    <b v="0"/>
    <b v="0"/>
    <s v="film &amp; video/animation"/>
    <x v="4"/>
    <s v="animation"/>
    <s v="film &amp; video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x v="550"/>
    <n v="1467262800"/>
    <x v="550"/>
    <d v="2016-06-30T05:00:00"/>
    <b v="0"/>
    <b v="1"/>
    <s v="theater/plays"/>
    <x v="3"/>
    <s v="plays"/>
    <s v="theater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x v="551"/>
    <n v="1270530000"/>
    <x v="551"/>
    <d v="2010-04-06T05:00:00"/>
    <b v="0"/>
    <b v="1"/>
    <s v="theater/plays"/>
    <x v="3"/>
    <s v="plays"/>
    <s v="theater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x v="552"/>
    <n v="1457762400"/>
    <x v="552"/>
    <d v="2016-03-12T06:00:00"/>
    <b v="0"/>
    <b v="1"/>
    <s v="film &amp; video/drama"/>
    <x v="4"/>
    <s v="drama"/>
    <s v="film &amp; video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x v="462"/>
    <n v="1575525600"/>
    <x v="462"/>
    <d v="2019-12-05T06:00:00"/>
    <b v="0"/>
    <b v="0"/>
    <s v="theater/plays"/>
    <x v="3"/>
    <s v="plays"/>
    <s v="theater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x v="553"/>
    <n v="1279083600"/>
    <x v="553"/>
    <d v="2010-07-14T05:00:00"/>
    <b v="0"/>
    <b v="0"/>
    <s v="music/rock"/>
    <x v="1"/>
    <s v="rock"/>
    <s v="music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x v="554"/>
    <n v="1424412000"/>
    <x v="554"/>
    <d v="2015-02-20T06:00:00"/>
    <b v="0"/>
    <b v="0"/>
    <s v="film &amp; video/documentary"/>
    <x v="4"/>
    <s v="documentary"/>
    <s v="film &amp; video"/>
    <s v="documentary"/>
  </r>
  <r>
    <n v="600"/>
    <s v="Brown-George"/>
    <s v="Cross-platform tertiary array"/>
    <n v="100"/>
    <n v="5"/>
    <n v="5"/>
    <x v="0"/>
    <n v="1"/>
    <n v="5"/>
    <s v="GB"/>
    <s v="GBP"/>
    <x v="555"/>
    <n v="1376197200"/>
    <x v="555"/>
    <d v="2013-08-11T05:00:00"/>
    <b v="0"/>
    <b v="0"/>
    <s v="food/food trucks"/>
    <x v="0"/>
    <s v="food trucks"/>
    <s v="food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x v="548"/>
    <n v="1402894800"/>
    <x v="548"/>
    <d v="2014-06-16T05:00:00"/>
    <b v="1"/>
    <b v="0"/>
    <s v="technology/wearables"/>
    <x v="2"/>
    <s v="wearables"/>
    <s v="technology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x v="62"/>
    <n v="1434430800"/>
    <x v="62"/>
    <d v="2015-06-16T05:00:00"/>
    <b v="0"/>
    <b v="0"/>
    <s v="theater/plays"/>
    <x v="3"/>
    <s v="plays"/>
    <s v="theater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x v="556"/>
    <n v="1557896400"/>
    <x v="556"/>
    <d v="2019-05-15T05:00:00"/>
    <b v="0"/>
    <b v="0"/>
    <s v="theater/plays"/>
    <x v="3"/>
    <s v="plays"/>
    <s v="theater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x v="557"/>
    <n v="1297490400"/>
    <x v="557"/>
    <d v="2011-02-12T06:00:00"/>
    <b v="0"/>
    <b v="0"/>
    <s v="theater/plays"/>
    <x v="3"/>
    <s v="plays"/>
    <s v="theater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x v="27"/>
    <n v="1447394400"/>
    <x v="27"/>
    <d v="2015-11-13T06:00:00"/>
    <b v="0"/>
    <b v="0"/>
    <s v="publishing/nonfiction"/>
    <x v="5"/>
    <s v="nonfiction"/>
    <s v="publishing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x v="558"/>
    <n v="1458277200"/>
    <x v="558"/>
    <d v="2016-03-18T05:00:00"/>
    <b v="0"/>
    <b v="0"/>
    <s v="music/rock"/>
    <x v="1"/>
    <s v="rock"/>
    <s v="music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x v="559"/>
    <n v="1395723600"/>
    <x v="559"/>
    <d v="2014-03-25T05:00:00"/>
    <b v="0"/>
    <b v="0"/>
    <s v="food/food trucks"/>
    <x v="0"/>
    <s v="food trucks"/>
    <s v="food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x v="426"/>
    <n v="1552197600"/>
    <x v="426"/>
    <d v="2019-03-10T06:00:00"/>
    <b v="0"/>
    <b v="1"/>
    <s v="music/jazz"/>
    <x v="1"/>
    <s v="jazz"/>
    <s v="music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x v="560"/>
    <n v="1549087200"/>
    <x v="560"/>
    <d v="2019-02-02T06:00:00"/>
    <b v="0"/>
    <b v="0"/>
    <s v="film &amp; video/science fiction"/>
    <x v="4"/>
    <s v="science fiction"/>
    <s v="film &amp; video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x v="561"/>
    <n v="1356847200"/>
    <x v="561"/>
    <d v="2012-12-30T06:00:00"/>
    <b v="0"/>
    <b v="0"/>
    <s v="theater/plays"/>
    <x v="3"/>
    <s v="plays"/>
    <s v="theater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x v="562"/>
    <n v="1375765200"/>
    <x v="562"/>
    <d v="2013-08-06T05:00:00"/>
    <b v="0"/>
    <b v="0"/>
    <s v="theater/plays"/>
    <x v="3"/>
    <s v="plays"/>
    <s v="theater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x v="563"/>
    <n v="1289800800"/>
    <x v="563"/>
    <d v="2010-11-15T06:00:00"/>
    <b v="0"/>
    <b v="0"/>
    <s v="music/electric music"/>
    <x v="1"/>
    <s v="electric music"/>
    <s v="music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x v="564"/>
    <n v="1504501200"/>
    <x v="564"/>
    <d v="2017-09-04T05:00:00"/>
    <b v="0"/>
    <b v="0"/>
    <s v="theater/plays"/>
    <x v="3"/>
    <s v="plays"/>
    <s v="theater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x v="565"/>
    <n v="1485669600"/>
    <x v="565"/>
    <d v="2017-01-29T06:00:00"/>
    <b v="0"/>
    <b v="0"/>
    <s v="theater/plays"/>
    <x v="3"/>
    <s v="plays"/>
    <s v="theater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x v="566"/>
    <n v="1462770000"/>
    <x v="566"/>
    <d v="2016-05-09T05:00:00"/>
    <b v="0"/>
    <b v="0"/>
    <s v="theater/plays"/>
    <x v="3"/>
    <s v="plays"/>
    <s v="theater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x v="567"/>
    <n v="1379739600"/>
    <x v="567"/>
    <d v="2013-09-21T05:00:00"/>
    <b v="0"/>
    <b v="1"/>
    <s v="music/indie rock"/>
    <x v="1"/>
    <s v="indie rock"/>
    <s v="music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x v="568"/>
    <n v="1402722000"/>
    <x v="568"/>
    <d v="2014-06-14T05:00:00"/>
    <b v="0"/>
    <b v="0"/>
    <s v="theater/plays"/>
    <x v="3"/>
    <s v="plays"/>
    <s v="theater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x v="569"/>
    <n v="1369285200"/>
    <x v="569"/>
    <d v="2013-05-23T05:00:00"/>
    <b v="0"/>
    <b v="0"/>
    <s v="publishing/nonfiction"/>
    <x v="5"/>
    <s v="nonfiction"/>
    <s v="publishing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x v="570"/>
    <n v="1304744400"/>
    <x v="570"/>
    <d v="2011-05-07T05:00:00"/>
    <b v="1"/>
    <b v="1"/>
    <s v="theater/plays"/>
    <x v="3"/>
    <s v="plays"/>
    <s v="theater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x v="571"/>
    <n v="1468299600"/>
    <x v="571"/>
    <d v="2016-07-12T05:00:00"/>
    <b v="0"/>
    <b v="0"/>
    <s v="photography/photography books"/>
    <x v="7"/>
    <s v="photography books"/>
    <s v="photography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x v="572"/>
    <n v="1474174800"/>
    <x v="572"/>
    <d v="2016-09-18T05:00:00"/>
    <b v="0"/>
    <b v="0"/>
    <s v="theater/plays"/>
    <x v="3"/>
    <s v="plays"/>
    <s v="theater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x v="573"/>
    <n v="1526014800"/>
    <x v="573"/>
    <d v="2018-05-11T05:00:00"/>
    <b v="0"/>
    <b v="0"/>
    <s v="music/indie rock"/>
    <x v="1"/>
    <s v="indie rock"/>
    <s v="music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x v="574"/>
    <n v="1437454800"/>
    <x v="574"/>
    <d v="2015-07-21T05:00:00"/>
    <b v="0"/>
    <b v="0"/>
    <s v="theater/plays"/>
    <x v="3"/>
    <s v="plays"/>
    <s v="theater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x v="511"/>
    <n v="1422684000"/>
    <x v="511"/>
    <d v="2015-01-31T06:00:00"/>
    <b v="0"/>
    <b v="0"/>
    <s v="photography/photography books"/>
    <x v="7"/>
    <s v="photography books"/>
    <s v="photography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x v="575"/>
    <n v="1581314400"/>
    <x v="575"/>
    <d v="2020-02-10T06:00:00"/>
    <b v="0"/>
    <b v="0"/>
    <s v="theater/plays"/>
    <x v="3"/>
    <s v="plays"/>
    <s v="theater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x v="576"/>
    <n v="1286427600"/>
    <x v="576"/>
    <d v="2010-10-07T05:00:00"/>
    <b v="0"/>
    <b v="1"/>
    <s v="theater/plays"/>
    <x v="3"/>
    <s v="plays"/>
    <s v="theater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x v="577"/>
    <n v="1278738000"/>
    <x v="577"/>
    <d v="2010-07-10T05:00:00"/>
    <b v="1"/>
    <b v="0"/>
    <s v="food/food trucks"/>
    <x v="0"/>
    <s v="food trucks"/>
    <s v="food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x v="578"/>
    <n v="1286427600"/>
    <x v="578"/>
    <d v="2010-10-07T05:00:00"/>
    <b v="0"/>
    <b v="0"/>
    <s v="music/indie rock"/>
    <x v="1"/>
    <s v="indie rock"/>
    <s v="music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x v="579"/>
    <n v="1467954000"/>
    <x v="579"/>
    <d v="2016-07-08T05:00:00"/>
    <b v="0"/>
    <b v="1"/>
    <s v="theater/plays"/>
    <x v="3"/>
    <s v="plays"/>
    <s v="theater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x v="580"/>
    <n v="1557637200"/>
    <x v="580"/>
    <d v="2019-05-12T05:00:00"/>
    <b v="0"/>
    <b v="1"/>
    <s v="theater/plays"/>
    <x v="3"/>
    <s v="plays"/>
    <s v="theater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x v="581"/>
    <n v="1553922000"/>
    <x v="581"/>
    <d v="2019-03-30T05:00:00"/>
    <b v="0"/>
    <b v="0"/>
    <s v="theater/plays"/>
    <x v="3"/>
    <s v="plays"/>
    <s v="theater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x v="582"/>
    <n v="1416463200"/>
    <x v="582"/>
    <d v="2014-11-20T06:00:00"/>
    <b v="0"/>
    <b v="0"/>
    <s v="theater/plays"/>
    <x v="3"/>
    <s v="plays"/>
    <s v="theater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x v="336"/>
    <n v="1447221600"/>
    <x v="336"/>
    <d v="2015-11-11T06:00:00"/>
    <b v="0"/>
    <b v="0"/>
    <s v="film &amp; video/animation"/>
    <x v="4"/>
    <s v="animation"/>
    <s v="film &amp; video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x v="583"/>
    <n v="1491627600"/>
    <x v="583"/>
    <d v="2017-04-08T05:00:00"/>
    <b v="0"/>
    <b v="0"/>
    <s v="film &amp; video/television"/>
    <x v="4"/>
    <s v="television"/>
    <s v="film &amp; video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x v="584"/>
    <n v="1363150800"/>
    <x v="584"/>
    <d v="2013-03-13T05:00:00"/>
    <b v="0"/>
    <b v="0"/>
    <s v="film &amp; video/television"/>
    <x v="4"/>
    <s v="television"/>
    <s v="film &amp; video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x v="585"/>
    <n v="1330754400"/>
    <x v="585"/>
    <d v="2012-03-03T06:00:00"/>
    <b v="0"/>
    <b v="1"/>
    <s v="film &amp; video/animation"/>
    <x v="4"/>
    <s v="animation"/>
    <s v="film &amp; video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x v="586"/>
    <n v="1479794400"/>
    <x v="586"/>
    <d v="2016-11-22T06:00:00"/>
    <b v="0"/>
    <b v="0"/>
    <s v="theater/plays"/>
    <x v="3"/>
    <s v="plays"/>
    <s v="theater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x v="587"/>
    <n v="1281243600"/>
    <x v="587"/>
    <d v="2010-08-08T05:00:00"/>
    <b v="0"/>
    <b v="1"/>
    <s v="theater/plays"/>
    <x v="3"/>
    <s v="plays"/>
    <s v="theater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x v="588"/>
    <n v="1532754000"/>
    <x v="588"/>
    <d v="2018-07-28T05:00:00"/>
    <b v="0"/>
    <b v="1"/>
    <s v="film &amp; video/drama"/>
    <x v="4"/>
    <s v="drama"/>
    <s v="film &amp; video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x v="589"/>
    <n v="1453356000"/>
    <x v="589"/>
    <d v="2016-01-21T06:00:00"/>
    <b v="0"/>
    <b v="0"/>
    <s v="theater/plays"/>
    <x v="3"/>
    <s v="plays"/>
    <s v="theater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x v="590"/>
    <n v="1489986000"/>
    <x v="590"/>
    <d v="2017-03-20T05:00:00"/>
    <b v="0"/>
    <b v="0"/>
    <s v="theater/plays"/>
    <x v="3"/>
    <s v="plays"/>
    <s v="theater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x v="591"/>
    <n v="1545804000"/>
    <x v="591"/>
    <d v="2018-12-26T06:00:00"/>
    <b v="0"/>
    <b v="0"/>
    <s v="technology/wearables"/>
    <x v="2"/>
    <s v="wearables"/>
    <s v="technology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x v="592"/>
    <n v="1489899600"/>
    <x v="592"/>
    <d v="2017-03-19T05:00:00"/>
    <b v="0"/>
    <b v="0"/>
    <s v="theater/plays"/>
    <x v="3"/>
    <s v="plays"/>
    <s v="theater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x v="593"/>
    <n v="1546495200"/>
    <x v="593"/>
    <d v="2019-01-03T06:00:00"/>
    <b v="0"/>
    <b v="0"/>
    <s v="theater/plays"/>
    <x v="3"/>
    <s v="plays"/>
    <s v="theater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x v="594"/>
    <n v="1539752400"/>
    <x v="594"/>
    <d v="2018-10-17T05:00:00"/>
    <b v="0"/>
    <b v="1"/>
    <s v="music/rock"/>
    <x v="1"/>
    <s v="rock"/>
    <s v="music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x v="595"/>
    <n v="1364101200"/>
    <x v="595"/>
    <d v="2013-03-24T05:00:00"/>
    <b v="0"/>
    <b v="0"/>
    <s v="games/video games"/>
    <x v="6"/>
    <s v="video games"/>
    <s v="games"/>
    <s v="video games"/>
  </r>
  <r>
    <n v="647"/>
    <s v="Jordan-Wolfe"/>
    <s v="Inverse multimedia Graphic Interface"/>
    <n v="4500"/>
    <n v="1863"/>
    <n v="41.4"/>
    <x v="0"/>
    <n v="18"/>
    <n v="103.5"/>
    <s v="US"/>
    <s v="USD"/>
    <x v="596"/>
    <n v="1525323600"/>
    <x v="596"/>
    <d v="2018-05-03T05:00:00"/>
    <b v="0"/>
    <b v="0"/>
    <s v="publishing/translations"/>
    <x v="5"/>
    <s v="translations"/>
    <s v="publishing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x v="597"/>
    <n v="1500872400"/>
    <x v="597"/>
    <d v="2017-07-24T05:00:00"/>
    <b v="1"/>
    <b v="0"/>
    <s v="food/food trucks"/>
    <x v="0"/>
    <s v="food trucks"/>
    <s v="food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x v="598"/>
    <n v="1288501200"/>
    <x v="598"/>
    <d v="2010-10-31T05:00:00"/>
    <b v="1"/>
    <b v="1"/>
    <s v="theater/plays"/>
    <x v="3"/>
    <s v="plays"/>
    <s v="theater"/>
    <s v="plays"/>
  </r>
  <r>
    <n v="650"/>
    <s v="Wilson, Wilson and Mathis"/>
    <s v="Optional asymmetric success"/>
    <n v="100"/>
    <n v="2"/>
    <n v="2"/>
    <x v="0"/>
    <n v="1"/>
    <n v="2"/>
    <s v="US"/>
    <s v="USD"/>
    <x v="599"/>
    <n v="1407128400"/>
    <x v="599"/>
    <d v="2014-08-04T05:00:00"/>
    <b v="0"/>
    <b v="0"/>
    <s v="music/jazz"/>
    <x v="1"/>
    <s v="jazz"/>
    <s v="music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x v="600"/>
    <n v="1394344800"/>
    <x v="600"/>
    <d v="2014-03-09T06:00:00"/>
    <b v="0"/>
    <b v="0"/>
    <s v="film &amp; video/shorts"/>
    <x v="4"/>
    <s v="shorts"/>
    <s v="film &amp; video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x v="601"/>
    <n v="1474088400"/>
    <x v="601"/>
    <d v="2016-09-17T05:00:00"/>
    <b v="0"/>
    <b v="0"/>
    <s v="technology/web"/>
    <x v="2"/>
    <s v="web"/>
    <s v="technology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x v="602"/>
    <n v="1460264400"/>
    <x v="602"/>
    <d v="2016-04-10T05:00:00"/>
    <b v="0"/>
    <b v="0"/>
    <s v="technology/web"/>
    <x v="2"/>
    <s v="web"/>
    <s v="technology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x v="335"/>
    <n v="1440824400"/>
    <x v="335"/>
    <d v="2015-08-29T05:00:00"/>
    <b v="0"/>
    <b v="0"/>
    <s v="music/metal"/>
    <x v="1"/>
    <s v="metal"/>
    <s v="music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x v="603"/>
    <n v="1489554000"/>
    <x v="603"/>
    <d v="2017-03-15T05:00:00"/>
    <b v="1"/>
    <b v="0"/>
    <s v="photography/photography books"/>
    <x v="7"/>
    <s v="photography books"/>
    <s v="photography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x v="604"/>
    <n v="1514872800"/>
    <x v="604"/>
    <d v="2018-01-02T06:00:00"/>
    <b v="0"/>
    <b v="0"/>
    <s v="food/food trucks"/>
    <x v="0"/>
    <s v="food trucks"/>
    <s v="food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x v="605"/>
    <n v="1515736800"/>
    <x v="605"/>
    <d v="2018-01-12T06:00:00"/>
    <b v="0"/>
    <b v="0"/>
    <s v="film &amp; video/science fiction"/>
    <x v="4"/>
    <s v="science fiction"/>
    <s v="film &amp; video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x v="606"/>
    <n v="1442898000"/>
    <x v="606"/>
    <d v="2015-09-22T05:00:00"/>
    <b v="0"/>
    <b v="0"/>
    <s v="music/rock"/>
    <x v="1"/>
    <s v="rock"/>
    <s v="music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x v="65"/>
    <n v="1296194400"/>
    <x v="65"/>
    <d v="2011-01-28T06:00:00"/>
    <b v="0"/>
    <b v="0"/>
    <s v="film &amp; video/documentary"/>
    <x v="4"/>
    <s v="documentary"/>
    <s v="film &amp; video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x v="607"/>
    <n v="1440910800"/>
    <x v="607"/>
    <d v="2015-08-30T05:00:00"/>
    <b v="1"/>
    <b v="0"/>
    <s v="theater/plays"/>
    <x v="3"/>
    <s v="plays"/>
    <s v="theater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x v="608"/>
    <n v="1335502800"/>
    <x v="608"/>
    <d v="2012-04-27T05:00:00"/>
    <b v="0"/>
    <b v="0"/>
    <s v="music/jazz"/>
    <x v="1"/>
    <s v="jazz"/>
    <s v="music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x v="609"/>
    <n v="1544680800"/>
    <x v="609"/>
    <d v="2018-12-13T06:00:00"/>
    <b v="0"/>
    <b v="0"/>
    <s v="theater/plays"/>
    <x v="3"/>
    <s v="plays"/>
    <s v="theater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x v="610"/>
    <n v="1288414800"/>
    <x v="610"/>
    <d v="2010-10-30T05:00:00"/>
    <b v="0"/>
    <b v="0"/>
    <s v="theater/plays"/>
    <x v="3"/>
    <s v="plays"/>
    <s v="theater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x v="541"/>
    <n v="1330581600"/>
    <x v="541"/>
    <d v="2012-03-01T06:00:00"/>
    <b v="0"/>
    <b v="0"/>
    <s v="music/jazz"/>
    <x v="1"/>
    <s v="jazz"/>
    <s v="music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x v="611"/>
    <n v="1311397200"/>
    <x v="611"/>
    <d v="2011-07-23T05:00:00"/>
    <b v="0"/>
    <b v="1"/>
    <s v="film &amp; video/documentary"/>
    <x v="4"/>
    <s v="documentary"/>
    <s v="film &amp; video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x v="612"/>
    <n v="1378357200"/>
    <x v="612"/>
    <d v="2013-09-05T05:00:00"/>
    <b v="0"/>
    <b v="1"/>
    <s v="theater/plays"/>
    <x v="3"/>
    <s v="plays"/>
    <s v="theater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x v="613"/>
    <n v="1411102800"/>
    <x v="613"/>
    <d v="2014-09-19T05:00:00"/>
    <b v="0"/>
    <b v="0"/>
    <s v="journalism/audio"/>
    <x v="8"/>
    <s v="audio"/>
    <s v="journalism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x v="614"/>
    <n v="1344834000"/>
    <x v="614"/>
    <d v="2012-08-13T05:00:00"/>
    <b v="0"/>
    <b v="0"/>
    <s v="theater/plays"/>
    <x v="3"/>
    <s v="plays"/>
    <s v="theater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x v="615"/>
    <n v="1499230800"/>
    <x v="615"/>
    <d v="2017-07-05T05:00:00"/>
    <b v="0"/>
    <b v="0"/>
    <s v="theater/plays"/>
    <x v="3"/>
    <s v="plays"/>
    <s v="theater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x v="90"/>
    <n v="1457416800"/>
    <x v="90"/>
    <d v="2016-03-08T06:00:00"/>
    <b v="0"/>
    <b v="0"/>
    <s v="music/indie rock"/>
    <x v="1"/>
    <s v="indie rock"/>
    <s v="music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x v="616"/>
    <n v="1280898000"/>
    <x v="616"/>
    <d v="2010-08-04T05:00:00"/>
    <b v="0"/>
    <b v="1"/>
    <s v="theater/plays"/>
    <x v="3"/>
    <s v="plays"/>
    <s v="theater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x v="617"/>
    <n v="1522472400"/>
    <x v="617"/>
    <d v="2018-03-31T05:00:00"/>
    <b v="0"/>
    <b v="0"/>
    <s v="theater/plays"/>
    <x v="3"/>
    <s v="plays"/>
    <s v="theater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x v="618"/>
    <n v="1462510800"/>
    <x v="618"/>
    <d v="2016-05-06T05:00:00"/>
    <b v="0"/>
    <b v="0"/>
    <s v="music/indie rock"/>
    <x v="1"/>
    <s v="indie rock"/>
    <s v="music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x v="619"/>
    <n v="1317790800"/>
    <x v="619"/>
    <d v="2011-10-05T05:00:00"/>
    <b v="0"/>
    <b v="0"/>
    <s v="photography/photography books"/>
    <x v="7"/>
    <s v="photography books"/>
    <s v="photography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x v="620"/>
    <n v="1568782800"/>
    <x v="620"/>
    <d v="2019-09-18T05:00:00"/>
    <b v="0"/>
    <b v="0"/>
    <s v="journalism/audio"/>
    <x v="8"/>
    <s v="audio"/>
    <s v="journalism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x v="621"/>
    <n v="1349413200"/>
    <x v="621"/>
    <d v="2012-10-05T05:00:00"/>
    <b v="0"/>
    <b v="0"/>
    <s v="photography/photography books"/>
    <x v="7"/>
    <s v="photography books"/>
    <s v="photography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x v="622"/>
    <n v="1472446800"/>
    <x v="622"/>
    <d v="2016-08-29T05:00:00"/>
    <b v="0"/>
    <b v="0"/>
    <s v="publishing/fiction"/>
    <x v="5"/>
    <s v="fiction"/>
    <s v="publishing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x v="35"/>
    <n v="1548050400"/>
    <x v="35"/>
    <d v="2019-01-21T06:00:00"/>
    <b v="0"/>
    <b v="0"/>
    <s v="film &amp; video/drama"/>
    <x v="4"/>
    <s v="drama"/>
    <s v="film &amp; video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x v="623"/>
    <n v="1571806800"/>
    <x v="623"/>
    <d v="2019-10-23T05:00:00"/>
    <b v="0"/>
    <b v="1"/>
    <s v="food/food trucks"/>
    <x v="0"/>
    <s v="food trucks"/>
    <s v="food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x v="624"/>
    <n v="1576476000"/>
    <x v="624"/>
    <d v="2019-12-16T06:00:00"/>
    <b v="0"/>
    <b v="1"/>
    <s v="games/mobile games"/>
    <x v="6"/>
    <s v="mobile games"/>
    <s v="games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x v="625"/>
    <n v="1324965600"/>
    <x v="625"/>
    <d v="2011-12-27T06:00:00"/>
    <b v="0"/>
    <b v="0"/>
    <s v="theater/plays"/>
    <x v="3"/>
    <s v="plays"/>
    <s v="theater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x v="626"/>
    <n v="1387519200"/>
    <x v="626"/>
    <d v="2013-12-20T06:00:00"/>
    <b v="0"/>
    <b v="0"/>
    <s v="theater/plays"/>
    <x v="3"/>
    <s v="plays"/>
    <s v="theater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x v="627"/>
    <n v="1537246800"/>
    <x v="627"/>
    <d v="2018-09-18T05:00:00"/>
    <b v="0"/>
    <b v="0"/>
    <s v="theater/plays"/>
    <x v="3"/>
    <s v="plays"/>
    <s v="theater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x v="628"/>
    <n v="1279515600"/>
    <x v="628"/>
    <d v="2010-07-19T05:00:00"/>
    <b v="0"/>
    <b v="0"/>
    <s v="publishing/nonfiction"/>
    <x v="5"/>
    <s v="nonfiction"/>
    <s v="publishing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x v="629"/>
    <n v="1442379600"/>
    <x v="629"/>
    <d v="2015-09-16T05:00:00"/>
    <b v="0"/>
    <b v="0"/>
    <s v="theater/plays"/>
    <x v="3"/>
    <s v="plays"/>
    <s v="theater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x v="630"/>
    <n v="1523077200"/>
    <x v="630"/>
    <d v="2018-04-07T05:00:00"/>
    <b v="0"/>
    <b v="0"/>
    <s v="technology/wearables"/>
    <x v="2"/>
    <s v="wearables"/>
    <s v="technology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x v="631"/>
    <n v="1489554000"/>
    <x v="631"/>
    <d v="2017-03-15T05:00:00"/>
    <b v="0"/>
    <b v="0"/>
    <s v="theater/plays"/>
    <x v="3"/>
    <s v="plays"/>
    <s v="theater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x v="632"/>
    <n v="1548482400"/>
    <x v="632"/>
    <d v="2019-01-26T06:00:00"/>
    <b v="0"/>
    <b v="1"/>
    <s v="film &amp; video/television"/>
    <x v="4"/>
    <s v="television"/>
    <s v="film &amp; video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x v="633"/>
    <n v="1384063200"/>
    <x v="633"/>
    <d v="2013-11-10T06:00:00"/>
    <b v="0"/>
    <b v="0"/>
    <s v="technology/web"/>
    <x v="2"/>
    <s v="web"/>
    <s v="technology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x v="634"/>
    <n v="1322892000"/>
    <x v="634"/>
    <d v="2011-12-03T06:00:00"/>
    <b v="0"/>
    <b v="1"/>
    <s v="film &amp; video/documentary"/>
    <x v="4"/>
    <s v="documentary"/>
    <s v="film &amp; video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x v="635"/>
    <n v="1350709200"/>
    <x v="635"/>
    <d v="2012-10-20T05:00:00"/>
    <b v="1"/>
    <b v="1"/>
    <s v="film &amp; video/documentary"/>
    <x v="4"/>
    <s v="documentary"/>
    <s v="film &amp; video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x v="636"/>
    <n v="1564203600"/>
    <x v="636"/>
    <d v="2019-07-27T05:00:00"/>
    <b v="0"/>
    <b v="0"/>
    <s v="music/rock"/>
    <x v="1"/>
    <s v="rock"/>
    <s v="music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x v="637"/>
    <n v="1509685200"/>
    <x v="637"/>
    <d v="2017-11-03T05:00:00"/>
    <b v="0"/>
    <b v="0"/>
    <s v="theater/plays"/>
    <x v="3"/>
    <s v="plays"/>
    <s v="theater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x v="638"/>
    <n v="1514959200"/>
    <x v="638"/>
    <d v="2018-01-03T06:00:00"/>
    <b v="0"/>
    <b v="0"/>
    <s v="theater/plays"/>
    <x v="3"/>
    <s v="plays"/>
    <s v="theater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x v="639"/>
    <n v="1448863200"/>
    <x v="639"/>
    <d v="2015-11-30T06:00:00"/>
    <b v="1"/>
    <b v="0"/>
    <s v="music/rock"/>
    <x v="1"/>
    <s v="rock"/>
    <s v="music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x v="640"/>
    <n v="1429592400"/>
    <x v="640"/>
    <d v="2015-04-21T05:00:00"/>
    <b v="0"/>
    <b v="1"/>
    <s v="theater/plays"/>
    <x v="3"/>
    <s v="plays"/>
    <s v="theater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x v="641"/>
    <n v="1522645200"/>
    <x v="641"/>
    <d v="2018-04-02T05:00:00"/>
    <b v="0"/>
    <b v="0"/>
    <s v="music/electric music"/>
    <x v="1"/>
    <s v="electric music"/>
    <s v="music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x v="642"/>
    <n v="1323324000"/>
    <x v="642"/>
    <d v="2011-12-08T06:00:00"/>
    <b v="0"/>
    <b v="0"/>
    <s v="technology/wearables"/>
    <x v="2"/>
    <s v="wearables"/>
    <s v="technology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x v="230"/>
    <n v="1561525200"/>
    <x v="230"/>
    <d v="2019-06-26T05:00:00"/>
    <b v="0"/>
    <b v="0"/>
    <s v="film &amp; video/drama"/>
    <x v="4"/>
    <s v="drama"/>
    <s v="film &amp; video"/>
    <s v="drama"/>
  </r>
  <r>
    <n v="700"/>
    <s v="Cole, Petty and Cameron"/>
    <s v="Realigned zero administration paradigm"/>
    <n v="100"/>
    <n v="3"/>
    <n v="3"/>
    <x v="0"/>
    <n v="1"/>
    <n v="3"/>
    <s v="US"/>
    <s v="USD"/>
    <x v="67"/>
    <n v="1265695200"/>
    <x v="67"/>
    <d v="2010-02-09T06:00:00"/>
    <b v="0"/>
    <b v="0"/>
    <s v="technology/wearables"/>
    <x v="2"/>
    <s v="wearables"/>
    <s v="technology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x v="643"/>
    <n v="1301806800"/>
    <x v="643"/>
    <d v="2011-04-03T05:00:00"/>
    <b v="1"/>
    <b v="0"/>
    <s v="theater/plays"/>
    <x v="3"/>
    <s v="plays"/>
    <s v="theater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x v="644"/>
    <n v="1374901200"/>
    <x v="644"/>
    <d v="2013-07-27T05:00:00"/>
    <b v="0"/>
    <b v="0"/>
    <s v="technology/wearables"/>
    <x v="2"/>
    <s v="wearables"/>
    <s v="technology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x v="645"/>
    <n v="1336453200"/>
    <x v="645"/>
    <d v="2012-05-08T05:00:00"/>
    <b v="1"/>
    <b v="1"/>
    <s v="publishing/translations"/>
    <x v="5"/>
    <s v="translations"/>
    <s v="publishing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x v="646"/>
    <n v="1468904400"/>
    <x v="646"/>
    <d v="2016-07-19T05:00:00"/>
    <b v="0"/>
    <b v="0"/>
    <s v="film &amp; video/animation"/>
    <x v="4"/>
    <s v="animation"/>
    <s v="film &amp; video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x v="626"/>
    <n v="1387087200"/>
    <x v="626"/>
    <d v="2013-12-15T06:00:00"/>
    <b v="0"/>
    <b v="0"/>
    <s v="publishing/nonfiction"/>
    <x v="5"/>
    <s v="nonfiction"/>
    <s v="publishing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x v="647"/>
    <n v="1547445600"/>
    <x v="647"/>
    <d v="2019-01-14T06:00:00"/>
    <b v="0"/>
    <b v="1"/>
    <s v="technology/web"/>
    <x v="2"/>
    <s v="web"/>
    <s v="technology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x v="159"/>
    <n v="1547359200"/>
    <x v="159"/>
    <d v="2019-01-13T06:00:00"/>
    <b v="0"/>
    <b v="0"/>
    <s v="film &amp; video/drama"/>
    <x v="4"/>
    <s v="drama"/>
    <s v="film &amp; video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x v="648"/>
    <n v="1496293200"/>
    <x v="648"/>
    <d v="2017-06-01T05:00:00"/>
    <b v="0"/>
    <b v="0"/>
    <s v="theater/plays"/>
    <x v="3"/>
    <s v="plays"/>
    <s v="theater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x v="267"/>
    <n v="1335416400"/>
    <x v="267"/>
    <d v="2012-04-26T05:00:00"/>
    <b v="0"/>
    <b v="0"/>
    <s v="theater/plays"/>
    <x v="3"/>
    <s v="plays"/>
    <s v="theater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x v="649"/>
    <n v="1532149200"/>
    <x v="649"/>
    <d v="2018-07-21T05:00:00"/>
    <b v="0"/>
    <b v="1"/>
    <s v="theater/plays"/>
    <x v="3"/>
    <s v="plays"/>
    <s v="theater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x v="248"/>
    <n v="1453788000"/>
    <x v="248"/>
    <d v="2016-01-26T06:00:00"/>
    <b v="1"/>
    <b v="1"/>
    <s v="theater/plays"/>
    <x v="3"/>
    <s v="plays"/>
    <s v="theater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x v="571"/>
    <n v="1471496400"/>
    <x v="571"/>
    <d v="2016-08-18T05:00:00"/>
    <b v="0"/>
    <b v="0"/>
    <s v="theater/plays"/>
    <x v="3"/>
    <s v="plays"/>
    <s v="theater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x v="650"/>
    <n v="1472878800"/>
    <x v="650"/>
    <d v="2016-09-03T05:00:00"/>
    <b v="0"/>
    <b v="0"/>
    <s v="publishing/radio &amp; podcasts"/>
    <x v="5"/>
    <s v="radio &amp; podcasts"/>
    <s v="publishing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x v="1"/>
    <n v="1408510800"/>
    <x v="1"/>
    <d v="2014-08-20T05:00:00"/>
    <b v="0"/>
    <b v="0"/>
    <s v="music/rock"/>
    <x v="1"/>
    <s v="rock"/>
    <s v="music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x v="651"/>
    <n v="1281589200"/>
    <x v="651"/>
    <d v="2010-08-12T05:00:00"/>
    <b v="0"/>
    <b v="0"/>
    <s v="games/mobile games"/>
    <x v="6"/>
    <s v="mobile games"/>
    <s v="games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x v="652"/>
    <n v="1375851600"/>
    <x v="652"/>
    <d v="2013-08-07T05:00:00"/>
    <b v="0"/>
    <b v="1"/>
    <s v="theater/plays"/>
    <x v="3"/>
    <s v="plays"/>
    <s v="theater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x v="653"/>
    <n v="1315803600"/>
    <x v="653"/>
    <d v="2011-09-12T05:00:00"/>
    <b v="0"/>
    <b v="0"/>
    <s v="film &amp; video/documentary"/>
    <x v="4"/>
    <s v="documentary"/>
    <s v="film &amp; video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x v="654"/>
    <n v="1373691600"/>
    <x v="654"/>
    <d v="2013-07-13T05:00:00"/>
    <b v="0"/>
    <b v="0"/>
    <s v="technology/wearables"/>
    <x v="2"/>
    <s v="wearables"/>
    <s v="technology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x v="655"/>
    <n v="1339218000"/>
    <x v="655"/>
    <d v="2012-06-09T05:00:00"/>
    <b v="0"/>
    <b v="0"/>
    <s v="publishing/fiction"/>
    <x v="5"/>
    <s v="fiction"/>
    <s v="publishing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x v="656"/>
    <n v="1520402400"/>
    <x v="656"/>
    <d v="2018-03-07T06:00:00"/>
    <b v="0"/>
    <b v="1"/>
    <s v="theater/plays"/>
    <x v="3"/>
    <s v="plays"/>
    <s v="theater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x v="657"/>
    <n v="1523336400"/>
    <x v="657"/>
    <d v="2018-04-10T05:00:00"/>
    <b v="0"/>
    <b v="0"/>
    <s v="music/rock"/>
    <x v="1"/>
    <s v="rock"/>
    <s v="music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x v="265"/>
    <n v="1512280800"/>
    <x v="265"/>
    <d v="2017-12-03T06:00:00"/>
    <b v="0"/>
    <b v="0"/>
    <s v="film &amp; video/documentary"/>
    <x v="4"/>
    <s v="documentary"/>
    <s v="film &amp; video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x v="658"/>
    <n v="1458709200"/>
    <x v="658"/>
    <d v="2016-03-23T05:00:00"/>
    <b v="0"/>
    <b v="0"/>
    <s v="theater/plays"/>
    <x v="3"/>
    <s v="plays"/>
    <s v="theater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x v="659"/>
    <n v="1414126800"/>
    <x v="659"/>
    <d v="2014-10-24T05:00:00"/>
    <b v="0"/>
    <b v="1"/>
    <s v="theater/plays"/>
    <x v="3"/>
    <s v="plays"/>
    <s v="theater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x v="660"/>
    <n v="1416204000"/>
    <x v="660"/>
    <d v="2014-11-17T06:00:00"/>
    <b v="0"/>
    <b v="0"/>
    <s v="games/mobile games"/>
    <x v="6"/>
    <s v="mobile games"/>
    <s v="games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x v="661"/>
    <n v="1288501200"/>
    <x v="661"/>
    <d v="2010-10-31T05:00:00"/>
    <b v="0"/>
    <b v="1"/>
    <s v="theater/plays"/>
    <x v="3"/>
    <s v="plays"/>
    <s v="theater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x v="4"/>
    <n v="1552971600"/>
    <x v="4"/>
    <d v="2019-03-19T05:00:00"/>
    <b v="0"/>
    <b v="0"/>
    <s v="technology/web"/>
    <x v="2"/>
    <s v="web"/>
    <s v="technology"/>
    <s v="web"/>
  </r>
  <r>
    <n v="728"/>
    <s v="Stewart Inc"/>
    <s v="Versatile mission-critical knowledgebase"/>
    <n v="4200"/>
    <n v="735"/>
    <n v="17.5"/>
    <x v="0"/>
    <n v="10"/>
    <n v="73.5"/>
    <s v="US"/>
    <s v="USD"/>
    <x v="662"/>
    <n v="1465102800"/>
    <x v="662"/>
    <d v="2016-06-05T05:00:00"/>
    <b v="0"/>
    <b v="0"/>
    <s v="theater/plays"/>
    <x v="3"/>
    <s v="plays"/>
    <s v="theater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x v="663"/>
    <n v="1360130400"/>
    <x v="663"/>
    <d v="2013-02-06T06:00:00"/>
    <b v="0"/>
    <b v="0"/>
    <s v="film &amp; video/drama"/>
    <x v="4"/>
    <s v="drama"/>
    <s v="film &amp; video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x v="664"/>
    <n v="1432875600"/>
    <x v="664"/>
    <d v="2015-05-29T05:00:00"/>
    <b v="0"/>
    <b v="0"/>
    <s v="technology/wearables"/>
    <x v="2"/>
    <s v="wearables"/>
    <s v="technology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x v="665"/>
    <n v="1500872400"/>
    <x v="665"/>
    <d v="2017-07-24T05:00:00"/>
    <b v="0"/>
    <b v="0"/>
    <s v="technology/web"/>
    <x v="2"/>
    <s v="web"/>
    <s v="technology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x v="666"/>
    <n v="1492146000"/>
    <x v="666"/>
    <d v="2017-04-14T05:00:00"/>
    <b v="0"/>
    <b v="1"/>
    <s v="music/rock"/>
    <x v="1"/>
    <s v="rock"/>
    <s v="music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x v="43"/>
    <n v="1407301200"/>
    <x v="43"/>
    <d v="2014-08-06T05:00:00"/>
    <b v="0"/>
    <b v="0"/>
    <s v="music/metal"/>
    <x v="1"/>
    <s v="metal"/>
    <s v="music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x v="667"/>
    <n v="1486620000"/>
    <x v="667"/>
    <d v="2017-02-09T06:00:00"/>
    <b v="0"/>
    <b v="1"/>
    <s v="theater/plays"/>
    <x v="3"/>
    <s v="plays"/>
    <s v="theater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x v="668"/>
    <n v="1459918800"/>
    <x v="668"/>
    <d v="2016-04-06T05:00:00"/>
    <b v="0"/>
    <b v="0"/>
    <s v="photography/photography books"/>
    <x v="7"/>
    <s v="photography books"/>
    <s v="photography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x v="669"/>
    <n v="1424757600"/>
    <x v="669"/>
    <d v="2015-02-24T06:00:00"/>
    <b v="0"/>
    <b v="0"/>
    <s v="publishing/nonfiction"/>
    <x v="5"/>
    <s v="nonfiction"/>
    <s v="publishing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x v="670"/>
    <n v="1479880800"/>
    <x v="670"/>
    <d v="2016-11-23T06:00:00"/>
    <b v="0"/>
    <b v="0"/>
    <s v="music/indie rock"/>
    <x v="1"/>
    <s v="indie rock"/>
    <s v="music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x v="671"/>
    <n v="1418018400"/>
    <x v="671"/>
    <d v="2014-12-08T06:00:00"/>
    <b v="0"/>
    <b v="1"/>
    <s v="theater/plays"/>
    <x v="3"/>
    <s v="plays"/>
    <s v="theater"/>
    <s v="plays"/>
  </r>
  <r>
    <n v="739"/>
    <s v="Meyer-Avila"/>
    <s v="Multi-tiered discrete support"/>
    <n v="10000"/>
    <n v="6100"/>
    <n v="61"/>
    <x v="0"/>
    <n v="191"/>
    <n v="31.937172774869111"/>
    <s v="US"/>
    <s v="USD"/>
    <x v="672"/>
    <n v="1341032400"/>
    <x v="672"/>
    <d v="2012-06-30T05:00:00"/>
    <b v="0"/>
    <b v="0"/>
    <s v="music/indie rock"/>
    <x v="1"/>
    <s v="indie rock"/>
    <s v="music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x v="673"/>
    <n v="1486360800"/>
    <x v="673"/>
    <d v="2017-02-06T06:00:00"/>
    <b v="0"/>
    <b v="0"/>
    <s v="theater/plays"/>
    <x v="3"/>
    <s v="plays"/>
    <s v="theater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x v="674"/>
    <n v="1274677200"/>
    <x v="674"/>
    <d v="2010-05-24T05:00:00"/>
    <b v="0"/>
    <b v="0"/>
    <s v="theater/plays"/>
    <x v="3"/>
    <s v="plays"/>
    <s v="theater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x v="675"/>
    <n v="1267509600"/>
    <x v="675"/>
    <d v="2010-03-02T06:00:00"/>
    <b v="0"/>
    <b v="0"/>
    <s v="music/electric music"/>
    <x v="1"/>
    <s v="electric music"/>
    <s v="music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x v="676"/>
    <n v="1445922000"/>
    <x v="676"/>
    <d v="2015-10-27T05:00:00"/>
    <b v="0"/>
    <b v="1"/>
    <s v="theater/plays"/>
    <x v="3"/>
    <s v="plays"/>
    <s v="theater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x v="342"/>
    <n v="1534050000"/>
    <x v="342"/>
    <d v="2018-08-12T05:00:00"/>
    <b v="0"/>
    <b v="1"/>
    <s v="theater/plays"/>
    <x v="3"/>
    <s v="plays"/>
    <s v="theater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x v="677"/>
    <n v="1277528400"/>
    <x v="677"/>
    <d v="2010-06-26T05:00:00"/>
    <b v="0"/>
    <b v="0"/>
    <s v="technology/wearables"/>
    <x v="2"/>
    <s v="wearables"/>
    <s v="technology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x v="678"/>
    <n v="1318568400"/>
    <x v="678"/>
    <d v="2011-10-14T05:00:00"/>
    <b v="0"/>
    <b v="0"/>
    <s v="technology/web"/>
    <x v="2"/>
    <s v="web"/>
    <s v="technology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x v="679"/>
    <n v="1284354000"/>
    <x v="679"/>
    <d v="2010-09-13T05:00:00"/>
    <b v="0"/>
    <b v="0"/>
    <s v="theater/plays"/>
    <x v="3"/>
    <s v="plays"/>
    <s v="theater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x v="680"/>
    <n v="1269579600"/>
    <x v="680"/>
    <d v="2010-03-26T05:00:00"/>
    <b v="0"/>
    <b v="1"/>
    <s v="film &amp; video/animation"/>
    <x v="4"/>
    <s v="animation"/>
    <s v="film &amp; video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x v="681"/>
    <n v="1413781200"/>
    <x v="681"/>
    <d v="2014-10-20T05:00:00"/>
    <b v="0"/>
    <b v="1"/>
    <s v="technology/wearables"/>
    <x v="2"/>
    <s v="wearables"/>
    <s v="technology"/>
    <s v="wearables"/>
  </r>
  <r>
    <n v="750"/>
    <s v="Ramos and Sons"/>
    <s v="Extended responsive Internet solution"/>
    <n v="100"/>
    <n v="1"/>
    <n v="1"/>
    <x v="0"/>
    <n v="1"/>
    <n v="1"/>
    <s v="GB"/>
    <s v="GBP"/>
    <x v="682"/>
    <n v="1280120400"/>
    <x v="682"/>
    <d v="2010-07-26T05:00:00"/>
    <b v="0"/>
    <b v="0"/>
    <s v="music/electric music"/>
    <x v="1"/>
    <s v="electric music"/>
    <s v="music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x v="683"/>
    <n v="1459486800"/>
    <x v="683"/>
    <d v="2016-04-01T05:00:00"/>
    <b v="1"/>
    <b v="1"/>
    <s v="publishing/nonfiction"/>
    <x v="5"/>
    <s v="nonfiction"/>
    <s v="publishing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x v="684"/>
    <n v="1282539600"/>
    <x v="684"/>
    <d v="2010-08-23T05:00:00"/>
    <b v="0"/>
    <b v="1"/>
    <s v="theater/plays"/>
    <x v="3"/>
    <s v="plays"/>
    <s v="theater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x v="674"/>
    <n v="1275886800"/>
    <x v="674"/>
    <d v="2010-06-07T05:00:00"/>
    <b v="0"/>
    <b v="0"/>
    <s v="photography/photography books"/>
    <x v="7"/>
    <s v="photography books"/>
    <s v="photography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x v="685"/>
    <n v="1355983200"/>
    <x v="685"/>
    <d v="2012-12-20T06:00:00"/>
    <b v="0"/>
    <b v="0"/>
    <s v="theater/plays"/>
    <x v="3"/>
    <s v="plays"/>
    <s v="theater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x v="605"/>
    <n v="1515391200"/>
    <x v="605"/>
    <d v="2018-01-08T06:00:00"/>
    <b v="0"/>
    <b v="1"/>
    <s v="theater/plays"/>
    <x v="3"/>
    <s v="plays"/>
    <s v="theater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x v="686"/>
    <n v="1422252000"/>
    <x v="686"/>
    <d v="2015-01-26T06:00:00"/>
    <b v="0"/>
    <b v="0"/>
    <s v="theater/plays"/>
    <x v="3"/>
    <s v="plays"/>
    <s v="theater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x v="687"/>
    <n v="1305522000"/>
    <x v="687"/>
    <d v="2011-05-16T05:00:00"/>
    <b v="0"/>
    <b v="0"/>
    <s v="film &amp; video/drama"/>
    <x v="4"/>
    <s v="drama"/>
    <s v="film &amp; video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x v="688"/>
    <n v="1414904400"/>
    <x v="688"/>
    <d v="2014-11-02T05:00:00"/>
    <b v="0"/>
    <b v="0"/>
    <s v="music/rock"/>
    <x v="1"/>
    <s v="rock"/>
    <s v="music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x v="689"/>
    <n v="1520402400"/>
    <x v="689"/>
    <d v="2018-03-07T06:00:00"/>
    <b v="0"/>
    <b v="0"/>
    <s v="music/electric music"/>
    <x v="1"/>
    <s v="electric music"/>
    <s v="music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x v="690"/>
    <n v="1567141200"/>
    <x v="690"/>
    <d v="2019-08-30T05:00:00"/>
    <b v="0"/>
    <b v="1"/>
    <s v="games/video games"/>
    <x v="6"/>
    <s v="video games"/>
    <s v="games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x v="691"/>
    <n v="1501131600"/>
    <x v="691"/>
    <d v="2017-07-27T05:00:00"/>
    <b v="0"/>
    <b v="0"/>
    <s v="music/rock"/>
    <x v="1"/>
    <s v="rock"/>
    <s v="music"/>
    <s v="rock"/>
  </r>
  <r>
    <n v="762"/>
    <s v="Davis Ltd"/>
    <s v="Upgradable uniform service-desk"/>
    <n v="3500"/>
    <n v="6204"/>
    <n v="177.25714285714284"/>
    <x v="1"/>
    <n v="100"/>
    <n v="62.04"/>
    <s v="AU"/>
    <s v="AUD"/>
    <x v="692"/>
    <n v="1355032800"/>
    <x v="692"/>
    <d v="2012-12-09T06:00:00"/>
    <b v="0"/>
    <b v="0"/>
    <s v="music/jazz"/>
    <x v="1"/>
    <s v="jazz"/>
    <s v="music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x v="693"/>
    <n v="1339477200"/>
    <x v="693"/>
    <d v="2012-06-12T05:00:00"/>
    <b v="0"/>
    <b v="1"/>
    <s v="theater/plays"/>
    <x v="3"/>
    <s v="plays"/>
    <s v="theater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x v="694"/>
    <n v="1305954000"/>
    <x v="694"/>
    <d v="2011-05-21T05:00:00"/>
    <b v="0"/>
    <b v="0"/>
    <s v="music/rock"/>
    <x v="1"/>
    <s v="rock"/>
    <s v="music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x v="695"/>
    <n v="1494392400"/>
    <x v="695"/>
    <d v="2017-05-10T05:00:00"/>
    <b v="1"/>
    <b v="1"/>
    <s v="music/indie rock"/>
    <x v="1"/>
    <s v="indie rock"/>
    <s v="music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x v="123"/>
    <n v="1537419600"/>
    <x v="123"/>
    <d v="2018-09-20T05:00:00"/>
    <b v="0"/>
    <b v="0"/>
    <s v="film &amp; video/science fiction"/>
    <x v="4"/>
    <s v="science fiction"/>
    <s v="film &amp; video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x v="696"/>
    <n v="1447999200"/>
    <x v="696"/>
    <d v="2015-11-20T06:00:00"/>
    <b v="0"/>
    <b v="0"/>
    <s v="publishing/translations"/>
    <x v="5"/>
    <s v="translations"/>
    <s v="publishing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x v="626"/>
    <n v="1388037600"/>
    <x v="626"/>
    <d v="2013-12-26T06:00:00"/>
    <b v="0"/>
    <b v="0"/>
    <s v="theater/plays"/>
    <x v="3"/>
    <s v="plays"/>
    <s v="theater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x v="697"/>
    <n v="1378789200"/>
    <x v="697"/>
    <d v="2013-09-10T05:00:00"/>
    <b v="0"/>
    <b v="0"/>
    <s v="games/video games"/>
    <x v="6"/>
    <s v="video games"/>
    <s v="games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x v="698"/>
    <n v="1398056400"/>
    <x v="698"/>
    <d v="2014-04-21T05:00:00"/>
    <b v="0"/>
    <b v="1"/>
    <s v="theater/plays"/>
    <x v="3"/>
    <s v="plays"/>
    <s v="theater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x v="699"/>
    <n v="1550815200"/>
    <x v="699"/>
    <d v="2019-02-22T06:00:00"/>
    <b v="0"/>
    <b v="0"/>
    <s v="theater/plays"/>
    <x v="3"/>
    <s v="plays"/>
    <s v="theater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x v="700"/>
    <n v="1550037600"/>
    <x v="700"/>
    <d v="2019-02-13T06:00:00"/>
    <b v="0"/>
    <b v="0"/>
    <s v="music/indie rock"/>
    <x v="1"/>
    <s v="indie rock"/>
    <s v="music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x v="701"/>
    <n v="1492923600"/>
    <x v="701"/>
    <d v="2017-04-23T05:00:00"/>
    <b v="0"/>
    <b v="0"/>
    <s v="theater/plays"/>
    <x v="3"/>
    <s v="plays"/>
    <s v="theater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x v="702"/>
    <n v="1467522000"/>
    <x v="702"/>
    <d v="2016-07-03T05:00:00"/>
    <b v="0"/>
    <b v="0"/>
    <s v="technology/web"/>
    <x v="2"/>
    <s v="web"/>
    <s v="technology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x v="703"/>
    <n v="1416117600"/>
    <x v="703"/>
    <d v="2014-11-16T06:00:00"/>
    <b v="0"/>
    <b v="0"/>
    <s v="music/rock"/>
    <x v="1"/>
    <s v="rock"/>
    <s v="music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x v="704"/>
    <n v="1563771600"/>
    <x v="704"/>
    <d v="2019-07-22T05:00:00"/>
    <b v="0"/>
    <b v="0"/>
    <s v="theater/plays"/>
    <x v="3"/>
    <s v="plays"/>
    <s v="theater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x v="431"/>
    <n v="1319259600"/>
    <x v="431"/>
    <d v="2011-10-22T05:00:00"/>
    <b v="0"/>
    <b v="0"/>
    <s v="theater/plays"/>
    <x v="3"/>
    <s v="plays"/>
    <s v="theater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x v="705"/>
    <n v="1313643600"/>
    <x v="705"/>
    <d v="2011-08-18T05:00:00"/>
    <b v="0"/>
    <b v="0"/>
    <s v="film &amp; video/animation"/>
    <x v="4"/>
    <s v="animation"/>
    <s v="film &amp; video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x v="706"/>
    <n v="1440306000"/>
    <x v="706"/>
    <d v="2015-08-23T05:00:00"/>
    <b v="0"/>
    <b v="1"/>
    <s v="theater/plays"/>
    <x v="3"/>
    <s v="plays"/>
    <s v="theater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x v="707"/>
    <n v="1470805200"/>
    <x v="707"/>
    <d v="2016-08-10T05:00:00"/>
    <b v="0"/>
    <b v="1"/>
    <s v="film &amp; video/drama"/>
    <x v="4"/>
    <s v="drama"/>
    <s v="film &amp; video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x v="708"/>
    <n v="1292911200"/>
    <x v="708"/>
    <d v="2010-12-21T06:00:00"/>
    <b v="0"/>
    <b v="0"/>
    <s v="theater/plays"/>
    <x v="3"/>
    <s v="plays"/>
    <s v="theater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x v="709"/>
    <n v="1301374800"/>
    <x v="709"/>
    <d v="2011-03-29T05:00:00"/>
    <b v="0"/>
    <b v="1"/>
    <s v="film &amp; video/animation"/>
    <x v="4"/>
    <s v="animation"/>
    <s v="film &amp; video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x v="710"/>
    <n v="1387864800"/>
    <x v="710"/>
    <d v="2013-12-24T06:00:00"/>
    <b v="0"/>
    <b v="0"/>
    <s v="music/rock"/>
    <x v="1"/>
    <s v="rock"/>
    <s v="music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x v="711"/>
    <n v="1458190800"/>
    <x v="711"/>
    <d v="2016-03-17T05:00:00"/>
    <b v="0"/>
    <b v="0"/>
    <s v="technology/web"/>
    <x v="2"/>
    <s v="web"/>
    <s v="technology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x v="157"/>
    <n v="1559278800"/>
    <x v="157"/>
    <d v="2019-05-31T05:00:00"/>
    <b v="0"/>
    <b v="1"/>
    <s v="film &amp; video/animation"/>
    <x v="4"/>
    <s v="animation"/>
    <s v="film &amp; video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x v="630"/>
    <n v="1522731600"/>
    <x v="630"/>
    <d v="2018-04-03T05:00:00"/>
    <b v="0"/>
    <b v="1"/>
    <s v="music/jazz"/>
    <x v="1"/>
    <s v="jazz"/>
    <s v="music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x v="712"/>
    <n v="1306731600"/>
    <x v="712"/>
    <d v="2011-05-30T05:00:00"/>
    <b v="0"/>
    <b v="0"/>
    <s v="music/rock"/>
    <x v="1"/>
    <s v="rock"/>
    <s v="music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x v="93"/>
    <n v="1352527200"/>
    <x v="93"/>
    <d v="2012-11-10T06:00:00"/>
    <b v="0"/>
    <b v="0"/>
    <s v="film &amp; video/animation"/>
    <x v="4"/>
    <s v="animation"/>
    <s v="film &amp; video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x v="713"/>
    <n v="1404363600"/>
    <x v="713"/>
    <d v="2014-07-03T05:00:00"/>
    <b v="0"/>
    <b v="0"/>
    <s v="theater/plays"/>
    <x v="3"/>
    <s v="plays"/>
    <s v="theater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x v="714"/>
    <n v="1266645600"/>
    <x v="714"/>
    <d v="2010-02-20T06:00:00"/>
    <b v="0"/>
    <b v="0"/>
    <s v="theater/plays"/>
    <x v="3"/>
    <s v="plays"/>
    <s v="theater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x v="715"/>
    <n v="1482818400"/>
    <x v="715"/>
    <d v="2016-12-27T06:00:00"/>
    <b v="0"/>
    <b v="0"/>
    <s v="food/food trucks"/>
    <x v="0"/>
    <s v="food trucks"/>
    <s v="food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x v="716"/>
    <n v="1374642000"/>
    <x v="716"/>
    <d v="2013-07-24T05:00:00"/>
    <b v="0"/>
    <b v="1"/>
    <s v="theater/plays"/>
    <x v="3"/>
    <s v="plays"/>
    <s v="theater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x v="448"/>
    <n v="1372482000"/>
    <x v="448"/>
    <d v="2013-06-29T05:00:00"/>
    <b v="0"/>
    <b v="0"/>
    <s v="publishing/nonfiction"/>
    <x v="5"/>
    <s v="nonfiction"/>
    <s v="publishing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x v="717"/>
    <n v="1514959200"/>
    <x v="717"/>
    <d v="2018-01-03T06:00:00"/>
    <b v="0"/>
    <b v="0"/>
    <s v="music/rock"/>
    <x v="1"/>
    <s v="rock"/>
    <s v="music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x v="718"/>
    <n v="1478235600"/>
    <x v="718"/>
    <d v="2016-11-04T05:00:00"/>
    <b v="0"/>
    <b v="0"/>
    <s v="film &amp; video/drama"/>
    <x v="4"/>
    <s v="drama"/>
    <s v="film &amp; video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x v="719"/>
    <n v="1408078800"/>
    <x v="719"/>
    <d v="2014-08-15T05:00:00"/>
    <b v="0"/>
    <b v="1"/>
    <s v="games/mobile games"/>
    <x v="6"/>
    <s v="mobile games"/>
    <s v="games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x v="720"/>
    <n v="1548136800"/>
    <x v="720"/>
    <d v="2019-01-22T06:00:00"/>
    <b v="0"/>
    <b v="0"/>
    <s v="technology/web"/>
    <x v="2"/>
    <s v="web"/>
    <s v="technology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x v="721"/>
    <n v="1340859600"/>
    <x v="721"/>
    <d v="2012-06-28T05:00:00"/>
    <b v="0"/>
    <b v="1"/>
    <s v="theater/plays"/>
    <x v="3"/>
    <s v="plays"/>
    <s v="theater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x v="722"/>
    <n v="1454479200"/>
    <x v="722"/>
    <d v="2016-02-03T06:00:00"/>
    <b v="0"/>
    <b v="0"/>
    <s v="theater/plays"/>
    <x v="3"/>
    <s v="plays"/>
    <s v="theater"/>
    <s v="plays"/>
  </r>
  <r>
    <n v="800"/>
    <s v="Wallace LLC"/>
    <s v="Centralized regional function"/>
    <n v="100"/>
    <n v="1"/>
    <n v="1"/>
    <x v="0"/>
    <n v="1"/>
    <n v="1"/>
    <s v="CH"/>
    <s v="CHF"/>
    <x v="139"/>
    <n v="1434430800"/>
    <x v="139"/>
    <d v="2015-06-16T05:00:00"/>
    <b v="0"/>
    <b v="0"/>
    <s v="music/rock"/>
    <x v="1"/>
    <s v="rock"/>
    <s v="music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x v="723"/>
    <n v="1579672800"/>
    <x v="723"/>
    <d v="2020-01-22T06:00:00"/>
    <b v="0"/>
    <b v="1"/>
    <s v="photography/photography books"/>
    <x v="7"/>
    <s v="photography books"/>
    <s v="photography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x v="704"/>
    <n v="1562389200"/>
    <x v="704"/>
    <d v="2019-07-06T05:00:00"/>
    <b v="0"/>
    <b v="0"/>
    <s v="photography/photography books"/>
    <x v="7"/>
    <s v="photography books"/>
    <s v="photography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x v="724"/>
    <n v="1551506400"/>
    <x v="724"/>
    <d v="2019-03-02T06:00:00"/>
    <b v="0"/>
    <b v="0"/>
    <s v="theater/plays"/>
    <x v="3"/>
    <s v="plays"/>
    <s v="theater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x v="725"/>
    <n v="1516600800"/>
    <x v="725"/>
    <d v="2018-01-22T06:00:00"/>
    <b v="0"/>
    <b v="0"/>
    <s v="music/rock"/>
    <x v="1"/>
    <s v="rock"/>
    <s v="music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x v="660"/>
    <n v="1420437600"/>
    <x v="660"/>
    <d v="2015-01-05T06:00:00"/>
    <b v="0"/>
    <b v="0"/>
    <s v="film &amp; video/documentary"/>
    <x v="4"/>
    <s v="documentary"/>
    <s v="film &amp; video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x v="726"/>
    <n v="1332997200"/>
    <x v="726"/>
    <d v="2012-03-29T05:00:00"/>
    <b v="0"/>
    <b v="1"/>
    <s v="film &amp; video/drama"/>
    <x v="4"/>
    <s v="drama"/>
    <s v="film &amp; video"/>
    <s v="drama"/>
  </r>
  <r>
    <n v="807"/>
    <s v="Walker-Taylor"/>
    <s v="Automated uniform concept"/>
    <n v="700"/>
    <n v="1848"/>
    <n v="264"/>
    <x v="1"/>
    <n v="43"/>
    <n v="42.97674418604651"/>
    <s v="US"/>
    <s v="USD"/>
    <x v="727"/>
    <n v="1574920800"/>
    <x v="727"/>
    <d v="2019-11-28T06:00:00"/>
    <b v="0"/>
    <b v="1"/>
    <s v="theater/plays"/>
    <x v="3"/>
    <s v="plays"/>
    <s v="theater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x v="728"/>
    <n v="1464930000"/>
    <x v="728"/>
    <d v="2016-06-03T05:00:00"/>
    <b v="0"/>
    <b v="0"/>
    <s v="food/food trucks"/>
    <x v="0"/>
    <s v="food trucks"/>
    <s v="food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x v="729"/>
    <n v="1345006800"/>
    <x v="729"/>
    <d v="2012-08-15T05:00:00"/>
    <b v="0"/>
    <b v="0"/>
    <s v="film &amp; video/documentary"/>
    <x v="4"/>
    <s v="documentary"/>
    <s v="film &amp; video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x v="730"/>
    <n v="1512712800"/>
    <x v="730"/>
    <d v="2017-12-08T06:00:00"/>
    <b v="0"/>
    <b v="1"/>
    <s v="theater/plays"/>
    <x v="3"/>
    <s v="plays"/>
    <s v="theater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x v="731"/>
    <n v="1452492000"/>
    <x v="731"/>
    <d v="2016-01-11T06:00:00"/>
    <b v="0"/>
    <b v="1"/>
    <s v="games/video games"/>
    <x v="6"/>
    <s v="video games"/>
    <s v="games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x v="78"/>
    <n v="1524286800"/>
    <x v="78"/>
    <d v="2018-04-21T05:00:00"/>
    <b v="0"/>
    <b v="0"/>
    <s v="publishing/nonfiction"/>
    <x v="5"/>
    <s v="nonfiction"/>
    <s v="publishing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x v="732"/>
    <n v="1346907600"/>
    <x v="732"/>
    <d v="2012-09-06T05:00:00"/>
    <b v="0"/>
    <b v="0"/>
    <s v="games/video games"/>
    <x v="6"/>
    <s v="video games"/>
    <s v="games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x v="733"/>
    <n v="1464498000"/>
    <x v="733"/>
    <d v="2016-05-29T05:00:00"/>
    <b v="0"/>
    <b v="1"/>
    <s v="music/rock"/>
    <x v="1"/>
    <s v="rock"/>
    <s v="music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x v="734"/>
    <n v="1514181600"/>
    <x v="734"/>
    <d v="2017-12-25T06:00:00"/>
    <b v="0"/>
    <b v="0"/>
    <s v="music/rock"/>
    <x v="1"/>
    <s v="rock"/>
    <s v="music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x v="406"/>
    <n v="1392184800"/>
    <x v="406"/>
    <d v="2014-02-12T06:00:00"/>
    <b v="1"/>
    <b v="1"/>
    <s v="theater/plays"/>
    <x v="3"/>
    <s v="plays"/>
    <s v="theater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x v="735"/>
    <n v="1559365200"/>
    <x v="735"/>
    <d v="2019-06-01T05:00:00"/>
    <b v="0"/>
    <b v="1"/>
    <s v="publishing/nonfiction"/>
    <x v="5"/>
    <s v="nonfiction"/>
    <s v="publishing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x v="736"/>
    <n v="1549173600"/>
    <x v="736"/>
    <d v="2019-02-03T06:00:00"/>
    <b v="0"/>
    <b v="1"/>
    <s v="theater/plays"/>
    <x v="3"/>
    <s v="plays"/>
    <s v="theater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x v="737"/>
    <n v="1355032800"/>
    <x v="737"/>
    <d v="2012-12-09T06:00:00"/>
    <b v="1"/>
    <b v="0"/>
    <s v="games/video games"/>
    <x v="6"/>
    <s v="video games"/>
    <s v="games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x v="192"/>
    <n v="1533963600"/>
    <x v="192"/>
    <d v="2018-08-11T05:00:00"/>
    <b v="0"/>
    <b v="1"/>
    <s v="music/rock"/>
    <x v="1"/>
    <s v="rock"/>
    <s v="music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x v="738"/>
    <n v="1489381200"/>
    <x v="738"/>
    <d v="2017-03-13T05:00:00"/>
    <b v="0"/>
    <b v="0"/>
    <s v="film &amp; video/documentary"/>
    <x v="4"/>
    <s v="documentary"/>
    <s v="film &amp; video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x v="739"/>
    <n v="1395032400"/>
    <x v="739"/>
    <d v="2014-03-17T05:00:00"/>
    <b v="0"/>
    <b v="0"/>
    <s v="music/rock"/>
    <x v="1"/>
    <s v="rock"/>
    <s v="music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x v="613"/>
    <n v="1412485200"/>
    <x v="613"/>
    <d v="2014-10-05T05:00:00"/>
    <b v="1"/>
    <b v="1"/>
    <s v="music/rock"/>
    <x v="1"/>
    <s v="rock"/>
    <s v="music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x v="740"/>
    <n v="1279688400"/>
    <x v="740"/>
    <d v="2010-07-21T05:00:00"/>
    <b v="0"/>
    <b v="1"/>
    <s v="publishing/nonfiction"/>
    <x v="5"/>
    <s v="nonfiction"/>
    <s v="publishing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x v="145"/>
    <n v="1501995600"/>
    <x v="145"/>
    <d v="2017-08-06T05:00:00"/>
    <b v="0"/>
    <b v="0"/>
    <s v="film &amp; video/shorts"/>
    <x v="4"/>
    <s v="shorts"/>
    <s v="film &amp; video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x v="741"/>
    <n v="1294639200"/>
    <x v="741"/>
    <d v="2011-01-10T06:00:00"/>
    <b v="0"/>
    <b v="1"/>
    <s v="theater/plays"/>
    <x v="3"/>
    <s v="plays"/>
    <s v="theater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x v="742"/>
    <n v="1305435600"/>
    <x v="742"/>
    <d v="2011-05-15T05:00:00"/>
    <b v="0"/>
    <b v="1"/>
    <s v="film &amp; video/drama"/>
    <x v="4"/>
    <s v="drama"/>
    <s v="film &amp; video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x v="202"/>
    <n v="1537592400"/>
    <x v="202"/>
    <d v="2018-09-22T05:00:00"/>
    <b v="0"/>
    <b v="0"/>
    <s v="theater/plays"/>
    <x v="3"/>
    <s v="plays"/>
    <s v="theater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x v="743"/>
    <n v="1435122000"/>
    <x v="743"/>
    <d v="2015-06-24T05:00:00"/>
    <b v="0"/>
    <b v="0"/>
    <s v="theater/plays"/>
    <x v="3"/>
    <s v="plays"/>
    <s v="theater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x v="744"/>
    <n v="1520056800"/>
    <x v="744"/>
    <d v="2018-03-03T06:00:00"/>
    <b v="0"/>
    <b v="0"/>
    <s v="theater/plays"/>
    <x v="3"/>
    <s v="plays"/>
    <s v="theater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x v="745"/>
    <n v="1335675600"/>
    <x v="745"/>
    <d v="2012-04-29T05:00:00"/>
    <b v="0"/>
    <b v="0"/>
    <s v="photography/photography books"/>
    <x v="7"/>
    <s v="photography books"/>
    <s v="photography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x v="746"/>
    <n v="1448431200"/>
    <x v="746"/>
    <d v="2015-11-25T06:00:00"/>
    <b v="1"/>
    <b v="0"/>
    <s v="publishing/translations"/>
    <x v="5"/>
    <s v="translations"/>
    <s v="publishing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x v="747"/>
    <n v="1298613600"/>
    <x v="747"/>
    <d v="2011-02-25T06:00:00"/>
    <b v="0"/>
    <b v="0"/>
    <s v="publishing/translations"/>
    <x v="5"/>
    <s v="translations"/>
    <s v="publishing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x v="362"/>
    <n v="1372482000"/>
    <x v="362"/>
    <d v="2013-06-29T05:00:00"/>
    <b v="0"/>
    <b v="0"/>
    <s v="theater/plays"/>
    <x v="3"/>
    <s v="plays"/>
    <s v="theater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x v="748"/>
    <n v="1425621600"/>
    <x v="748"/>
    <d v="2015-03-06T06:00:00"/>
    <b v="0"/>
    <b v="0"/>
    <s v="technology/web"/>
    <x v="2"/>
    <s v="web"/>
    <s v="technology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x v="749"/>
    <n v="1266300000"/>
    <x v="749"/>
    <d v="2010-02-16T06:00:00"/>
    <b v="0"/>
    <b v="0"/>
    <s v="music/indie rock"/>
    <x v="1"/>
    <s v="indie rock"/>
    <s v="music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x v="643"/>
    <n v="1305867600"/>
    <x v="643"/>
    <d v="2011-05-20T05:00:00"/>
    <b v="0"/>
    <b v="0"/>
    <s v="music/jazz"/>
    <x v="1"/>
    <s v="jazz"/>
    <s v="music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x v="750"/>
    <n v="1538802000"/>
    <x v="750"/>
    <d v="2018-10-06T05:00:00"/>
    <b v="0"/>
    <b v="0"/>
    <s v="theater/plays"/>
    <x v="3"/>
    <s v="plays"/>
    <s v="theater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x v="751"/>
    <n v="1398920400"/>
    <x v="751"/>
    <d v="2014-05-01T05:00:00"/>
    <b v="0"/>
    <b v="1"/>
    <s v="film &amp; video/documentary"/>
    <x v="4"/>
    <s v="documentary"/>
    <s v="film &amp; video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x v="752"/>
    <n v="1405659600"/>
    <x v="752"/>
    <d v="2014-07-18T05:00:00"/>
    <b v="0"/>
    <b v="1"/>
    <s v="theater/plays"/>
    <x v="3"/>
    <s v="plays"/>
    <s v="theater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x v="753"/>
    <n v="1457244000"/>
    <x v="753"/>
    <d v="2016-03-06T06:00:00"/>
    <b v="0"/>
    <b v="0"/>
    <s v="technology/web"/>
    <x v="2"/>
    <s v="web"/>
    <s v="technology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x v="754"/>
    <n v="1529298000"/>
    <x v="754"/>
    <d v="2018-06-18T05:00:00"/>
    <b v="0"/>
    <b v="0"/>
    <s v="technology/wearables"/>
    <x v="2"/>
    <s v="wearables"/>
    <s v="technology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x v="755"/>
    <n v="1535778000"/>
    <x v="755"/>
    <d v="2018-09-01T05:00:00"/>
    <b v="0"/>
    <b v="0"/>
    <s v="photography/photography books"/>
    <x v="7"/>
    <s v="photography books"/>
    <s v="photography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x v="756"/>
    <n v="1327471200"/>
    <x v="756"/>
    <d v="2012-01-25T06:00:00"/>
    <b v="0"/>
    <b v="0"/>
    <s v="film &amp; video/documentary"/>
    <x v="4"/>
    <s v="documentary"/>
    <s v="film &amp; video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x v="757"/>
    <n v="1529557200"/>
    <x v="757"/>
    <d v="2018-06-21T05:00:00"/>
    <b v="0"/>
    <b v="0"/>
    <s v="technology/web"/>
    <x v="2"/>
    <s v="web"/>
    <s v="technology"/>
    <s v="web"/>
  </r>
  <r>
    <n v="846"/>
    <s v="Cooper, Stanley and Bryant"/>
    <s v="Phased empowering success"/>
    <n v="1000"/>
    <n v="5085"/>
    <n v="508.5"/>
    <x v="1"/>
    <n v="48"/>
    <n v="105.9375"/>
    <s v="US"/>
    <s v="USD"/>
    <x v="758"/>
    <n v="1535259600"/>
    <x v="758"/>
    <d v="2018-08-26T05:00:00"/>
    <b v="1"/>
    <b v="1"/>
    <s v="technology/web"/>
    <x v="2"/>
    <s v="web"/>
    <s v="technology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x v="759"/>
    <n v="1515564000"/>
    <x v="759"/>
    <d v="2018-01-10T06:00:00"/>
    <b v="0"/>
    <b v="0"/>
    <s v="food/food trucks"/>
    <x v="0"/>
    <s v="food trucks"/>
    <s v="food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x v="760"/>
    <n v="1277096400"/>
    <x v="760"/>
    <d v="2010-06-21T05:00:00"/>
    <b v="0"/>
    <b v="0"/>
    <s v="film &amp; video/drama"/>
    <x v="4"/>
    <s v="drama"/>
    <s v="film &amp; video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x v="761"/>
    <n v="1329026400"/>
    <x v="761"/>
    <d v="2012-02-12T06:00:00"/>
    <b v="0"/>
    <b v="1"/>
    <s v="music/indie rock"/>
    <x v="1"/>
    <s v="indie rock"/>
    <s v="music"/>
    <s v="indie rock"/>
  </r>
  <r>
    <n v="850"/>
    <s v="Hood, Perez and Meadows"/>
    <s v="Cross-group upward-trending hierarchy"/>
    <n v="100"/>
    <n v="1"/>
    <n v="1"/>
    <x v="0"/>
    <n v="1"/>
    <n v="1"/>
    <s v="US"/>
    <s v="USD"/>
    <x v="762"/>
    <n v="1322978400"/>
    <x v="762"/>
    <d v="2011-12-04T06:00:00"/>
    <b v="1"/>
    <b v="0"/>
    <s v="music/rock"/>
    <x v="1"/>
    <s v="rock"/>
    <s v="music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x v="444"/>
    <n v="1338786000"/>
    <x v="444"/>
    <d v="2012-06-04T05:00:00"/>
    <b v="0"/>
    <b v="0"/>
    <s v="music/electric music"/>
    <x v="1"/>
    <s v="electric music"/>
    <s v="music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x v="763"/>
    <n v="1311656400"/>
    <x v="763"/>
    <d v="2011-07-26T05:00:00"/>
    <b v="0"/>
    <b v="1"/>
    <s v="games/video games"/>
    <x v="6"/>
    <s v="video games"/>
    <s v="games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x v="764"/>
    <n v="1308978000"/>
    <x v="764"/>
    <d v="2011-06-25T05:00:00"/>
    <b v="0"/>
    <b v="1"/>
    <s v="music/indie rock"/>
    <x v="1"/>
    <s v="indie rock"/>
    <s v="music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x v="765"/>
    <n v="1576389600"/>
    <x v="765"/>
    <d v="2019-12-15T06:00:00"/>
    <b v="0"/>
    <b v="0"/>
    <s v="publishing/fiction"/>
    <x v="5"/>
    <s v="fiction"/>
    <s v="publishing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x v="766"/>
    <n v="1311051600"/>
    <x v="766"/>
    <d v="2011-07-19T05:00:00"/>
    <b v="0"/>
    <b v="0"/>
    <s v="theater/plays"/>
    <x v="3"/>
    <s v="plays"/>
    <s v="theater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x v="767"/>
    <n v="1336712400"/>
    <x v="767"/>
    <d v="2012-05-11T05:00:00"/>
    <b v="0"/>
    <b v="0"/>
    <s v="food/food trucks"/>
    <x v="0"/>
    <s v="food trucks"/>
    <s v="food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x v="768"/>
    <n v="1330408800"/>
    <x v="768"/>
    <d v="2012-02-28T06:00:00"/>
    <b v="1"/>
    <b v="0"/>
    <s v="film &amp; video/shorts"/>
    <x v="4"/>
    <s v="shorts"/>
    <s v="film &amp; video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x v="769"/>
    <n v="1524891600"/>
    <x v="769"/>
    <d v="2018-04-28T05:00:00"/>
    <b v="1"/>
    <b v="0"/>
    <s v="food/food trucks"/>
    <x v="0"/>
    <s v="food trucks"/>
    <s v="food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x v="770"/>
    <n v="1363669200"/>
    <x v="770"/>
    <d v="2013-03-19T05:00:00"/>
    <b v="0"/>
    <b v="1"/>
    <s v="theater/plays"/>
    <x v="3"/>
    <s v="plays"/>
    <s v="theater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x v="771"/>
    <n v="1551420000"/>
    <x v="771"/>
    <d v="2019-03-01T06:00:00"/>
    <b v="0"/>
    <b v="1"/>
    <s v="technology/wearables"/>
    <x v="2"/>
    <s v="wearables"/>
    <s v="technology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x v="772"/>
    <n v="1269838800"/>
    <x v="772"/>
    <d v="2010-03-29T05:00:00"/>
    <b v="0"/>
    <b v="0"/>
    <s v="theater/plays"/>
    <x v="3"/>
    <s v="plays"/>
    <s v="theater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x v="773"/>
    <n v="1312520400"/>
    <x v="773"/>
    <d v="2011-08-05T05:00:00"/>
    <b v="0"/>
    <b v="0"/>
    <s v="theater/plays"/>
    <x v="3"/>
    <s v="plays"/>
    <s v="theater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x v="774"/>
    <n v="1436504400"/>
    <x v="774"/>
    <d v="2015-07-10T05:00:00"/>
    <b v="0"/>
    <b v="1"/>
    <s v="film &amp; video/television"/>
    <x v="4"/>
    <s v="television"/>
    <s v="film &amp; video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x v="775"/>
    <n v="1472014800"/>
    <x v="775"/>
    <d v="2016-08-24T05:00:00"/>
    <b v="0"/>
    <b v="0"/>
    <s v="film &amp; video/shorts"/>
    <x v="4"/>
    <s v="shorts"/>
    <s v="film &amp; video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x v="776"/>
    <n v="1411534800"/>
    <x v="776"/>
    <d v="2014-09-24T05:00:00"/>
    <b v="0"/>
    <b v="0"/>
    <s v="theater/plays"/>
    <x v="3"/>
    <s v="plays"/>
    <s v="theater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x v="777"/>
    <n v="1304917200"/>
    <x v="777"/>
    <d v="2011-05-09T05:00:00"/>
    <b v="0"/>
    <b v="0"/>
    <s v="photography/photography books"/>
    <x v="7"/>
    <s v="photography books"/>
    <s v="photography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x v="778"/>
    <n v="1539579600"/>
    <x v="778"/>
    <d v="2018-10-15T05:00:00"/>
    <b v="0"/>
    <b v="0"/>
    <s v="food/food trucks"/>
    <x v="0"/>
    <s v="food trucks"/>
    <s v="food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x v="779"/>
    <n v="1382504400"/>
    <x v="779"/>
    <d v="2013-10-23T05:00:00"/>
    <b v="0"/>
    <b v="0"/>
    <s v="theater/plays"/>
    <x v="3"/>
    <s v="plays"/>
    <s v="theater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x v="780"/>
    <n v="1278306000"/>
    <x v="780"/>
    <d v="2010-07-05T05:00:00"/>
    <b v="0"/>
    <b v="0"/>
    <s v="film &amp; video/drama"/>
    <x v="4"/>
    <s v="drama"/>
    <s v="film &amp; video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x v="335"/>
    <n v="1442552400"/>
    <x v="335"/>
    <d v="2015-09-18T05:00:00"/>
    <b v="0"/>
    <b v="0"/>
    <s v="theater/plays"/>
    <x v="3"/>
    <s v="plays"/>
    <s v="theater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x v="535"/>
    <n v="1511071200"/>
    <x v="535"/>
    <d v="2017-11-19T06:00:00"/>
    <b v="0"/>
    <b v="1"/>
    <s v="theater/plays"/>
    <x v="3"/>
    <s v="plays"/>
    <s v="theater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x v="270"/>
    <n v="1536382800"/>
    <x v="270"/>
    <d v="2018-09-08T05:00:00"/>
    <b v="0"/>
    <b v="0"/>
    <s v="film &amp; video/science fiction"/>
    <x v="4"/>
    <s v="science fiction"/>
    <s v="film &amp; video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x v="781"/>
    <n v="1389592800"/>
    <x v="781"/>
    <d v="2014-01-13T06:00:00"/>
    <b v="0"/>
    <b v="0"/>
    <s v="photography/photography books"/>
    <x v="7"/>
    <s v="photography books"/>
    <s v="photography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x v="782"/>
    <n v="1275282000"/>
    <x v="782"/>
    <d v="2010-05-31T05:00:00"/>
    <b v="0"/>
    <b v="1"/>
    <s v="photography/photography books"/>
    <x v="7"/>
    <s v="photography books"/>
    <s v="photography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x v="783"/>
    <n v="1294984800"/>
    <x v="783"/>
    <d v="2011-01-14T06:00:00"/>
    <b v="0"/>
    <b v="0"/>
    <s v="music/rock"/>
    <x v="1"/>
    <s v="rock"/>
    <s v="music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x v="784"/>
    <n v="1562043600"/>
    <x v="784"/>
    <d v="2019-07-02T05:00:00"/>
    <b v="0"/>
    <b v="0"/>
    <s v="photography/photography books"/>
    <x v="7"/>
    <s v="photography books"/>
    <s v="photography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x v="785"/>
    <n v="1469595600"/>
    <x v="785"/>
    <d v="2016-07-27T05:00:00"/>
    <b v="0"/>
    <b v="0"/>
    <s v="food/food trucks"/>
    <x v="0"/>
    <s v="food trucks"/>
    <s v="food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x v="786"/>
    <n v="1581141600"/>
    <x v="786"/>
    <d v="2020-02-08T06:00:00"/>
    <b v="0"/>
    <b v="0"/>
    <s v="music/metal"/>
    <x v="1"/>
    <s v="metal"/>
    <s v="music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x v="787"/>
    <n v="1488520800"/>
    <x v="787"/>
    <d v="2017-03-03T06:00:00"/>
    <b v="0"/>
    <b v="0"/>
    <s v="publishing/nonfiction"/>
    <x v="5"/>
    <s v="nonfiction"/>
    <s v="publishing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x v="788"/>
    <n v="1563858000"/>
    <x v="788"/>
    <d v="2019-07-23T05:00:00"/>
    <b v="0"/>
    <b v="0"/>
    <s v="music/electric music"/>
    <x v="1"/>
    <s v="electric music"/>
    <s v="music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x v="330"/>
    <n v="1438923600"/>
    <x v="330"/>
    <d v="2015-08-07T05:00:00"/>
    <b v="0"/>
    <b v="1"/>
    <s v="theater/plays"/>
    <x v="3"/>
    <s v="plays"/>
    <s v="theater"/>
    <s v="plays"/>
  </r>
  <r>
    <n v="882"/>
    <s v="White-Rosario"/>
    <s v="Balanced demand-driven definition"/>
    <n v="800"/>
    <n v="2960"/>
    <n v="370"/>
    <x v="1"/>
    <n v="80"/>
    <n v="37"/>
    <s v="US"/>
    <s v="USD"/>
    <x v="789"/>
    <n v="1422165600"/>
    <x v="789"/>
    <d v="2015-01-25T06:00:00"/>
    <b v="0"/>
    <b v="0"/>
    <s v="theater/plays"/>
    <x v="3"/>
    <s v="plays"/>
    <s v="theater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x v="790"/>
    <n v="1277874000"/>
    <x v="790"/>
    <d v="2010-06-30T05:00:00"/>
    <b v="0"/>
    <b v="0"/>
    <s v="film &amp; video/shorts"/>
    <x v="4"/>
    <s v="shorts"/>
    <s v="film &amp; video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x v="791"/>
    <n v="1399352400"/>
    <x v="791"/>
    <d v="2014-05-06T05:00:00"/>
    <b v="0"/>
    <b v="1"/>
    <s v="theater/plays"/>
    <x v="3"/>
    <s v="plays"/>
    <s v="theater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x v="792"/>
    <n v="1279083600"/>
    <x v="792"/>
    <d v="2010-07-14T05:00:00"/>
    <b v="0"/>
    <b v="0"/>
    <s v="theater/plays"/>
    <x v="3"/>
    <s v="plays"/>
    <s v="theater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x v="793"/>
    <n v="1284354000"/>
    <x v="793"/>
    <d v="2010-09-13T05:00:00"/>
    <b v="0"/>
    <b v="0"/>
    <s v="music/indie rock"/>
    <x v="1"/>
    <s v="indie rock"/>
    <s v="music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x v="794"/>
    <n v="1441170000"/>
    <x v="794"/>
    <d v="2015-09-02T05:00:00"/>
    <b v="0"/>
    <b v="1"/>
    <s v="theater/plays"/>
    <x v="3"/>
    <s v="plays"/>
    <s v="theater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x v="795"/>
    <n v="1493528400"/>
    <x v="795"/>
    <d v="2017-04-30T05:00:00"/>
    <b v="0"/>
    <b v="0"/>
    <s v="theater/plays"/>
    <x v="3"/>
    <s v="plays"/>
    <s v="theater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x v="796"/>
    <n v="1395205200"/>
    <x v="796"/>
    <d v="2014-03-19T05:00:00"/>
    <b v="0"/>
    <b v="1"/>
    <s v="music/electric music"/>
    <x v="1"/>
    <s v="electric music"/>
    <s v="music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x v="797"/>
    <n v="1561438800"/>
    <x v="797"/>
    <d v="2019-06-25T05:00:00"/>
    <b v="0"/>
    <b v="0"/>
    <s v="music/indie rock"/>
    <x v="1"/>
    <s v="indie rock"/>
    <s v="music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x v="798"/>
    <n v="1326693600"/>
    <x v="798"/>
    <d v="2012-01-16T06:00:00"/>
    <b v="0"/>
    <b v="0"/>
    <s v="film &amp; video/documentary"/>
    <x v="4"/>
    <s v="documentary"/>
    <s v="film &amp; video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x v="799"/>
    <n v="1277960400"/>
    <x v="799"/>
    <d v="2010-07-01T05:00:00"/>
    <b v="0"/>
    <b v="0"/>
    <s v="publishing/translations"/>
    <x v="5"/>
    <s v="translations"/>
    <s v="publishing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x v="800"/>
    <n v="1434690000"/>
    <x v="800"/>
    <d v="2015-06-19T05:00:00"/>
    <b v="0"/>
    <b v="1"/>
    <s v="film &amp; video/documentary"/>
    <x v="4"/>
    <s v="documentary"/>
    <s v="film &amp; video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x v="801"/>
    <n v="1376110800"/>
    <x v="801"/>
    <d v="2013-08-10T05:00:00"/>
    <b v="0"/>
    <b v="1"/>
    <s v="film &amp; video/television"/>
    <x v="4"/>
    <s v="television"/>
    <s v="film &amp; video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x v="802"/>
    <n v="1518415200"/>
    <x v="802"/>
    <d v="2018-02-12T06:00:00"/>
    <b v="0"/>
    <b v="0"/>
    <s v="theater/plays"/>
    <x v="3"/>
    <s v="plays"/>
    <s v="theater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x v="803"/>
    <n v="1310878800"/>
    <x v="803"/>
    <d v="2011-07-17T05:00:00"/>
    <b v="0"/>
    <b v="1"/>
    <s v="food/food trucks"/>
    <x v="0"/>
    <s v="food trucks"/>
    <s v="food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x v="212"/>
    <n v="1556600400"/>
    <x v="212"/>
    <d v="2019-04-30T05:00:00"/>
    <b v="0"/>
    <b v="0"/>
    <s v="theater/plays"/>
    <x v="3"/>
    <s v="plays"/>
    <s v="theater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x v="804"/>
    <n v="1576994400"/>
    <x v="804"/>
    <d v="2019-12-22T06:00:00"/>
    <b v="0"/>
    <b v="0"/>
    <s v="film &amp; video/documentary"/>
    <x v="4"/>
    <s v="documentary"/>
    <s v="film &amp; video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x v="805"/>
    <n v="1382677200"/>
    <x v="805"/>
    <d v="2013-10-25T05:00:00"/>
    <b v="0"/>
    <b v="0"/>
    <s v="music/jazz"/>
    <x v="1"/>
    <s v="jazz"/>
    <s v="music"/>
    <s v="jazz"/>
  </r>
  <r>
    <n v="900"/>
    <s v="Powers, Smith and Deleon"/>
    <s v="Enhanced uniform service-desk"/>
    <n v="100"/>
    <n v="2"/>
    <n v="2"/>
    <x v="0"/>
    <n v="1"/>
    <n v="2"/>
    <s v="US"/>
    <s v="USD"/>
    <x v="806"/>
    <n v="1411189200"/>
    <x v="806"/>
    <d v="2014-09-20T05:00:00"/>
    <b v="0"/>
    <b v="1"/>
    <s v="technology/web"/>
    <x v="2"/>
    <s v="web"/>
    <s v="technology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x v="807"/>
    <n v="1534654800"/>
    <x v="807"/>
    <d v="2018-08-19T05:00:00"/>
    <b v="0"/>
    <b v="1"/>
    <s v="music/rock"/>
    <x v="1"/>
    <s v="rock"/>
    <s v="music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x v="722"/>
    <n v="1457762400"/>
    <x v="722"/>
    <d v="2016-03-12T06:00:00"/>
    <b v="0"/>
    <b v="0"/>
    <s v="technology/web"/>
    <x v="2"/>
    <s v="web"/>
    <s v="technology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x v="477"/>
    <n v="1337490000"/>
    <x v="477"/>
    <d v="2012-05-20T05:00:00"/>
    <b v="0"/>
    <b v="1"/>
    <s v="publishing/nonfiction"/>
    <x v="5"/>
    <s v="nonfiction"/>
    <s v="publishing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x v="259"/>
    <n v="1349672400"/>
    <x v="259"/>
    <d v="2012-10-08T05:00:00"/>
    <b v="0"/>
    <b v="0"/>
    <s v="publishing/radio &amp; podcasts"/>
    <x v="5"/>
    <s v="radio &amp; podcasts"/>
    <s v="publishing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x v="9"/>
    <n v="1379826000"/>
    <x v="9"/>
    <d v="2013-09-22T05:00:00"/>
    <b v="0"/>
    <b v="0"/>
    <s v="theater/plays"/>
    <x v="3"/>
    <s v="plays"/>
    <s v="theater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x v="808"/>
    <n v="1497762000"/>
    <x v="808"/>
    <d v="2017-06-18T05:00:00"/>
    <b v="1"/>
    <b v="1"/>
    <s v="film &amp; video/documentary"/>
    <x v="4"/>
    <s v="documentary"/>
    <s v="film &amp; video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x v="809"/>
    <n v="1304485200"/>
    <x v="809"/>
    <d v="2011-05-04T05:00:00"/>
    <b v="0"/>
    <b v="0"/>
    <s v="theater/plays"/>
    <x v="3"/>
    <s v="plays"/>
    <s v="theater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x v="444"/>
    <n v="1336885200"/>
    <x v="444"/>
    <d v="2012-05-13T05:00:00"/>
    <b v="0"/>
    <b v="0"/>
    <s v="games/video games"/>
    <x v="6"/>
    <s v="video games"/>
    <s v="games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x v="384"/>
    <n v="1530421200"/>
    <x v="384"/>
    <d v="2018-07-01T05:00:00"/>
    <b v="0"/>
    <b v="1"/>
    <s v="theater/plays"/>
    <x v="3"/>
    <s v="plays"/>
    <s v="theater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x v="810"/>
    <n v="1421992800"/>
    <x v="810"/>
    <d v="2015-01-23T06:00:00"/>
    <b v="0"/>
    <b v="0"/>
    <s v="theater/plays"/>
    <x v="3"/>
    <s v="plays"/>
    <s v="theater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x v="811"/>
    <n v="1568178000"/>
    <x v="811"/>
    <d v="2019-09-11T05:00:00"/>
    <b v="1"/>
    <b v="0"/>
    <s v="technology/web"/>
    <x v="2"/>
    <s v="web"/>
    <s v="technology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x v="812"/>
    <n v="1347944400"/>
    <x v="812"/>
    <d v="2012-09-18T05:00:00"/>
    <b v="1"/>
    <b v="0"/>
    <s v="film &amp; video/drama"/>
    <x v="4"/>
    <s v="drama"/>
    <s v="film &amp; video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x v="813"/>
    <n v="1558760400"/>
    <x v="813"/>
    <d v="2019-05-25T05:00:00"/>
    <b v="0"/>
    <b v="0"/>
    <s v="film &amp; video/drama"/>
    <x v="4"/>
    <s v="drama"/>
    <s v="film &amp; video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x v="814"/>
    <n v="1376629200"/>
    <x v="814"/>
    <d v="2013-08-16T05:00:00"/>
    <b v="0"/>
    <b v="0"/>
    <s v="theater/plays"/>
    <x v="3"/>
    <s v="plays"/>
    <s v="theater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x v="80"/>
    <n v="1504760400"/>
    <x v="80"/>
    <d v="2017-09-07T05:00:00"/>
    <b v="0"/>
    <b v="0"/>
    <s v="film &amp; video/television"/>
    <x v="4"/>
    <s v="television"/>
    <s v="film &amp; video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x v="815"/>
    <n v="1419660000"/>
    <x v="815"/>
    <d v="2014-12-27T06:00:00"/>
    <b v="0"/>
    <b v="0"/>
    <s v="photography/photography books"/>
    <x v="7"/>
    <s v="photography books"/>
    <s v="photography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x v="816"/>
    <n v="1311310800"/>
    <x v="816"/>
    <d v="2011-07-22T05:00:00"/>
    <b v="0"/>
    <b v="1"/>
    <s v="film &amp; video/shorts"/>
    <x v="4"/>
    <s v="shorts"/>
    <s v="film &amp; video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x v="474"/>
    <n v="1344315600"/>
    <x v="474"/>
    <d v="2012-08-07T05:00:00"/>
    <b v="0"/>
    <b v="0"/>
    <s v="publishing/radio &amp; podcasts"/>
    <x v="5"/>
    <s v="radio &amp; podcasts"/>
    <s v="publishing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x v="817"/>
    <n v="1510725600"/>
    <x v="817"/>
    <d v="2017-11-15T06:00:00"/>
    <b v="0"/>
    <b v="1"/>
    <s v="theater/plays"/>
    <x v="3"/>
    <s v="plays"/>
    <s v="theater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x v="818"/>
    <n v="1551247200"/>
    <x v="818"/>
    <d v="2019-02-27T06:00:00"/>
    <b v="1"/>
    <b v="0"/>
    <s v="film &amp; video/animation"/>
    <x v="4"/>
    <s v="animation"/>
    <s v="film &amp; video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x v="819"/>
    <n v="1330236000"/>
    <x v="819"/>
    <d v="2012-02-26T06:00:00"/>
    <b v="0"/>
    <b v="0"/>
    <s v="technology/web"/>
    <x v="2"/>
    <s v="web"/>
    <s v="technology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x v="609"/>
    <n v="1545112800"/>
    <x v="609"/>
    <d v="2018-12-18T06:00:00"/>
    <b v="0"/>
    <b v="1"/>
    <s v="music/world music"/>
    <x v="1"/>
    <s v="world music"/>
    <s v="music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x v="547"/>
    <n v="1279170000"/>
    <x v="547"/>
    <d v="2010-07-15T05:00:00"/>
    <b v="0"/>
    <b v="0"/>
    <s v="theater/plays"/>
    <x v="3"/>
    <s v="plays"/>
    <s v="theater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x v="820"/>
    <n v="1573452000"/>
    <x v="820"/>
    <d v="2019-11-11T06:00:00"/>
    <b v="0"/>
    <b v="0"/>
    <s v="theater/plays"/>
    <x v="3"/>
    <s v="plays"/>
    <s v="theater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x v="821"/>
    <n v="1507093200"/>
    <x v="821"/>
    <d v="2017-10-04T05:00:00"/>
    <b v="0"/>
    <b v="0"/>
    <s v="theater/plays"/>
    <x v="3"/>
    <s v="plays"/>
    <s v="theater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x v="151"/>
    <n v="1463374800"/>
    <x v="151"/>
    <d v="2016-05-16T05:00:00"/>
    <b v="0"/>
    <b v="0"/>
    <s v="food/food trucks"/>
    <x v="0"/>
    <s v="food trucks"/>
    <s v="food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x v="822"/>
    <n v="1344574800"/>
    <x v="822"/>
    <d v="2012-08-10T05:00:00"/>
    <b v="0"/>
    <b v="0"/>
    <s v="theater/plays"/>
    <x v="3"/>
    <s v="plays"/>
    <s v="theater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x v="823"/>
    <n v="1389074400"/>
    <x v="823"/>
    <d v="2014-01-07T06:00:00"/>
    <b v="0"/>
    <b v="0"/>
    <s v="technology/web"/>
    <x v="2"/>
    <s v="web"/>
    <s v="technology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x v="824"/>
    <n v="1494997200"/>
    <x v="824"/>
    <d v="2017-05-17T05:00:00"/>
    <b v="0"/>
    <b v="0"/>
    <s v="theater/plays"/>
    <x v="3"/>
    <s v="plays"/>
    <s v="theater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x v="825"/>
    <n v="1425448800"/>
    <x v="825"/>
    <d v="2015-03-04T06:00:00"/>
    <b v="0"/>
    <b v="1"/>
    <s v="theater/plays"/>
    <x v="3"/>
    <s v="plays"/>
    <s v="theater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x v="826"/>
    <n v="1404104400"/>
    <x v="826"/>
    <d v="2014-06-30T05:00:00"/>
    <b v="0"/>
    <b v="1"/>
    <s v="theater/plays"/>
    <x v="3"/>
    <s v="plays"/>
    <s v="theater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x v="827"/>
    <n v="1394773200"/>
    <x v="827"/>
    <d v="2014-03-14T05:00:00"/>
    <b v="0"/>
    <b v="0"/>
    <s v="music/rock"/>
    <x v="1"/>
    <s v="rock"/>
    <s v="music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x v="828"/>
    <n v="1366520400"/>
    <x v="828"/>
    <d v="2013-04-21T05:00:00"/>
    <b v="0"/>
    <b v="0"/>
    <s v="theater/plays"/>
    <x v="3"/>
    <s v="plays"/>
    <s v="theater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x v="829"/>
    <n v="1456639200"/>
    <x v="829"/>
    <d v="2016-02-28T06:00:00"/>
    <b v="0"/>
    <b v="0"/>
    <s v="theater/plays"/>
    <x v="3"/>
    <s v="plays"/>
    <s v="theater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x v="830"/>
    <n v="1438318800"/>
    <x v="830"/>
    <d v="2015-07-31T05:00:00"/>
    <b v="0"/>
    <b v="0"/>
    <s v="theater/plays"/>
    <x v="3"/>
    <s v="plays"/>
    <s v="theater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x v="831"/>
    <n v="1564030800"/>
    <x v="831"/>
    <d v="2019-07-25T05:00:00"/>
    <b v="1"/>
    <b v="0"/>
    <s v="theater/plays"/>
    <x v="3"/>
    <s v="plays"/>
    <s v="theater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x v="832"/>
    <n v="1449295200"/>
    <x v="832"/>
    <d v="2015-12-05T06:00:00"/>
    <b v="0"/>
    <b v="0"/>
    <s v="film &amp; video/documentary"/>
    <x v="4"/>
    <s v="documentary"/>
    <s v="film &amp; video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x v="833"/>
    <n v="1531890000"/>
    <x v="833"/>
    <d v="2018-07-18T05:00:00"/>
    <b v="0"/>
    <b v="1"/>
    <s v="publishing/fiction"/>
    <x v="5"/>
    <s v="fiction"/>
    <s v="publishing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x v="834"/>
    <n v="1306213200"/>
    <x v="834"/>
    <d v="2011-05-24T05:00:00"/>
    <b v="0"/>
    <b v="1"/>
    <s v="games/video games"/>
    <x v="6"/>
    <s v="video games"/>
    <s v="games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x v="835"/>
    <n v="1356242400"/>
    <x v="835"/>
    <d v="2012-12-23T06:00:00"/>
    <b v="0"/>
    <b v="0"/>
    <s v="technology/web"/>
    <x v="2"/>
    <s v="web"/>
    <s v="technology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x v="836"/>
    <n v="1297576800"/>
    <x v="836"/>
    <d v="2011-02-13T06:00:00"/>
    <b v="1"/>
    <b v="0"/>
    <s v="theater/plays"/>
    <x v="3"/>
    <s v="plays"/>
    <s v="theater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x v="837"/>
    <n v="1296194400"/>
    <x v="837"/>
    <d v="2011-01-28T06:00:00"/>
    <b v="0"/>
    <b v="0"/>
    <s v="theater/plays"/>
    <x v="3"/>
    <s v="plays"/>
    <s v="theater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x v="219"/>
    <n v="1414558800"/>
    <x v="219"/>
    <d v="2014-10-29T05:00:00"/>
    <b v="0"/>
    <b v="0"/>
    <s v="food/food trucks"/>
    <x v="0"/>
    <s v="food trucks"/>
    <s v="food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x v="365"/>
    <n v="1488348000"/>
    <x v="365"/>
    <d v="2017-03-01T06:00:00"/>
    <b v="0"/>
    <b v="0"/>
    <s v="photography/photography books"/>
    <x v="7"/>
    <s v="photography books"/>
    <s v="photography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x v="838"/>
    <n v="1334898000"/>
    <x v="838"/>
    <d v="2012-04-20T05:00:00"/>
    <b v="1"/>
    <b v="0"/>
    <s v="photography/photography books"/>
    <x v="7"/>
    <s v="photography books"/>
    <s v="photography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x v="839"/>
    <n v="1308373200"/>
    <x v="839"/>
    <d v="2011-06-18T05:00:00"/>
    <b v="0"/>
    <b v="0"/>
    <s v="theater/plays"/>
    <x v="3"/>
    <s v="plays"/>
    <s v="theater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x v="840"/>
    <n v="1412312400"/>
    <x v="840"/>
    <d v="2014-10-03T05:00:00"/>
    <b v="0"/>
    <b v="0"/>
    <s v="theater/plays"/>
    <x v="3"/>
    <s v="plays"/>
    <s v="theater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x v="841"/>
    <n v="1419228000"/>
    <x v="841"/>
    <d v="2014-12-22T06:00:00"/>
    <b v="1"/>
    <b v="1"/>
    <s v="film &amp; video/documentary"/>
    <x v="4"/>
    <s v="documentary"/>
    <s v="film &amp; video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x v="842"/>
    <n v="1430974800"/>
    <x v="842"/>
    <d v="2015-05-07T05:00:00"/>
    <b v="0"/>
    <b v="0"/>
    <s v="technology/web"/>
    <x v="2"/>
    <s v="web"/>
    <s v="technology"/>
    <s v="web"/>
  </r>
  <r>
    <n v="950"/>
    <s v="Williams, Orozco and Gomez"/>
    <s v="Persistent content-based methodology"/>
    <n v="100"/>
    <n v="5"/>
    <n v="5"/>
    <x v="0"/>
    <n v="1"/>
    <n v="5"/>
    <s v="US"/>
    <s v="USD"/>
    <x v="843"/>
    <n v="1555822800"/>
    <x v="843"/>
    <d v="2019-04-21T05:00:00"/>
    <b v="0"/>
    <b v="1"/>
    <s v="theater/plays"/>
    <x v="3"/>
    <s v="plays"/>
    <s v="theater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x v="844"/>
    <n v="1482818400"/>
    <x v="844"/>
    <d v="2016-12-27T06:00:00"/>
    <b v="0"/>
    <b v="1"/>
    <s v="music/rock"/>
    <x v="1"/>
    <s v="rock"/>
    <s v="music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x v="845"/>
    <n v="1471928400"/>
    <x v="845"/>
    <d v="2016-08-23T05:00:00"/>
    <b v="0"/>
    <b v="0"/>
    <s v="film &amp; video/documentary"/>
    <x v="4"/>
    <s v="documentary"/>
    <s v="film &amp; video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x v="846"/>
    <n v="1453701600"/>
    <x v="846"/>
    <d v="2016-01-25T06:00:00"/>
    <b v="0"/>
    <b v="1"/>
    <s v="film &amp; video/science fiction"/>
    <x v="4"/>
    <s v="science fiction"/>
    <s v="film &amp; video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x v="110"/>
    <n v="1350363600"/>
    <x v="110"/>
    <d v="2012-10-16T05:00:00"/>
    <b v="0"/>
    <b v="0"/>
    <s v="technology/web"/>
    <x v="2"/>
    <s v="web"/>
    <s v="technology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x v="847"/>
    <n v="1353996000"/>
    <x v="847"/>
    <d v="2012-11-27T06:00:00"/>
    <b v="0"/>
    <b v="0"/>
    <s v="theater/plays"/>
    <x v="3"/>
    <s v="plays"/>
    <s v="theater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x v="848"/>
    <n v="1451109600"/>
    <x v="848"/>
    <d v="2015-12-26T06:00:00"/>
    <b v="0"/>
    <b v="0"/>
    <s v="film &amp; video/science fiction"/>
    <x v="4"/>
    <s v="science fiction"/>
    <s v="film &amp; video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x v="849"/>
    <n v="1329631200"/>
    <x v="849"/>
    <d v="2012-02-19T06:00:00"/>
    <b v="0"/>
    <b v="0"/>
    <s v="theater/plays"/>
    <x v="3"/>
    <s v="plays"/>
    <s v="theater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x v="780"/>
    <n v="1278997200"/>
    <x v="780"/>
    <d v="2010-07-13T05:00:00"/>
    <b v="0"/>
    <b v="0"/>
    <s v="film &amp; video/animation"/>
    <x v="4"/>
    <s v="animation"/>
    <s v="film &amp; video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x v="140"/>
    <n v="1280120400"/>
    <x v="140"/>
    <d v="2010-07-26T05:00:00"/>
    <b v="0"/>
    <b v="0"/>
    <s v="publishing/translations"/>
    <x v="5"/>
    <s v="translations"/>
    <s v="publishing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x v="850"/>
    <n v="1458104400"/>
    <x v="850"/>
    <d v="2016-03-16T05:00:00"/>
    <b v="0"/>
    <b v="0"/>
    <s v="technology/web"/>
    <x v="2"/>
    <s v="web"/>
    <s v="technology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x v="851"/>
    <n v="1298268000"/>
    <x v="851"/>
    <d v="2011-02-21T06:00:00"/>
    <b v="0"/>
    <b v="0"/>
    <s v="publishing/translations"/>
    <x v="5"/>
    <s v="translations"/>
    <s v="publishing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x v="852"/>
    <n v="1386223200"/>
    <x v="852"/>
    <d v="2013-12-05T06:00:00"/>
    <b v="0"/>
    <b v="0"/>
    <s v="food/food trucks"/>
    <x v="0"/>
    <s v="food trucks"/>
    <s v="food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x v="853"/>
    <n v="1299823200"/>
    <x v="853"/>
    <d v="2011-03-11T06:00:00"/>
    <b v="0"/>
    <b v="1"/>
    <s v="photography/photography books"/>
    <x v="7"/>
    <s v="photography books"/>
    <s v="photography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x v="854"/>
    <n v="1431752400"/>
    <x v="854"/>
    <d v="2015-05-16T05:00:00"/>
    <b v="0"/>
    <b v="0"/>
    <s v="theater/plays"/>
    <x v="3"/>
    <s v="plays"/>
    <s v="theater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x v="67"/>
    <n v="1267855200"/>
    <x v="67"/>
    <d v="2010-03-06T06:00:00"/>
    <b v="0"/>
    <b v="0"/>
    <s v="music/rock"/>
    <x v="1"/>
    <s v="rock"/>
    <s v="music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x v="855"/>
    <n v="1497675600"/>
    <x v="855"/>
    <d v="2017-06-17T05:00:00"/>
    <b v="0"/>
    <b v="0"/>
    <s v="theater/plays"/>
    <x v="3"/>
    <s v="plays"/>
    <s v="theater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x v="107"/>
    <n v="1336885200"/>
    <x v="107"/>
    <d v="2012-05-13T05:00:00"/>
    <b v="0"/>
    <b v="0"/>
    <s v="music/world music"/>
    <x v="1"/>
    <s v="world music"/>
    <s v="music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x v="344"/>
    <n v="1295157600"/>
    <x v="344"/>
    <d v="2011-01-16T06:00:00"/>
    <b v="0"/>
    <b v="0"/>
    <s v="food/food trucks"/>
    <x v="0"/>
    <s v="food trucks"/>
    <s v="food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x v="856"/>
    <n v="1577599200"/>
    <x v="856"/>
    <d v="2019-12-29T06:00:00"/>
    <b v="0"/>
    <b v="0"/>
    <s v="theater/plays"/>
    <x v="3"/>
    <s v="plays"/>
    <s v="theater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x v="857"/>
    <n v="1305003600"/>
    <x v="857"/>
    <d v="2011-05-10T05:00:00"/>
    <b v="0"/>
    <b v="0"/>
    <s v="theater/plays"/>
    <x v="3"/>
    <s v="plays"/>
    <s v="theater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x v="858"/>
    <n v="1381726800"/>
    <x v="858"/>
    <d v="2013-10-14T05:00:00"/>
    <b v="0"/>
    <b v="0"/>
    <s v="film &amp; video/television"/>
    <x v="4"/>
    <s v="television"/>
    <s v="film &amp; video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x v="859"/>
    <n v="1402462800"/>
    <x v="859"/>
    <d v="2014-06-11T05:00:00"/>
    <b v="0"/>
    <b v="1"/>
    <s v="technology/web"/>
    <x v="2"/>
    <s v="web"/>
    <s v="technology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x v="860"/>
    <n v="1292133600"/>
    <x v="860"/>
    <d v="2010-12-12T06:00:00"/>
    <b v="0"/>
    <b v="1"/>
    <s v="theater/plays"/>
    <x v="3"/>
    <s v="plays"/>
    <s v="theater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x v="170"/>
    <n v="1368939600"/>
    <x v="170"/>
    <d v="2013-05-19T05:00:00"/>
    <b v="0"/>
    <b v="0"/>
    <s v="music/indie rock"/>
    <x v="1"/>
    <s v="indie rock"/>
    <s v="music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x v="861"/>
    <n v="1452146400"/>
    <x v="861"/>
    <d v="2016-01-07T06:00:00"/>
    <b v="0"/>
    <b v="1"/>
    <s v="theater/plays"/>
    <x v="3"/>
    <s v="plays"/>
    <s v="theater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x v="862"/>
    <n v="1296712800"/>
    <x v="862"/>
    <d v="2011-02-03T06:00:00"/>
    <b v="0"/>
    <b v="1"/>
    <s v="theater/plays"/>
    <x v="3"/>
    <s v="plays"/>
    <s v="theater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x v="863"/>
    <n v="1520748000"/>
    <x v="863"/>
    <d v="2018-03-11T06:00:00"/>
    <b v="0"/>
    <b v="0"/>
    <s v="food/food trucks"/>
    <x v="0"/>
    <s v="food trucks"/>
    <s v="food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x v="864"/>
    <n v="1480831200"/>
    <x v="864"/>
    <d v="2016-12-04T06:00:00"/>
    <b v="0"/>
    <b v="0"/>
    <s v="games/video games"/>
    <x v="6"/>
    <s v="video games"/>
    <s v="games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x v="527"/>
    <n v="1426914000"/>
    <x v="527"/>
    <d v="2015-03-21T05:00:00"/>
    <b v="0"/>
    <b v="0"/>
    <s v="theater/plays"/>
    <x v="3"/>
    <s v="plays"/>
    <s v="theater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x v="865"/>
    <n v="1446616800"/>
    <x v="865"/>
    <d v="2015-11-04T06:00:00"/>
    <b v="1"/>
    <b v="0"/>
    <s v="publishing/nonfiction"/>
    <x v="5"/>
    <s v="nonfiction"/>
    <s v="publishing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x v="866"/>
    <n v="1517032800"/>
    <x v="866"/>
    <d v="2018-01-27T06:00:00"/>
    <b v="0"/>
    <b v="0"/>
    <s v="technology/web"/>
    <x v="2"/>
    <s v="web"/>
    <s v="technology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x v="867"/>
    <n v="1311224400"/>
    <x v="867"/>
    <d v="2011-07-21T05:00:00"/>
    <b v="0"/>
    <b v="1"/>
    <s v="film &amp; video/documentary"/>
    <x v="4"/>
    <s v="documentary"/>
    <s v="film &amp; video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x v="868"/>
    <n v="1566190800"/>
    <x v="868"/>
    <d v="2019-08-19T05:00:00"/>
    <b v="0"/>
    <b v="0"/>
    <s v="film &amp; video/documentary"/>
    <x v="4"/>
    <s v="documentary"/>
    <s v="film &amp; video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x v="105"/>
    <n v="1570165200"/>
    <x v="105"/>
    <d v="2019-10-04T05:00:00"/>
    <b v="0"/>
    <b v="0"/>
    <s v="theater/plays"/>
    <x v="3"/>
    <s v="plays"/>
    <s v="theater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x v="481"/>
    <n v="1388556000"/>
    <x v="481"/>
    <d v="2014-01-01T06:00:00"/>
    <b v="0"/>
    <b v="1"/>
    <s v="music/rock"/>
    <x v="1"/>
    <s v="rock"/>
    <s v="music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x v="253"/>
    <n v="1303189200"/>
    <x v="253"/>
    <d v="2011-04-19T05:00:00"/>
    <b v="0"/>
    <b v="0"/>
    <s v="music/rock"/>
    <x v="1"/>
    <s v="rock"/>
    <s v="music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x v="869"/>
    <n v="1494478800"/>
    <x v="869"/>
    <d v="2017-05-11T05:00:00"/>
    <b v="0"/>
    <b v="0"/>
    <s v="film &amp; video/documentary"/>
    <x v="4"/>
    <s v="documentary"/>
    <s v="film &amp; video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x v="864"/>
    <n v="1480744800"/>
    <x v="864"/>
    <d v="2016-12-03T06:00:00"/>
    <b v="0"/>
    <b v="0"/>
    <s v="publishing/radio &amp; podcasts"/>
    <x v="5"/>
    <s v="radio &amp; podcasts"/>
    <s v="publishing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x v="843"/>
    <n v="1555822800"/>
    <x v="843"/>
    <d v="2019-04-21T05:00:00"/>
    <b v="0"/>
    <b v="0"/>
    <s v="publishing/translations"/>
    <x v="5"/>
    <s v="translations"/>
    <s v="publishing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x v="289"/>
    <n v="1458882000"/>
    <x v="289"/>
    <d v="2016-03-25T05:00:00"/>
    <b v="0"/>
    <b v="1"/>
    <s v="film &amp; video/drama"/>
    <x v="4"/>
    <s v="drama"/>
    <s v="film &amp; video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x v="870"/>
    <n v="1411966800"/>
    <x v="870"/>
    <d v="2014-09-29T05:00:00"/>
    <b v="0"/>
    <b v="1"/>
    <s v="music/rock"/>
    <x v="1"/>
    <s v="rock"/>
    <s v="music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x v="871"/>
    <n v="1526878800"/>
    <x v="871"/>
    <d v="2018-05-21T05:00:00"/>
    <b v="0"/>
    <b v="1"/>
    <s v="film &amp; video/drama"/>
    <x v="4"/>
    <s v="drama"/>
    <s v="film &amp; video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x v="872"/>
    <n v="1452405600"/>
    <x v="872"/>
    <d v="2016-01-10T06:00:00"/>
    <b v="0"/>
    <b v="1"/>
    <s v="photography/photography books"/>
    <x v="7"/>
    <s v="photography books"/>
    <s v="photography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x v="873"/>
    <n v="1414040400"/>
    <x v="873"/>
    <d v="2014-10-23T05:00:00"/>
    <b v="0"/>
    <b v="1"/>
    <s v="publishing/translations"/>
    <x v="5"/>
    <s v="translations"/>
    <s v="publishing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x v="874"/>
    <n v="1543816800"/>
    <x v="874"/>
    <d v="2018-12-03T06:00:00"/>
    <b v="0"/>
    <b v="1"/>
    <s v="food/food trucks"/>
    <x v="0"/>
    <s v="food trucks"/>
    <s v="food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x v="875"/>
    <n v="1359698400"/>
    <x v="875"/>
    <d v="2013-02-01T06:00:00"/>
    <b v="0"/>
    <b v="0"/>
    <s v="theater/plays"/>
    <x v="3"/>
    <s v="plays"/>
    <s v="theater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x v="876"/>
    <n v="1390629600"/>
    <x v="876"/>
    <d v="2014-01-25T06:00:00"/>
    <b v="0"/>
    <b v="0"/>
    <s v="theater/plays"/>
    <x v="3"/>
    <s v="plays"/>
    <s v="theater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x v="877"/>
    <n v="1267077600"/>
    <x v="877"/>
    <d v="2010-02-25T06:00:00"/>
    <b v="0"/>
    <b v="1"/>
    <s v="music/indie rock"/>
    <x v="1"/>
    <s v="indie rock"/>
    <s v="music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x v="878"/>
    <n v="1467781200"/>
    <x v="878"/>
    <d v="2016-07-06T05:00:00"/>
    <b v="0"/>
    <b v="0"/>
    <s v="food/food trucks"/>
    <x v="0"/>
    <s v="food trucks"/>
    <s v="food"/>
    <s v="food trucks"/>
  </r>
  <r>
    <m/>
    <m/>
    <m/>
    <m/>
    <m/>
    <m/>
    <x v="4"/>
    <m/>
    <m/>
    <m/>
    <m/>
    <x v="879"/>
    <m/>
    <x v="879"/>
    <m/>
    <m/>
    <m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080B3-7CD1-4730-98E7-EFB76C29747E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showAll="0"/>
    <pivotField axis="axisCol" dataField="1" showAll="0">
      <items count="6">
        <item sd="0" x="3"/>
        <item sd="0" x="0"/>
        <item h="1" sd="0" x="2"/>
        <item sd="0" x="1"/>
        <item h="1" sd="0" x="4"/>
        <item t="default" sd="0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2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4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D6A2C-5E87-4E15-9B50-9A9C22803325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3B298-F3BF-4669-8599-CDDF769B1B2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FA76-CC51-4AF7-9C55-F989CC104E4A}">
  <dimension ref="A1:E18"/>
  <sheetViews>
    <sheetView workbookViewId="0">
      <selection activeCell="H23" sqref="H23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9" width="12.625" bestFit="1" customWidth="1"/>
    <col min="10" max="17" width="13.75" bestFit="1" customWidth="1"/>
    <col min="18" max="19" width="12.625" bestFit="1" customWidth="1"/>
    <col min="20" max="23" width="13.75" bestFit="1" customWidth="1"/>
    <col min="24" max="25" width="12.625" bestFit="1" customWidth="1"/>
    <col min="26" max="26" width="13.75" bestFit="1" customWidth="1"/>
    <col min="27" max="28" width="12.625" bestFit="1" customWidth="1"/>
    <col min="29" max="33" width="13.75" bestFit="1" customWidth="1"/>
    <col min="34" max="36" width="12.625" bestFit="1" customWidth="1"/>
    <col min="37" max="42" width="13.75" bestFit="1" customWidth="1"/>
    <col min="43" max="47" width="12.625" bestFit="1" customWidth="1"/>
    <col min="48" max="55" width="13.75" bestFit="1" customWidth="1"/>
    <col min="56" max="58" width="12.625" bestFit="1" customWidth="1"/>
    <col min="59" max="63" width="13.75" bestFit="1" customWidth="1"/>
    <col min="64" max="64" width="12.625" bestFit="1" customWidth="1"/>
    <col min="65" max="77" width="13.75" bestFit="1" customWidth="1"/>
    <col min="78" max="78" width="11" bestFit="1" customWidth="1"/>
    <col min="79" max="82" width="14.75" bestFit="1" customWidth="1"/>
    <col min="83" max="84" width="13.75" bestFit="1" customWidth="1"/>
    <col min="85" max="88" width="14.75" bestFit="1" customWidth="1"/>
    <col min="89" max="90" width="13.75" bestFit="1" customWidth="1"/>
    <col min="91" max="95" width="14.75" bestFit="1" customWidth="1"/>
    <col min="96" max="100" width="12.625" bestFit="1" customWidth="1"/>
    <col min="101" max="108" width="13.75" bestFit="1" customWidth="1"/>
    <col min="109" max="109" width="12.625" bestFit="1" customWidth="1"/>
    <col min="110" max="115" width="13.75" bestFit="1" customWidth="1"/>
    <col min="116" max="118" width="12.625" bestFit="1" customWidth="1"/>
    <col min="119" max="121" width="13.75" bestFit="1" customWidth="1"/>
    <col min="122" max="125" width="12.625" bestFit="1" customWidth="1"/>
    <col min="126" max="128" width="13.75" bestFit="1" customWidth="1"/>
    <col min="129" max="133" width="12.625" bestFit="1" customWidth="1"/>
    <col min="134" max="145" width="13.75" bestFit="1" customWidth="1"/>
    <col min="146" max="148" width="12.625" bestFit="1" customWidth="1"/>
    <col min="149" max="152" width="13.75" bestFit="1" customWidth="1"/>
    <col min="153" max="154" width="12.625" bestFit="1" customWidth="1"/>
    <col min="155" max="160" width="13.75" bestFit="1" customWidth="1"/>
    <col min="161" max="161" width="12.625" bestFit="1" customWidth="1"/>
    <col min="162" max="168" width="13.75" bestFit="1" customWidth="1"/>
    <col min="169" max="173" width="14.75" bestFit="1" customWidth="1"/>
    <col min="174" max="174" width="13.75" bestFit="1" customWidth="1"/>
    <col min="175" max="181" width="14.75" bestFit="1" customWidth="1"/>
    <col min="182" max="184" width="13.75" bestFit="1" customWidth="1"/>
    <col min="185" max="190" width="14.75" bestFit="1" customWidth="1"/>
    <col min="191" max="192" width="12.625" bestFit="1" customWidth="1"/>
    <col min="193" max="196" width="13.75" bestFit="1" customWidth="1"/>
    <col min="197" max="198" width="12.625" bestFit="1" customWidth="1"/>
    <col min="199" max="204" width="13.75" bestFit="1" customWidth="1"/>
    <col min="205" max="206" width="12.625" bestFit="1" customWidth="1"/>
    <col min="207" max="213" width="13.75" bestFit="1" customWidth="1"/>
    <col min="214" max="215" width="12.625" bestFit="1" customWidth="1"/>
    <col min="216" max="220" width="13.75" bestFit="1" customWidth="1"/>
    <col min="221" max="225" width="12.625" bestFit="1" customWidth="1"/>
    <col min="226" max="227" width="13.75" bestFit="1" customWidth="1"/>
    <col min="228" max="228" width="12.625" bestFit="1" customWidth="1"/>
    <col min="229" max="232" width="13.75" bestFit="1" customWidth="1"/>
    <col min="233" max="233" width="12.625" bestFit="1" customWidth="1"/>
    <col min="234" max="237" width="13.75" bestFit="1" customWidth="1"/>
    <col min="238" max="238" width="12.625" bestFit="1" customWidth="1"/>
    <col min="239" max="242" width="13.75" bestFit="1" customWidth="1"/>
    <col min="243" max="244" width="12.625" bestFit="1" customWidth="1"/>
    <col min="245" max="249" width="13.75" bestFit="1" customWidth="1"/>
    <col min="250" max="257" width="14.75" bestFit="1" customWidth="1"/>
    <col min="258" max="260" width="13.75" bestFit="1" customWidth="1"/>
    <col min="261" max="262" width="14.75" bestFit="1" customWidth="1"/>
    <col min="263" max="264" width="12.625" bestFit="1" customWidth="1"/>
    <col min="265" max="265" width="13.75" bestFit="1" customWidth="1"/>
    <col min="266" max="268" width="12.625" bestFit="1" customWidth="1"/>
    <col min="269" max="272" width="13.75" bestFit="1" customWidth="1"/>
    <col min="273" max="277" width="12.625" bestFit="1" customWidth="1"/>
    <col min="278" max="281" width="13.75" bestFit="1" customWidth="1"/>
    <col min="282" max="284" width="12.625" bestFit="1" customWidth="1"/>
    <col min="285" max="285" width="13.75" bestFit="1" customWidth="1"/>
    <col min="286" max="287" width="12.625" bestFit="1" customWidth="1"/>
    <col min="288" max="293" width="13.75" bestFit="1" customWidth="1"/>
    <col min="294" max="294" width="12.625" bestFit="1" customWidth="1"/>
    <col min="295" max="299" width="13.75" bestFit="1" customWidth="1"/>
    <col min="300" max="300" width="12.625" bestFit="1" customWidth="1"/>
    <col min="301" max="308" width="13.75" bestFit="1" customWidth="1"/>
    <col min="309" max="311" width="12.625" bestFit="1" customWidth="1"/>
    <col min="312" max="315" width="13.75" bestFit="1" customWidth="1"/>
    <col min="316" max="316" width="12.625" bestFit="1" customWidth="1"/>
    <col min="317" max="323" width="13.75" bestFit="1" customWidth="1"/>
    <col min="324" max="335" width="14.75" bestFit="1" customWidth="1"/>
    <col min="336" max="336" width="13.75" bestFit="1" customWidth="1"/>
    <col min="337" max="341" width="14.75" bestFit="1" customWidth="1"/>
    <col min="342" max="343" width="12.625" bestFit="1" customWidth="1"/>
    <col min="344" max="361" width="13.75" bestFit="1" customWidth="1"/>
    <col min="362" max="363" width="12.625" bestFit="1" customWidth="1"/>
    <col min="364" max="367" width="13.75" bestFit="1" customWidth="1"/>
    <col min="368" max="370" width="12.625" bestFit="1" customWidth="1"/>
    <col min="371" max="376" width="13.75" bestFit="1" customWidth="1"/>
    <col min="377" max="380" width="12.625" bestFit="1" customWidth="1"/>
    <col min="381" max="385" width="13.75" bestFit="1" customWidth="1"/>
    <col min="386" max="388" width="12.625" bestFit="1" customWidth="1"/>
    <col min="389" max="395" width="13.75" bestFit="1" customWidth="1"/>
    <col min="396" max="397" width="12.625" bestFit="1" customWidth="1"/>
    <col min="398" max="399" width="13.75" bestFit="1" customWidth="1"/>
    <col min="400" max="400" width="12.625" bestFit="1" customWidth="1"/>
    <col min="401" max="411" width="13.75" bestFit="1" customWidth="1"/>
    <col min="412" max="415" width="14.75" bestFit="1" customWidth="1"/>
    <col min="416" max="418" width="13.75" bestFit="1" customWidth="1"/>
    <col min="419" max="422" width="14.75" bestFit="1" customWidth="1"/>
    <col min="423" max="423" width="13.75" bestFit="1" customWidth="1"/>
    <col min="424" max="431" width="14.75" bestFit="1" customWidth="1"/>
    <col min="432" max="434" width="12.625" bestFit="1" customWidth="1"/>
    <col min="435" max="440" width="13.75" bestFit="1" customWidth="1"/>
    <col min="441" max="442" width="12.625" bestFit="1" customWidth="1"/>
    <col min="443" max="449" width="13.75" bestFit="1" customWidth="1"/>
    <col min="450" max="450" width="12.625" bestFit="1" customWidth="1"/>
    <col min="451" max="451" width="13.75" bestFit="1" customWidth="1"/>
    <col min="452" max="452" width="12.625" bestFit="1" customWidth="1"/>
    <col min="453" max="458" width="13.75" bestFit="1" customWidth="1"/>
    <col min="459" max="459" width="12.625" bestFit="1" customWidth="1"/>
    <col min="460" max="464" width="13.75" bestFit="1" customWidth="1"/>
    <col min="465" max="467" width="12.625" bestFit="1" customWidth="1"/>
    <col min="468" max="474" width="13.75" bestFit="1" customWidth="1"/>
    <col min="475" max="478" width="12.625" bestFit="1" customWidth="1"/>
    <col min="479" max="483" width="13.75" bestFit="1" customWidth="1"/>
    <col min="484" max="484" width="12.625" bestFit="1" customWidth="1"/>
    <col min="485" max="492" width="13.75" bestFit="1" customWidth="1"/>
    <col min="493" max="493" width="12.625" bestFit="1" customWidth="1"/>
    <col min="494" max="503" width="13.75" bestFit="1" customWidth="1"/>
    <col min="504" max="507" width="14.75" bestFit="1" customWidth="1"/>
    <col min="508" max="508" width="13.75" bestFit="1" customWidth="1"/>
    <col min="509" max="514" width="14.75" bestFit="1" customWidth="1"/>
    <col min="515" max="516" width="13.75" bestFit="1" customWidth="1"/>
    <col min="517" max="520" width="14.75" bestFit="1" customWidth="1"/>
    <col min="521" max="525" width="12.625" bestFit="1" customWidth="1"/>
    <col min="526" max="529" width="13.75" bestFit="1" customWidth="1"/>
    <col min="530" max="532" width="12.625" bestFit="1" customWidth="1"/>
    <col min="533" max="537" width="13.75" bestFit="1" customWidth="1"/>
    <col min="538" max="543" width="12.625" bestFit="1" customWidth="1"/>
    <col min="544" max="549" width="13.75" bestFit="1" customWidth="1"/>
    <col min="550" max="551" width="12.625" bestFit="1" customWidth="1"/>
    <col min="552" max="553" width="13.75" bestFit="1" customWidth="1"/>
    <col min="554" max="554" width="12.625" bestFit="1" customWidth="1"/>
    <col min="555" max="565" width="13.75" bestFit="1" customWidth="1"/>
    <col min="566" max="568" width="12.625" bestFit="1" customWidth="1"/>
    <col min="569" max="573" width="13.75" bestFit="1" customWidth="1"/>
    <col min="574" max="578" width="12.625" bestFit="1" customWidth="1"/>
    <col min="579" max="583" width="13.75" bestFit="1" customWidth="1"/>
    <col min="584" max="584" width="12.625" bestFit="1" customWidth="1"/>
    <col min="585" max="586" width="13.75" bestFit="1" customWidth="1"/>
    <col min="587" max="587" width="14.75" bestFit="1" customWidth="1"/>
    <col min="588" max="590" width="13.75" bestFit="1" customWidth="1"/>
    <col min="591" max="596" width="14.75" bestFit="1" customWidth="1"/>
    <col min="597" max="598" width="13.75" bestFit="1" customWidth="1"/>
    <col min="599" max="605" width="14.75" bestFit="1" customWidth="1"/>
    <col min="606" max="609" width="13.75" bestFit="1" customWidth="1"/>
    <col min="610" max="610" width="12.625" bestFit="1" customWidth="1"/>
    <col min="611" max="618" width="13.75" bestFit="1" customWidth="1"/>
    <col min="619" max="621" width="12.625" bestFit="1" customWidth="1"/>
    <col min="622" max="632" width="13.75" bestFit="1" customWidth="1"/>
    <col min="633" max="634" width="12.625" bestFit="1" customWidth="1"/>
    <col min="635" max="641" width="13.75" bestFit="1" customWidth="1"/>
    <col min="642" max="642" width="12.625" bestFit="1" customWidth="1"/>
    <col min="643" max="649" width="13.75" bestFit="1" customWidth="1"/>
    <col min="650" max="650" width="12.625" bestFit="1" customWidth="1"/>
    <col min="651" max="658" width="13.75" bestFit="1" customWidth="1"/>
    <col min="659" max="661" width="12.625" bestFit="1" customWidth="1"/>
    <col min="662" max="667" width="13.75" bestFit="1" customWidth="1"/>
    <col min="668" max="669" width="12.625" bestFit="1" customWidth="1"/>
    <col min="670" max="677" width="13.75" bestFit="1" customWidth="1"/>
    <col min="678" max="681" width="14.75" bestFit="1" customWidth="1"/>
    <col min="682" max="684" width="13.75" bestFit="1" customWidth="1"/>
    <col min="685" max="691" width="14.75" bestFit="1" customWidth="1"/>
    <col min="692" max="692" width="13.75" bestFit="1" customWidth="1"/>
    <col min="693" max="698" width="14.75" bestFit="1" customWidth="1"/>
    <col min="699" max="701" width="12.625" bestFit="1" customWidth="1"/>
    <col min="702" max="706" width="13.75" bestFit="1" customWidth="1"/>
    <col min="707" max="709" width="12.625" bestFit="1" customWidth="1"/>
    <col min="710" max="714" width="13.75" bestFit="1" customWidth="1"/>
    <col min="715" max="717" width="12.625" bestFit="1" customWidth="1"/>
    <col min="718" max="721" width="13.75" bestFit="1" customWidth="1"/>
    <col min="722" max="725" width="12.625" bestFit="1" customWidth="1"/>
    <col min="726" max="730" width="13.75" bestFit="1" customWidth="1"/>
    <col min="731" max="733" width="12.625" bestFit="1" customWidth="1"/>
    <col min="734" max="738" width="13.75" bestFit="1" customWidth="1"/>
    <col min="739" max="740" width="12.625" bestFit="1" customWidth="1"/>
    <col min="741" max="745" width="13.75" bestFit="1" customWidth="1"/>
    <col min="746" max="746" width="12.625" bestFit="1" customWidth="1"/>
    <col min="747" max="760" width="13.75" bestFit="1" customWidth="1"/>
    <col min="761" max="763" width="12.625" bestFit="1" customWidth="1"/>
    <col min="764" max="771" width="13.75" bestFit="1" customWidth="1"/>
    <col min="772" max="774" width="14.75" bestFit="1" customWidth="1"/>
    <col min="775" max="776" width="13.75" bestFit="1" customWidth="1"/>
    <col min="777" max="780" width="14.75" bestFit="1" customWidth="1"/>
    <col min="781" max="782" width="13.75" bestFit="1" customWidth="1"/>
    <col min="783" max="786" width="14.75" bestFit="1" customWidth="1"/>
    <col min="787" max="787" width="12.625" bestFit="1" customWidth="1"/>
    <col min="788" max="798" width="13.75" bestFit="1" customWidth="1"/>
    <col min="799" max="800" width="12.625" bestFit="1" customWidth="1"/>
    <col min="801" max="804" width="13.75" bestFit="1" customWidth="1"/>
    <col min="805" max="806" width="12.625" bestFit="1" customWidth="1"/>
    <col min="807" max="812" width="13.75" bestFit="1" customWidth="1"/>
    <col min="813" max="815" width="12.625" bestFit="1" customWidth="1"/>
    <col min="816" max="823" width="13.75" bestFit="1" customWidth="1"/>
    <col min="824" max="826" width="12.625" bestFit="1" customWidth="1"/>
    <col min="827" max="829" width="13.75" bestFit="1" customWidth="1"/>
    <col min="830" max="830" width="12.625" bestFit="1" customWidth="1"/>
    <col min="831" max="836" width="13.75" bestFit="1" customWidth="1"/>
    <col min="837" max="840" width="12.625" bestFit="1" customWidth="1"/>
    <col min="841" max="844" width="13.75" bestFit="1" customWidth="1"/>
    <col min="845" max="846" width="12.625" bestFit="1" customWidth="1"/>
    <col min="847" max="848" width="13.75" bestFit="1" customWidth="1"/>
    <col min="849" max="850" width="12.625" bestFit="1" customWidth="1"/>
    <col min="851" max="854" width="13.75" bestFit="1" customWidth="1"/>
    <col min="855" max="868" width="14.75" bestFit="1" customWidth="1"/>
    <col min="869" max="870" width="13.75" bestFit="1" customWidth="1"/>
    <col min="871" max="878" width="14.75" bestFit="1" customWidth="1"/>
    <col min="879" max="880" width="13.75" bestFit="1" customWidth="1"/>
    <col min="881" max="881" width="11" bestFit="1" customWidth="1"/>
  </cols>
  <sheetData>
    <row r="1" spans="1:5" x14ac:dyDescent="0.25">
      <c r="A1" s="8" t="s">
        <v>2064</v>
      </c>
      <c r="B1" t="s">
        <v>2070</v>
      </c>
    </row>
    <row r="2" spans="1:5" x14ac:dyDescent="0.25">
      <c r="A2" s="8" t="s">
        <v>2087</v>
      </c>
      <c r="B2" t="s">
        <v>2070</v>
      </c>
    </row>
    <row r="4" spans="1:5" x14ac:dyDescent="0.25">
      <c r="A4" s="8" t="s">
        <v>2071</v>
      </c>
      <c r="B4" s="8" t="s">
        <v>2072</v>
      </c>
    </row>
    <row r="5" spans="1:5" x14ac:dyDescent="0.25">
      <c r="A5" s="8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9" t="s">
        <v>2075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5">
      <c r="A7" s="9" t="s">
        <v>2076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5">
      <c r="A8" s="9" t="s">
        <v>2077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5">
      <c r="A9" s="9" t="s">
        <v>2078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5">
      <c r="A10" s="9" t="s">
        <v>2079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5">
      <c r="A11" s="9" t="s">
        <v>2080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5">
      <c r="A12" s="9" t="s">
        <v>2081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5">
      <c r="A13" s="9" t="s">
        <v>2082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5">
      <c r="A14" s="9" t="s">
        <v>2083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5">
      <c r="A15" s="9" t="s">
        <v>2084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5">
      <c r="A16" s="9" t="s">
        <v>2085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5">
      <c r="A17" s="9" t="s">
        <v>2086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5">
      <c r="A18" s="9" t="s">
        <v>2069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001"/>
  <sheetViews>
    <sheetView topLeftCell="A921" zoomScale="70" zoomScaleNormal="70" workbookViewId="0">
      <selection activeCell="G2" sqref="G2:H100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25" customWidth="1"/>
    <col min="7" max="7" width="19.625" customWidth="1"/>
    <col min="8" max="8" width="13" bestFit="1" customWidth="1"/>
    <col min="9" max="9" width="13" customWidth="1"/>
    <col min="12" max="12" width="16.625" customWidth="1"/>
    <col min="13" max="13" width="11.125" bestFit="1" customWidth="1"/>
    <col min="14" max="14" width="17.375" customWidth="1"/>
    <col min="15" max="16" width="16.875" style="12" customWidth="1"/>
    <col min="19" max="19" width="28" bestFit="1" customWidth="1"/>
    <col min="20" max="21" width="28" customWidth="1"/>
    <col min="22" max="22" width="22.625" customWidth="1"/>
    <col min="23" max="23" width="16" customWidth="1"/>
  </cols>
  <sheetData>
    <row r="1" spans="1:23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2073</v>
      </c>
      <c r="O1" s="11" t="s">
        <v>2074</v>
      </c>
      <c r="P1" s="11"/>
      <c r="Q1" s="1" t="s">
        <v>10</v>
      </c>
      <c r="R1" s="1" t="s">
        <v>11</v>
      </c>
      <c r="S1" s="1" t="s">
        <v>2028</v>
      </c>
      <c r="T1" s="1" t="s">
        <v>2064</v>
      </c>
      <c r="U1" s="1" t="s">
        <v>2065</v>
      </c>
      <c r="V1" s="7" t="s">
        <v>2067</v>
      </c>
      <c r="W1" s="1" t="s">
        <v>2066</v>
      </c>
    </row>
    <row r="2" spans="1:23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2">
        <f>(((M2/60)/60)/24)+DATE(1970,1,1)</f>
        <v>42353.25</v>
      </c>
      <c r="Q2" t="b">
        <v>0</v>
      </c>
      <c r="R2" t="b">
        <v>0</v>
      </c>
      <c r="S2" t="s">
        <v>17</v>
      </c>
      <c r="T2" t="str">
        <f>LEFT(S2, FIND("/", S2) -1)</f>
        <v>food</v>
      </c>
      <c r="U2" t="str">
        <f>RIGHT(S2, LEN(S2)- FIND("/", S2))</f>
        <v>food trucks</v>
      </c>
      <c r="V2" s="6" t="s">
        <v>2031</v>
      </c>
      <c r="W2" t="s">
        <v>2032</v>
      </c>
    </row>
    <row r="3" spans="1:23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" si="0">(E3/D3)*100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1">(((L3/60)/60)/24)+DATE(1970,1,1)</f>
        <v>41870.208333333336</v>
      </c>
      <c r="O3" s="12">
        <f t="shared" ref="O3:O66" si="2">(((M3/60)/60)/24)+DATE(1970,1,1)</f>
        <v>41872.208333333336</v>
      </c>
      <c r="Q3" t="b">
        <v>0</v>
      </c>
      <c r="R3" t="b">
        <v>1</v>
      </c>
      <c r="S3" t="s">
        <v>23</v>
      </c>
      <c r="T3" t="str">
        <f t="shared" ref="T3:T66" si="3">LEFT(S3, FIND("/", S3) -1)</f>
        <v>music</v>
      </c>
      <c r="U3" t="str">
        <f t="shared" ref="U3:U66" si="4">RIGHT(S3, LEN(S3)- FIND("/", S3))</f>
        <v>rock</v>
      </c>
      <c r="V3" s="6" t="s">
        <v>2033</v>
      </c>
      <c r="W3" t="s">
        <v>2034</v>
      </c>
    </row>
    <row r="4" spans="1:23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(E4/D4)*100</f>
        <v>131.4787822878229</v>
      </c>
      <c r="G4" t="s">
        <v>20</v>
      </c>
      <c r="H4">
        <v>1425</v>
      </c>
      <c r="I4" s="5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1"/>
        <v>41595.25</v>
      </c>
      <c r="O4" s="12">
        <f t="shared" si="2"/>
        <v>41597.25</v>
      </c>
      <c r="Q4" t="b">
        <v>0</v>
      </c>
      <c r="R4" t="b">
        <v>0</v>
      </c>
      <c r="S4" t="s">
        <v>28</v>
      </c>
      <c r="T4" t="str">
        <f t="shared" si="3"/>
        <v>technology</v>
      </c>
      <c r="U4" t="str">
        <f t="shared" si="4"/>
        <v>web</v>
      </c>
      <c r="V4" s="6" t="s">
        <v>2035</v>
      </c>
      <c r="W4" t="s">
        <v>2036</v>
      </c>
    </row>
    <row r="5" spans="1:23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ref="F5:F68" si="6">(E5/D5)*100</f>
        <v>58.976190476190467</v>
      </c>
      <c r="G5" t="s">
        <v>14</v>
      </c>
      <c r="H5">
        <v>24</v>
      </c>
      <c r="I5" s="5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1"/>
        <v>43688.208333333328</v>
      </c>
      <c r="O5" s="12">
        <f t="shared" si="2"/>
        <v>43728.208333333328</v>
      </c>
      <c r="Q5" t="b">
        <v>0</v>
      </c>
      <c r="R5" t="b">
        <v>0</v>
      </c>
      <c r="S5" t="s">
        <v>23</v>
      </c>
      <c r="T5" t="str">
        <f t="shared" si="3"/>
        <v>music</v>
      </c>
      <c r="U5" t="str">
        <f t="shared" si="4"/>
        <v>rock</v>
      </c>
      <c r="V5" s="6" t="s">
        <v>2033</v>
      </c>
      <c r="W5" t="s">
        <v>2034</v>
      </c>
    </row>
    <row r="6" spans="1:23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6"/>
        <v>69.276315789473685</v>
      </c>
      <c r="G6" t="s">
        <v>14</v>
      </c>
      <c r="H6">
        <v>53</v>
      </c>
      <c r="I6" s="5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1"/>
        <v>43485.25</v>
      </c>
      <c r="O6" s="12">
        <f t="shared" si="2"/>
        <v>43489.25</v>
      </c>
      <c r="Q6" t="b">
        <v>0</v>
      </c>
      <c r="R6" t="b">
        <v>0</v>
      </c>
      <c r="S6" t="s">
        <v>33</v>
      </c>
      <c r="T6" t="str">
        <f t="shared" si="3"/>
        <v>theater</v>
      </c>
      <c r="U6" t="str">
        <f t="shared" si="4"/>
        <v>plays</v>
      </c>
      <c r="V6" s="6" t="s">
        <v>2037</v>
      </c>
      <c r="W6" t="s">
        <v>2038</v>
      </c>
    </row>
    <row r="7" spans="1:23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6"/>
        <v>173.61842105263159</v>
      </c>
      <c r="G7" t="s">
        <v>20</v>
      </c>
      <c r="H7">
        <v>174</v>
      </c>
      <c r="I7" s="5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1"/>
        <v>41149.208333333336</v>
      </c>
      <c r="O7" s="12">
        <f t="shared" si="2"/>
        <v>41160.208333333336</v>
      </c>
      <c r="Q7" t="b">
        <v>0</v>
      </c>
      <c r="R7" t="b">
        <v>0</v>
      </c>
      <c r="S7" t="s">
        <v>33</v>
      </c>
      <c r="T7" t="str">
        <f t="shared" si="3"/>
        <v>theater</v>
      </c>
      <c r="U7" t="str">
        <f t="shared" si="4"/>
        <v>plays</v>
      </c>
      <c r="V7" s="6" t="s">
        <v>2037</v>
      </c>
      <c r="W7" t="s">
        <v>2038</v>
      </c>
    </row>
    <row r="8" spans="1:23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6"/>
        <v>20.961538461538463</v>
      </c>
      <c r="G8" t="s">
        <v>14</v>
      </c>
      <c r="H8">
        <v>18</v>
      </c>
      <c r="I8" s="5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1"/>
        <v>42991.208333333328</v>
      </c>
      <c r="O8" s="12">
        <f t="shared" si="2"/>
        <v>42992.208333333328</v>
      </c>
      <c r="Q8" t="b">
        <v>0</v>
      </c>
      <c r="R8" t="b">
        <v>0</v>
      </c>
      <c r="S8" t="s">
        <v>42</v>
      </c>
      <c r="T8" t="str">
        <f t="shared" si="3"/>
        <v>film &amp; video</v>
      </c>
      <c r="U8" t="str">
        <f t="shared" si="4"/>
        <v>documentary</v>
      </c>
      <c r="V8" s="6" t="s">
        <v>2039</v>
      </c>
      <c r="W8" t="s">
        <v>2040</v>
      </c>
    </row>
    <row r="9" spans="1:23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6"/>
        <v>327.57777777777778</v>
      </c>
      <c r="G9" t="s">
        <v>20</v>
      </c>
      <c r="H9">
        <v>227</v>
      </c>
      <c r="I9" s="5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1"/>
        <v>42229.208333333328</v>
      </c>
      <c r="O9" s="12">
        <f t="shared" si="2"/>
        <v>42231.208333333328</v>
      </c>
      <c r="Q9" t="b">
        <v>0</v>
      </c>
      <c r="R9" t="b">
        <v>0</v>
      </c>
      <c r="S9" t="s">
        <v>33</v>
      </c>
      <c r="T9" t="str">
        <f t="shared" si="3"/>
        <v>theater</v>
      </c>
      <c r="U9" t="str">
        <f t="shared" si="4"/>
        <v>plays</v>
      </c>
      <c r="V9" s="6" t="s">
        <v>2037</v>
      </c>
      <c r="W9" t="s">
        <v>2038</v>
      </c>
    </row>
    <row r="10" spans="1:23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6"/>
        <v>19.932788374205266</v>
      </c>
      <c r="G10" t="s">
        <v>47</v>
      </c>
      <c r="H10">
        <v>708</v>
      </c>
      <c r="I10" s="5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1"/>
        <v>40399.208333333336</v>
      </c>
      <c r="O10" s="12">
        <f t="shared" si="2"/>
        <v>40401.208333333336</v>
      </c>
      <c r="Q10" t="b">
        <v>0</v>
      </c>
      <c r="R10" t="b">
        <v>0</v>
      </c>
      <c r="S10" t="s">
        <v>33</v>
      </c>
      <c r="T10" t="str">
        <f t="shared" si="3"/>
        <v>theater</v>
      </c>
      <c r="U10" t="str">
        <f t="shared" si="4"/>
        <v>plays</v>
      </c>
      <c r="V10" s="6" t="s">
        <v>2037</v>
      </c>
      <c r="W10" t="s">
        <v>2038</v>
      </c>
    </row>
    <row r="11" spans="1:23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6"/>
        <v>51.741935483870968</v>
      </c>
      <c r="G11" t="s">
        <v>14</v>
      </c>
      <c r="H11">
        <v>44</v>
      </c>
      <c r="I11" s="5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1"/>
        <v>41536.208333333336</v>
      </c>
      <c r="O11" s="12">
        <f t="shared" si="2"/>
        <v>41585.25</v>
      </c>
      <c r="Q11" t="b">
        <v>0</v>
      </c>
      <c r="R11" t="b">
        <v>0</v>
      </c>
      <c r="S11" t="s">
        <v>50</v>
      </c>
      <c r="T11" t="str">
        <f t="shared" si="3"/>
        <v>music</v>
      </c>
      <c r="U11" t="str">
        <f t="shared" si="4"/>
        <v>electric music</v>
      </c>
      <c r="V11" s="6" t="s">
        <v>2033</v>
      </c>
      <c r="W11" t="s">
        <v>2041</v>
      </c>
    </row>
    <row r="12" spans="1:23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6"/>
        <v>266.11538461538464</v>
      </c>
      <c r="G12" t="s">
        <v>20</v>
      </c>
      <c r="H12">
        <v>220</v>
      </c>
      <c r="I12" s="5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1"/>
        <v>40404.208333333336</v>
      </c>
      <c r="O12" s="12">
        <f t="shared" si="2"/>
        <v>40452.208333333336</v>
      </c>
      <c r="Q12" t="b">
        <v>0</v>
      </c>
      <c r="R12" t="b">
        <v>0</v>
      </c>
      <c r="S12" t="s">
        <v>53</v>
      </c>
      <c r="T12" t="str">
        <f t="shared" si="3"/>
        <v>film &amp; video</v>
      </c>
      <c r="U12" t="str">
        <f t="shared" si="4"/>
        <v>drama</v>
      </c>
      <c r="V12" s="6" t="s">
        <v>2039</v>
      </c>
      <c r="W12" t="s">
        <v>2042</v>
      </c>
    </row>
    <row r="13" spans="1:23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6"/>
        <v>48.095238095238095</v>
      </c>
      <c r="G13" t="s">
        <v>14</v>
      </c>
      <c r="H13">
        <v>27</v>
      </c>
      <c r="I13" s="5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1"/>
        <v>40442.208333333336</v>
      </c>
      <c r="O13" s="12">
        <f t="shared" si="2"/>
        <v>40448.208333333336</v>
      </c>
      <c r="Q13" t="b">
        <v>0</v>
      </c>
      <c r="R13" t="b">
        <v>1</v>
      </c>
      <c r="S13" t="s">
        <v>33</v>
      </c>
      <c r="T13" t="str">
        <f t="shared" si="3"/>
        <v>theater</v>
      </c>
      <c r="U13" t="str">
        <f t="shared" si="4"/>
        <v>plays</v>
      </c>
      <c r="V13" s="6" t="s">
        <v>2037</v>
      </c>
      <c r="W13" t="s">
        <v>2038</v>
      </c>
    </row>
    <row r="14" spans="1:23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6"/>
        <v>89.349206349206341</v>
      </c>
      <c r="G14" t="s">
        <v>14</v>
      </c>
      <c r="H14">
        <v>55</v>
      </c>
      <c r="I14" s="5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1"/>
        <v>43760.208333333328</v>
      </c>
      <c r="O14" s="12">
        <f t="shared" si="2"/>
        <v>43768.208333333328</v>
      </c>
      <c r="Q14" t="b">
        <v>0</v>
      </c>
      <c r="R14" t="b">
        <v>0</v>
      </c>
      <c r="S14" t="s">
        <v>53</v>
      </c>
      <c r="T14" t="str">
        <f t="shared" si="3"/>
        <v>film &amp; video</v>
      </c>
      <c r="U14" t="str">
        <f t="shared" si="4"/>
        <v>drama</v>
      </c>
      <c r="V14" s="6" t="s">
        <v>2039</v>
      </c>
      <c r="W14" t="s">
        <v>2042</v>
      </c>
    </row>
    <row r="15" spans="1:23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6"/>
        <v>245.11904761904765</v>
      </c>
      <c r="G15" t="s">
        <v>20</v>
      </c>
      <c r="H15">
        <v>98</v>
      </c>
      <c r="I15" s="5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1"/>
        <v>42532.208333333328</v>
      </c>
      <c r="O15" s="12">
        <f t="shared" si="2"/>
        <v>42544.208333333328</v>
      </c>
      <c r="Q15" t="b">
        <v>0</v>
      </c>
      <c r="R15" t="b">
        <v>0</v>
      </c>
      <c r="S15" t="s">
        <v>60</v>
      </c>
      <c r="T15" t="str">
        <f t="shared" si="3"/>
        <v>music</v>
      </c>
      <c r="U15" t="str">
        <f t="shared" si="4"/>
        <v>indie rock</v>
      </c>
      <c r="V15" s="6" t="s">
        <v>2033</v>
      </c>
      <c r="W15" t="s">
        <v>2043</v>
      </c>
    </row>
    <row r="16" spans="1:23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6"/>
        <v>66.769503546099301</v>
      </c>
      <c r="G16" t="s">
        <v>14</v>
      </c>
      <c r="H16">
        <v>200</v>
      </c>
      <c r="I16" s="5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1"/>
        <v>40974.25</v>
      </c>
      <c r="O16" s="12">
        <f t="shared" si="2"/>
        <v>41001.208333333336</v>
      </c>
      <c r="Q16" t="b">
        <v>0</v>
      </c>
      <c r="R16" t="b">
        <v>0</v>
      </c>
      <c r="S16" t="s">
        <v>60</v>
      </c>
      <c r="T16" t="str">
        <f t="shared" si="3"/>
        <v>music</v>
      </c>
      <c r="U16" t="str">
        <f t="shared" si="4"/>
        <v>indie rock</v>
      </c>
      <c r="V16" s="6" t="s">
        <v>2033</v>
      </c>
      <c r="W16" t="s">
        <v>2043</v>
      </c>
    </row>
    <row r="17" spans="1:23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6"/>
        <v>47.307881773399011</v>
      </c>
      <c r="G17" t="s">
        <v>14</v>
      </c>
      <c r="H17">
        <v>452</v>
      </c>
      <c r="I17" s="5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1"/>
        <v>43809.25</v>
      </c>
      <c r="O17" s="12">
        <f t="shared" si="2"/>
        <v>43813.25</v>
      </c>
      <c r="Q17" t="b">
        <v>0</v>
      </c>
      <c r="R17" t="b">
        <v>0</v>
      </c>
      <c r="S17" t="s">
        <v>65</v>
      </c>
      <c r="T17" t="str">
        <f t="shared" si="3"/>
        <v>technology</v>
      </c>
      <c r="U17" t="str">
        <f t="shared" si="4"/>
        <v>wearables</v>
      </c>
      <c r="V17" s="6" t="s">
        <v>2035</v>
      </c>
      <c r="W17" t="s">
        <v>2044</v>
      </c>
    </row>
    <row r="18" spans="1:23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6"/>
        <v>649.47058823529414</v>
      </c>
      <c r="G18" t="s">
        <v>20</v>
      </c>
      <c r="H18">
        <v>100</v>
      </c>
      <c r="I18" s="5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1"/>
        <v>41661.25</v>
      </c>
      <c r="O18" s="12">
        <f t="shared" si="2"/>
        <v>41683.25</v>
      </c>
      <c r="Q18" t="b">
        <v>0</v>
      </c>
      <c r="R18" t="b">
        <v>0</v>
      </c>
      <c r="S18" t="s">
        <v>68</v>
      </c>
      <c r="T18" t="str">
        <f t="shared" si="3"/>
        <v>publishing</v>
      </c>
      <c r="U18" t="str">
        <f t="shared" si="4"/>
        <v>nonfiction</v>
      </c>
      <c r="V18" s="6" t="s">
        <v>2045</v>
      </c>
      <c r="W18" t="s">
        <v>2046</v>
      </c>
    </row>
    <row r="19" spans="1:23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6"/>
        <v>159.39125295508273</v>
      </c>
      <c r="G19" t="s">
        <v>20</v>
      </c>
      <c r="H19">
        <v>1249</v>
      </c>
      <c r="I19" s="5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1"/>
        <v>40555.25</v>
      </c>
      <c r="O19" s="12">
        <f t="shared" si="2"/>
        <v>40556.25</v>
      </c>
      <c r="Q19" t="b">
        <v>0</v>
      </c>
      <c r="R19" t="b">
        <v>0</v>
      </c>
      <c r="S19" t="s">
        <v>71</v>
      </c>
      <c r="T19" t="str">
        <f t="shared" si="3"/>
        <v>film &amp; video</v>
      </c>
      <c r="U19" t="str">
        <f t="shared" si="4"/>
        <v>animation</v>
      </c>
      <c r="V19" s="6" t="s">
        <v>2039</v>
      </c>
      <c r="W19" t="s">
        <v>2047</v>
      </c>
    </row>
    <row r="20" spans="1:23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6"/>
        <v>66.912087912087912</v>
      </c>
      <c r="G20" t="s">
        <v>74</v>
      </c>
      <c r="H20">
        <v>135</v>
      </c>
      <c r="I20" s="5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1"/>
        <v>43351.208333333328</v>
      </c>
      <c r="O20" s="12">
        <f t="shared" si="2"/>
        <v>43359.208333333328</v>
      </c>
      <c r="Q20" t="b">
        <v>0</v>
      </c>
      <c r="R20" t="b">
        <v>0</v>
      </c>
      <c r="S20" t="s">
        <v>33</v>
      </c>
      <c r="T20" t="str">
        <f t="shared" si="3"/>
        <v>theater</v>
      </c>
      <c r="U20" t="str">
        <f t="shared" si="4"/>
        <v>plays</v>
      </c>
      <c r="V20" s="6" t="s">
        <v>2037</v>
      </c>
      <c r="W20" t="s">
        <v>2038</v>
      </c>
    </row>
    <row r="21" spans="1:23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6"/>
        <v>48.529600000000002</v>
      </c>
      <c r="G21" t="s">
        <v>14</v>
      </c>
      <c r="H21">
        <v>674</v>
      </c>
      <c r="I21" s="5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1"/>
        <v>43528.25</v>
      </c>
      <c r="O21" s="12">
        <f t="shared" si="2"/>
        <v>43549.208333333328</v>
      </c>
      <c r="Q21" t="b">
        <v>0</v>
      </c>
      <c r="R21" t="b">
        <v>1</v>
      </c>
      <c r="S21" t="s">
        <v>33</v>
      </c>
      <c r="T21" t="str">
        <f t="shared" si="3"/>
        <v>theater</v>
      </c>
      <c r="U21" t="str">
        <f t="shared" si="4"/>
        <v>plays</v>
      </c>
      <c r="V21" s="6" t="s">
        <v>2037</v>
      </c>
      <c r="W21" t="s">
        <v>2038</v>
      </c>
    </row>
    <row r="22" spans="1:23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6"/>
        <v>112.24279210925646</v>
      </c>
      <c r="G22" t="s">
        <v>20</v>
      </c>
      <c r="H22">
        <v>1396</v>
      </c>
      <c r="I22" s="5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1"/>
        <v>41848.208333333336</v>
      </c>
      <c r="O22" s="12">
        <f t="shared" si="2"/>
        <v>41848.208333333336</v>
      </c>
      <c r="Q22" t="b">
        <v>0</v>
      </c>
      <c r="R22" t="b">
        <v>0</v>
      </c>
      <c r="S22" t="s">
        <v>53</v>
      </c>
      <c r="T22" t="str">
        <f t="shared" si="3"/>
        <v>film &amp; video</v>
      </c>
      <c r="U22" t="str">
        <f t="shared" si="4"/>
        <v>drama</v>
      </c>
      <c r="V22" s="6" t="s">
        <v>2039</v>
      </c>
      <c r="W22" t="s">
        <v>2042</v>
      </c>
    </row>
    <row r="23" spans="1:23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6"/>
        <v>40.992553191489364</v>
      </c>
      <c r="G23" t="s">
        <v>14</v>
      </c>
      <c r="H23">
        <v>558</v>
      </c>
      <c r="I23" s="5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1"/>
        <v>40770.208333333336</v>
      </c>
      <c r="O23" s="12">
        <f t="shared" si="2"/>
        <v>40804.208333333336</v>
      </c>
      <c r="Q23" t="b">
        <v>0</v>
      </c>
      <c r="R23" t="b">
        <v>0</v>
      </c>
      <c r="S23" t="s">
        <v>33</v>
      </c>
      <c r="T23" t="str">
        <f t="shared" si="3"/>
        <v>theater</v>
      </c>
      <c r="U23" t="str">
        <f t="shared" si="4"/>
        <v>plays</v>
      </c>
      <c r="V23" s="6" t="s">
        <v>2037</v>
      </c>
      <c r="W23" t="s">
        <v>2038</v>
      </c>
    </row>
    <row r="24" spans="1:23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6"/>
        <v>128.07106598984771</v>
      </c>
      <c r="G24" t="s">
        <v>20</v>
      </c>
      <c r="H24">
        <v>890</v>
      </c>
      <c r="I24" s="5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1"/>
        <v>43193.208333333328</v>
      </c>
      <c r="O24" s="12">
        <f t="shared" si="2"/>
        <v>43208.208333333328</v>
      </c>
      <c r="Q24" t="b">
        <v>0</v>
      </c>
      <c r="R24" t="b">
        <v>0</v>
      </c>
      <c r="S24" t="s">
        <v>33</v>
      </c>
      <c r="T24" t="str">
        <f t="shared" si="3"/>
        <v>theater</v>
      </c>
      <c r="U24" t="str">
        <f t="shared" si="4"/>
        <v>plays</v>
      </c>
      <c r="V24" s="6" t="s">
        <v>2037</v>
      </c>
      <c r="W24" t="s">
        <v>2038</v>
      </c>
    </row>
    <row r="25" spans="1:23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6"/>
        <v>332.04444444444448</v>
      </c>
      <c r="G25" t="s">
        <v>20</v>
      </c>
      <c r="H25">
        <v>142</v>
      </c>
      <c r="I25" s="5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1"/>
        <v>43510.25</v>
      </c>
      <c r="O25" s="12">
        <f t="shared" si="2"/>
        <v>43563.208333333328</v>
      </c>
      <c r="Q25" t="b">
        <v>0</v>
      </c>
      <c r="R25" t="b">
        <v>0</v>
      </c>
      <c r="S25" t="s">
        <v>42</v>
      </c>
      <c r="T25" t="str">
        <f t="shared" si="3"/>
        <v>film &amp; video</v>
      </c>
      <c r="U25" t="str">
        <f t="shared" si="4"/>
        <v>documentary</v>
      </c>
      <c r="V25" s="6" t="s">
        <v>2039</v>
      </c>
      <c r="W25" t="s">
        <v>2040</v>
      </c>
    </row>
    <row r="26" spans="1:23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6"/>
        <v>112.83225108225108</v>
      </c>
      <c r="G26" t="s">
        <v>20</v>
      </c>
      <c r="H26">
        <v>2673</v>
      </c>
      <c r="I26" s="5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1"/>
        <v>41811.208333333336</v>
      </c>
      <c r="O26" s="12">
        <f t="shared" si="2"/>
        <v>41813.208333333336</v>
      </c>
      <c r="Q26" t="b">
        <v>0</v>
      </c>
      <c r="R26" t="b">
        <v>0</v>
      </c>
      <c r="S26" t="s">
        <v>65</v>
      </c>
      <c r="T26" t="str">
        <f t="shared" si="3"/>
        <v>technology</v>
      </c>
      <c r="U26" t="str">
        <f t="shared" si="4"/>
        <v>wearables</v>
      </c>
      <c r="V26" s="6" t="s">
        <v>2035</v>
      </c>
      <c r="W26" t="s">
        <v>2044</v>
      </c>
    </row>
    <row r="27" spans="1:23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6"/>
        <v>216.43636363636364</v>
      </c>
      <c r="G27" t="s">
        <v>20</v>
      </c>
      <c r="H27">
        <v>163</v>
      </c>
      <c r="I27" s="5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1"/>
        <v>40681.208333333336</v>
      </c>
      <c r="O27" s="12">
        <f t="shared" si="2"/>
        <v>40701.208333333336</v>
      </c>
      <c r="Q27" t="b">
        <v>0</v>
      </c>
      <c r="R27" t="b">
        <v>1</v>
      </c>
      <c r="S27" t="s">
        <v>89</v>
      </c>
      <c r="T27" t="str">
        <f t="shared" si="3"/>
        <v>games</v>
      </c>
      <c r="U27" t="str">
        <f t="shared" si="4"/>
        <v>video games</v>
      </c>
      <c r="V27" s="6" t="s">
        <v>2048</v>
      </c>
      <c r="W27" t="s">
        <v>2049</v>
      </c>
    </row>
    <row r="28" spans="1:23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6"/>
        <v>48.199069767441863</v>
      </c>
      <c r="G28" t="s">
        <v>74</v>
      </c>
      <c r="H28">
        <v>1480</v>
      </c>
      <c r="I28" s="5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1"/>
        <v>43312.208333333328</v>
      </c>
      <c r="O28" s="12">
        <f t="shared" si="2"/>
        <v>43339.208333333328</v>
      </c>
      <c r="Q28" t="b">
        <v>0</v>
      </c>
      <c r="R28" t="b">
        <v>0</v>
      </c>
      <c r="S28" t="s">
        <v>33</v>
      </c>
      <c r="T28" t="str">
        <f t="shared" si="3"/>
        <v>theater</v>
      </c>
      <c r="U28" t="str">
        <f t="shared" si="4"/>
        <v>plays</v>
      </c>
      <c r="V28" s="6" t="s">
        <v>2037</v>
      </c>
      <c r="W28" t="s">
        <v>2038</v>
      </c>
    </row>
    <row r="29" spans="1:23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6"/>
        <v>79.95</v>
      </c>
      <c r="G29" t="s">
        <v>14</v>
      </c>
      <c r="H29">
        <v>15</v>
      </c>
      <c r="I29" s="5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1"/>
        <v>42280.208333333328</v>
      </c>
      <c r="O29" s="12">
        <f t="shared" si="2"/>
        <v>42288.208333333328</v>
      </c>
      <c r="Q29" t="b">
        <v>0</v>
      </c>
      <c r="R29" t="b">
        <v>0</v>
      </c>
      <c r="S29" t="s">
        <v>23</v>
      </c>
      <c r="T29" t="str">
        <f t="shared" si="3"/>
        <v>music</v>
      </c>
      <c r="U29" t="str">
        <f t="shared" si="4"/>
        <v>rock</v>
      </c>
      <c r="V29" s="6" t="s">
        <v>2033</v>
      </c>
      <c r="W29" t="s">
        <v>2034</v>
      </c>
    </row>
    <row r="30" spans="1:23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6"/>
        <v>105.22553516819573</v>
      </c>
      <c r="G30" t="s">
        <v>20</v>
      </c>
      <c r="H30">
        <v>2220</v>
      </c>
      <c r="I30" s="5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1"/>
        <v>40218.25</v>
      </c>
      <c r="O30" s="12">
        <f t="shared" si="2"/>
        <v>40241.25</v>
      </c>
      <c r="Q30" t="b">
        <v>0</v>
      </c>
      <c r="R30" t="b">
        <v>1</v>
      </c>
      <c r="S30" t="s">
        <v>33</v>
      </c>
      <c r="T30" t="str">
        <f t="shared" si="3"/>
        <v>theater</v>
      </c>
      <c r="U30" t="str">
        <f t="shared" si="4"/>
        <v>plays</v>
      </c>
      <c r="V30" s="6" t="s">
        <v>2037</v>
      </c>
      <c r="W30" t="s">
        <v>2038</v>
      </c>
    </row>
    <row r="31" spans="1:23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6"/>
        <v>328.89978213507629</v>
      </c>
      <c r="G31" t="s">
        <v>20</v>
      </c>
      <c r="H31">
        <v>1606</v>
      </c>
      <c r="I31" s="5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1"/>
        <v>43301.208333333328</v>
      </c>
      <c r="O31" s="12">
        <f t="shared" si="2"/>
        <v>43341.208333333328</v>
      </c>
      <c r="Q31" t="b">
        <v>0</v>
      </c>
      <c r="R31" t="b">
        <v>0</v>
      </c>
      <c r="S31" t="s">
        <v>100</v>
      </c>
      <c r="T31" t="str">
        <f t="shared" si="3"/>
        <v>film &amp; video</v>
      </c>
      <c r="U31" t="str">
        <f t="shared" si="4"/>
        <v>shorts</v>
      </c>
      <c r="V31" s="6" t="s">
        <v>2039</v>
      </c>
      <c r="W31" t="s">
        <v>2050</v>
      </c>
    </row>
    <row r="32" spans="1:23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6"/>
        <v>160.61111111111111</v>
      </c>
      <c r="G32" t="s">
        <v>20</v>
      </c>
      <c r="H32">
        <v>129</v>
      </c>
      <c r="I32" s="5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1"/>
        <v>43609.208333333328</v>
      </c>
      <c r="O32" s="12">
        <f t="shared" si="2"/>
        <v>43614.208333333328</v>
      </c>
      <c r="Q32" t="b">
        <v>0</v>
      </c>
      <c r="R32" t="b">
        <v>0</v>
      </c>
      <c r="S32" t="s">
        <v>71</v>
      </c>
      <c r="T32" t="str">
        <f t="shared" si="3"/>
        <v>film &amp; video</v>
      </c>
      <c r="U32" t="str">
        <f t="shared" si="4"/>
        <v>animation</v>
      </c>
      <c r="V32" s="6" t="s">
        <v>2039</v>
      </c>
      <c r="W32" t="s">
        <v>2047</v>
      </c>
    </row>
    <row r="33" spans="1:23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6"/>
        <v>310</v>
      </c>
      <c r="G33" t="s">
        <v>20</v>
      </c>
      <c r="H33">
        <v>226</v>
      </c>
      <c r="I33" s="5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1"/>
        <v>42374.25</v>
      </c>
      <c r="O33" s="12">
        <f t="shared" si="2"/>
        <v>42402.25</v>
      </c>
      <c r="Q33" t="b">
        <v>0</v>
      </c>
      <c r="R33" t="b">
        <v>0</v>
      </c>
      <c r="S33" t="s">
        <v>89</v>
      </c>
      <c r="T33" t="str">
        <f t="shared" si="3"/>
        <v>games</v>
      </c>
      <c r="U33" t="str">
        <f t="shared" si="4"/>
        <v>video games</v>
      </c>
      <c r="V33" s="6" t="s">
        <v>2048</v>
      </c>
      <c r="W33" t="s">
        <v>2049</v>
      </c>
    </row>
    <row r="34" spans="1:23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6"/>
        <v>86.807920792079202</v>
      </c>
      <c r="G34" t="s">
        <v>14</v>
      </c>
      <c r="H34">
        <v>2307</v>
      </c>
      <c r="I34" s="5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1"/>
        <v>43110.25</v>
      </c>
      <c r="O34" s="12">
        <f t="shared" si="2"/>
        <v>43137.25</v>
      </c>
      <c r="Q34" t="b">
        <v>0</v>
      </c>
      <c r="R34" t="b">
        <v>0</v>
      </c>
      <c r="S34" t="s">
        <v>42</v>
      </c>
      <c r="T34" t="str">
        <f t="shared" si="3"/>
        <v>film &amp; video</v>
      </c>
      <c r="U34" t="str">
        <f t="shared" si="4"/>
        <v>documentary</v>
      </c>
      <c r="V34" s="6" t="s">
        <v>2039</v>
      </c>
      <c r="W34" t="s">
        <v>2040</v>
      </c>
    </row>
    <row r="35" spans="1:23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6"/>
        <v>377.82071713147411</v>
      </c>
      <c r="G35" t="s">
        <v>20</v>
      </c>
      <c r="H35">
        <v>5419</v>
      </c>
      <c r="I35" s="5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1"/>
        <v>41917.208333333336</v>
      </c>
      <c r="O35" s="12">
        <f t="shared" si="2"/>
        <v>41954.25</v>
      </c>
      <c r="Q35" t="b">
        <v>0</v>
      </c>
      <c r="R35" t="b">
        <v>0</v>
      </c>
      <c r="S35" t="s">
        <v>33</v>
      </c>
      <c r="T35" t="str">
        <f t="shared" si="3"/>
        <v>theater</v>
      </c>
      <c r="U35" t="str">
        <f t="shared" si="4"/>
        <v>plays</v>
      </c>
      <c r="V35" s="6" t="s">
        <v>2037</v>
      </c>
      <c r="W35" t="s">
        <v>2038</v>
      </c>
    </row>
    <row r="36" spans="1:23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6"/>
        <v>150.80645161290323</v>
      </c>
      <c r="G36" t="s">
        <v>20</v>
      </c>
      <c r="H36">
        <v>165</v>
      </c>
      <c r="I36" s="5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1"/>
        <v>42817.208333333328</v>
      </c>
      <c r="O36" s="12">
        <f t="shared" si="2"/>
        <v>42822.208333333328</v>
      </c>
      <c r="Q36" t="b">
        <v>0</v>
      </c>
      <c r="R36" t="b">
        <v>0</v>
      </c>
      <c r="S36" t="s">
        <v>42</v>
      </c>
      <c r="T36" t="str">
        <f t="shared" si="3"/>
        <v>film &amp; video</v>
      </c>
      <c r="U36" t="str">
        <f t="shared" si="4"/>
        <v>documentary</v>
      </c>
      <c r="V36" s="6" t="s">
        <v>2039</v>
      </c>
      <c r="W36" t="s">
        <v>2040</v>
      </c>
    </row>
    <row r="37" spans="1:23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6"/>
        <v>150.30119521912351</v>
      </c>
      <c r="G37" t="s">
        <v>20</v>
      </c>
      <c r="H37">
        <v>1965</v>
      </c>
      <c r="I37" s="5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1"/>
        <v>43484.25</v>
      </c>
      <c r="O37" s="12">
        <f t="shared" si="2"/>
        <v>43526.25</v>
      </c>
      <c r="Q37" t="b">
        <v>0</v>
      </c>
      <c r="R37" t="b">
        <v>1</v>
      </c>
      <c r="S37" t="s">
        <v>53</v>
      </c>
      <c r="T37" t="str">
        <f t="shared" si="3"/>
        <v>film &amp; video</v>
      </c>
      <c r="U37" t="str">
        <f t="shared" si="4"/>
        <v>drama</v>
      </c>
      <c r="V37" s="6" t="s">
        <v>2039</v>
      </c>
      <c r="W37" t="s">
        <v>2042</v>
      </c>
    </row>
    <row r="38" spans="1:23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6"/>
        <v>157.28571428571431</v>
      </c>
      <c r="G38" t="s">
        <v>20</v>
      </c>
      <c r="H38">
        <v>16</v>
      </c>
      <c r="I38" s="5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1"/>
        <v>40600.25</v>
      </c>
      <c r="O38" s="12">
        <f t="shared" si="2"/>
        <v>40625.208333333336</v>
      </c>
      <c r="Q38" t="b">
        <v>0</v>
      </c>
      <c r="R38" t="b">
        <v>0</v>
      </c>
      <c r="S38" t="s">
        <v>33</v>
      </c>
      <c r="T38" t="str">
        <f t="shared" si="3"/>
        <v>theater</v>
      </c>
      <c r="U38" t="str">
        <f t="shared" si="4"/>
        <v>plays</v>
      </c>
      <c r="V38" s="6" t="s">
        <v>2037</v>
      </c>
      <c r="W38" t="s">
        <v>2038</v>
      </c>
    </row>
    <row r="39" spans="1:23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6"/>
        <v>139.98765432098764</v>
      </c>
      <c r="G39" t="s">
        <v>20</v>
      </c>
      <c r="H39">
        <v>107</v>
      </c>
      <c r="I39" s="5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1"/>
        <v>43744.208333333328</v>
      </c>
      <c r="O39" s="12">
        <f t="shared" si="2"/>
        <v>43777.25</v>
      </c>
      <c r="Q39" t="b">
        <v>0</v>
      </c>
      <c r="R39" t="b">
        <v>1</v>
      </c>
      <c r="S39" t="s">
        <v>119</v>
      </c>
      <c r="T39" t="str">
        <f t="shared" si="3"/>
        <v>publishing</v>
      </c>
      <c r="U39" t="str">
        <f t="shared" si="4"/>
        <v>fiction</v>
      </c>
      <c r="V39" s="6" t="s">
        <v>2045</v>
      </c>
      <c r="W39" t="s">
        <v>2051</v>
      </c>
    </row>
    <row r="40" spans="1:23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6"/>
        <v>325.32258064516128</v>
      </c>
      <c r="G40" t="s">
        <v>20</v>
      </c>
      <c r="H40">
        <v>134</v>
      </c>
      <c r="I40" s="5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1"/>
        <v>40469.208333333336</v>
      </c>
      <c r="O40" s="12">
        <f t="shared" si="2"/>
        <v>40474.208333333336</v>
      </c>
      <c r="Q40" t="b">
        <v>0</v>
      </c>
      <c r="R40" t="b">
        <v>0</v>
      </c>
      <c r="S40" t="s">
        <v>122</v>
      </c>
      <c r="T40" t="str">
        <f t="shared" si="3"/>
        <v>photography</v>
      </c>
      <c r="U40" t="str">
        <f t="shared" si="4"/>
        <v>photography books</v>
      </c>
      <c r="V40" s="6" t="s">
        <v>2052</v>
      </c>
      <c r="W40" t="s">
        <v>2053</v>
      </c>
    </row>
    <row r="41" spans="1:23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6"/>
        <v>50.777777777777779</v>
      </c>
      <c r="G41" t="s">
        <v>14</v>
      </c>
      <c r="H41">
        <v>88</v>
      </c>
      <c r="I41" s="5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1"/>
        <v>41330.25</v>
      </c>
      <c r="O41" s="12">
        <f t="shared" si="2"/>
        <v>41344.208333333336</v>
      </c>
      <c r="Q41" t="b">
        <v>0</v>
      </c>
      <c r="R41" t="b">
        <v>0</v>
      </c>
      <c r="S41" t="s">
        <v>33</v>
      </c>
      <c r="T41" t="str">
        <f t="shared" si="3"/>
        <v>theater</v>
      </c>
      <c r="U41" t="str">
        <f t="shared" si="4"/>
        <v>plays</v>
      </c>
      <c r="V41" s="6" t="s">
        <v>2037</v>
      </c>
      <c r="W41" t="s">
        <v>2038</v>
      </c>
    </row>
    <row r="42" spans="1:23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6"/>
        <v>169.06818181818181</v>
      </c>
      <c r="G42" t="s">
        <v>20</v>
      </c>
      <c r="H42">
        <v>198</v>
      </c>
      <c r="I42" s="5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1"/>
        <v>40334.208333333336</v>
      </c>
      <c r="O42" s="12">
        <f t="shared" si="2"/>
        <v>40353.208333333336</v>
      </c>
      <c r="Q42" t="b">
        <v>0</v>
      </c>
      <c r="R42" t="b">
        <v>1</v>
      </c>
      <c r="S42" t="s">
        <v>65</v>
      </c>
      <c r="T42" t="str">
        <f t="shared" si="3"/>
        <v>technology</v>
      </c>
      <c r="U42" t="str">
        <f t="shared" si="4"/>
        <v>wearables</v>
      </c>
      <c r="V42" s="6" t="s">
        <v>2035</v>
      </c>
      <c r="W42" t="s">
        <v>2044</v>
      </c>
    </row>
    <row r="43" spans="1:23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6"/>
        <v>212.92857142857144</v>
      </c>
      <c r="G43" t="s">
        <v>20</v>
      </c>
      <c r="H43">
        <v>111</v>
      </c>
      <c r="I43" s="5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1"/>
        <v>41156.208333333336</v>
      </c>
      <c r="O43" s="12">
        <f t="shared" si="2"/>
        <v>41182.208333333336</v>
      </c>
      <c r="Q43" t="b">
        <v>0</v>
      </c>
      <c r="R43" t="b">
        <v>1</v>
      </c>
      <c r="S43" t="s">
        <v>23</v>
      </c>
      <c r="T43" t="str">
        <f t="shared" si="3"/>
        <v>music</v>
      </c>
      <c r="U43" t="str">
        <f t="shared" si="4"/>
        <v>rock</v>
      </c>
      <c r="V43" s="6" t="s">
        <v>2033</v>
      </c>
      <c r="W43" t="s">
        <v>2034</v>
      </c>
    </row>
    <row r="44" spans="1:23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6"/>
        <v>443.94444444444446</v>
      </c>
      <c r="G44" t="s">
        <v>20</v>
      </c>
      <c r="H44">
        <v>222</v>
      </c>
      <c r="I44" s="5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1"/>
        <v>40728.208333333336</v>
      </c>
      <c r="O44" s="12">
        <f t="shared" si="2"/>
        <v>40737.208333333336</v>
      </c>
      <c r="Q44" t="b">
        <v>0</v>
      </c>
      <c r="R44" t="b">
        <v>0</v>
      </c>
      <c r="S44" t="s">
        <v>17</v>
      </c>
      <c r="T44" t="str">
        <f t="shared" si="3"/>
        <v>food</v>
      </c>
      <c r="U44" t="str">
        <f t="shared" si="4"/>
        <v>food trucks</v>
      </c>
      <c r="V44" s="6" t="s">
        <v>2031</v>
      </c>
      <c r="W44" t="s">
        <v>2032</v>
      </c>
    </row>
    <row r="45" spans="1:23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6"/>
        <v>185.9390243902439</v>
      </c>
      <c r="G45" t="s">
        <v>20</v>
      </c>
      <c r="H45">
        <v>6212</v>
      </c>
      <c r="I45" s="5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1"/>
        <v>41844.208333333336</v>
      </c>
      <c r="O45" s="12">
        <f t="shared" si="2"/>
        <v>41860.208333333336</v>
      </c>
      <c r="Q45" t="b">
        <v>0</v>
      </c>
      <c r="R45" t="b">
        <v>0</v>
      </c>
      <c r="S45" t="s">
        <v>133</v>
      </c>
      <c r="T45" t="str">
        <f t="shared" si="3"/>
        <v>publishing</v>
      </c>
      <c r="U45" t="str">
        <f t="shared" si="4"/>
        <v>radio &amp; podcasts</v>
      </c>
      <c r="V45" s="6" t="s">
        <v>2045</v>
      </c>
      <c r="W45" t="s">
        <v>2054</v>
      </c>
    </row>
    <row r="46" spans="1:23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6"/>
        <v>658.8125</v>
      </c>
      <c r="G46" t="s">
        <v>20</v>
      </c>
      <c r="H46">
        <v>98</v>
      </c>
      <c r="I46" s="5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1"/>
        <v>43541.208333333328</v>
      </c>
      <c r="O46" s="12">
        <f t="shared" si="2"/>
        <v>43542.208333333328</v>
      </c>
      <c r="Q46" t="b">
        <v>0</v>
      </c>
      <c r="R46" t="b">
        <v>0</v>
      </c>
      <c r="S46" t="s">
        <v>119</v>
      </c>
      <c r="T46" t="str">
        <f t="shared" si="3"/>
        <v>publishing</v>
      </c>
      <c r="U46" t="str">
        <f t="shared" si="4"/>
        <v>fiction</v>
      </c>
      <c r="V46" s="6" t="s">
        <v>2045</v>
      </c>
      <c r="W46" t="s">
        <v>2051</v>
      </c>
    </row>
    <row r="47" spans="1:23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6"/>
        <v>47.684210526315788</v>
      </c>
      <c r="G47" t="s">
        <v>14</v>
      </c>
      <c r="H47">
        <v>48</v>
      </c>
      <c r="I47" s="5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1"/>
        <v>42676.208333333328</v>
      </c>
      <c r="O47" s="12">
        <f t="shared" si="2"/>
        <v>42691.25</v>
      </c>
      <c r="Q47" t="b">
        <v>0</v>
      </c>
      <c r="R47" t="b">
        <v>1</v>
      </c>
      <c r="S47" t="s">
        <v>33</v>
      </c>
      <c r="T47" t="str">
        <f t="shared" si="3"/>
        <v>theater</v>
      </c>
      <c r="U47" t="str">
        <f t="shared" si="4"/>
        <v>plays</v>
      </c>
      <c r="V47" s="6" t="s">
        <v>2037</v>
      </c>
      <c r="W47" t="s">
        <v>2038</v>
      </c>
    </row>
    <row r="48" spans="1:23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6"/>
        <v>114.78378378378378</v>
      </c>
      <c r="G48" t="s">
        <v>20</v>
      </c>
      <c r="H48">
        <v>92</v>
      </c>
      <c r="I48" s="5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1"/>
        <v>40367.208333333336</v>
      </c>
      <c r="O48" s="12">
        <f t="shared" si="2"/>
        <v>40390.208333333336</v>
      </c>
      <c r="Q48" t="b">
        <v>0</v>
      </c>
      <c r="R48" t="b">
        <v>0</v>
      </c>
      <c r="S48" t="s">
        <v>23</v>
      </c>
      <c r="T48" t="str">
        <f t="shared" si="3"/>
        <v>music</v>
      </c>
      <c r="U48" t="str">
        <f t="shared" si="4"/>
        <v>rock</v>
      </c>
      <c r="V48" s="6" t="s">
        <v>2033</v>
      </c>
      <c r="W48" t="s">
        <v>2034</v>
      </c>
    </row>
    <row r="49" spans="1:23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6"/>
        <v>475.26666666666665</v>
      </c>
      <c r="G49" t="s">
        <v>20</v>
      </c>
      <c r="H49">
        <v>149</v>
      </c>
      <c r="I49" s="5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1"/>
        <v>41727.208333333336</v>
      </c>
      <c r="O49" s="12">
        <f t="shared" si="2"/>
        <v>41757.208333333336</v>
      </c>
      <c r="Q49" t="b">
        <v>0</v>
      </c>
      <c r="R49" t="b">
        <v>0</v>
      </c>
      <c r="S49" t="s">
        <v>33</v>
      </c>
      <c r="T49" t="str">
        <f t="shared" si="3"/>
        <v>theater</v>
      </c>
      <c r="U49" t="str">
        <f t="shared" si="4"/>
        <v>plays</v>
      </c>
      <c r="V49" s="6" t="s">
        <v>2037</v>
      </c>
      <c r="W49" t="s">
        <v>2038</v>
      </c>
    </row>
    <row r="50" spans="1:23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6"/>
        <v>386.97297297297297</v>
      </c>
      <c r="G50" t="s">
        <v>20</v>
      </c>
      <c r="H50">
        <v>2431</v>
      </c>
      <c r="I50" s="5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1"/>
        <v>42180.208333333328</v>
      </c>
      <c r="O50" s="12">
        <f t="shared" si="2"/>
        <v>42192.208333333328</v>
      </c>
      <c r="Q50" t="b">
        <v>0</v>
      </c>
      <c r="R50" t="b">
        <v>0</v>
      </c>
      <c r="S50" t="s">
        <v>33</v>
      </c>
      <c r="T50" t="str">
        <f t="shared" si="3"/>
        <v>theater</v>
      </c>
      <c r="U50" t="str">
        <f t="shared" si="4"/>
        <v>plays</v>
      </c>
      <c r="V50" s="6" t="s">
        <v>2037</v>
      </c>
      <c r="W50" t="s">
        <v>2038</v>
      </c>
    </row>
    <row r="51" spans="1:23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6"/>
        <v>189.625</v>
      </c>
      <c r="G51" t="s">
        <v>20</v>
      </c>
      <c r="H51">
        <v>303</v>
      </c>
      <c r="I51" s="5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1"/>
        <v>43758.208333333328</v>
      </c>
      <c r="O51" s="12">
        <f t="shared" si="2"/>
        <v>43803.25</v>
      </c>
      <c r="Q51" t="b">
        <v>0</v>
      </c>
      <c r="R51" t="b">
        <v>0</v>
      </c>
      <c r="S51" t="s">
        <v>23</v>
      </c>
      <c r="T51" t="str">
        <f t="shared" si="3"/>
        <v>music</v>
      </c>
      <c r="U51" t="str">
        <f t="shared" si="4"/>
        <v>rock</v>
      </c>
      <c r="V51" s="6" t="s">
        <v>2033</v>
      </c>
      <c r="W51" t="s">
        <v>2034</v>
      </c>
    </row>
    <row r="52" spans="1:23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6"/>
        <v>2</v>
      </c>
      <c r="G52" t="s">
        <v>14</v>
      </c>
      <c r="H52">
        <v>1</v>
      </c>
      <c r="I52" s="5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1"/>
        <v>41487.208333333336</v>
      </c>
      <c r="O52" s="12">
        <f t="shared" si="2"/>
        <v>41515.208333333336</v>
      </c>
      <c r="Q52" t="b">
        <v>0</v>
      </c>
      <c r="R52" t="b">
        <v>0</v>
      </c>
      <c r="S52" t="s">
        <v>148</v>
      </c>
      <c r="T52" t="str">
        <f t="shared" si="3"/>
        <v>music</v>
      </c>
      <c r="U52" t="str">
        <f t="shared" si="4"/>
        <v>metal</v>
      </c>
      <c r="V52" s="6" t="s">
        <v>2033</v>
      </c>
      <c r="W52" t="s">
        <v>2055</v>
      </c>
    </row>
    <row r="53" spans="1:23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6"/>
        <v>91.867805186590772</v>
      </c>
      <c r="G53" t="s">
        <v>14</v>
      </c>
      <c r="H53">
        <v>1467</v>
      </c>
      <c r="I53" s="5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1"/>
        <v>40995.208333333336</v>
      </c>
      <c r="O53" s="12">
        <f t="shared" si="2"/>
        <v>41011.208333333336</v>
      </c>
      <c r="Q53" t="b">
        <v>0</v>
      </c>
      <c r="R53" t="b">
        <v>1</v>
      </c>
      <c r="S53" t="s">
        <v>65</v>
      </c>
      <c r="T53" t="str">
        <f t="shared" si="3"/>
        <v>technology</v>
      </c>
      <c r="U53" t="str">
        <f t="shared" si="4"/>
        <v>wearables</v>
      </c>
      <c r="V53" s="6" t="s">
        <v>2035</v>
      </c>
      <c r="W53" t="s">
        <v>2044</v>
      </c>
    </row>
    <row r="54" spans="1:23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6"/>
        <v>34.152777777777779</v>
      </c>
      <c r="G54" t="s">
        <v>14</v>
      </c>
      <c r="H54">
        <v>75</v>
      </c>
      <c r="I54" s="5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1"/>
        <v>40436.208333333336</v>
      </c>
      <c r="O54" s="12">
        <f t="shared" si="2"/>
        <v>40440.208333333336</v>
      </c>
      <c r="Q54" t="b">
        <v>0</v>
      </c>
      <c r="R54" t="b">
        <v>0</v>
      </c>
      <c r="S54" t="s">
        <v>33</v>
      </c>
      <c r="T54" t="str">
        <f t="shared" si="3"/>
        <v>theater</v>
      </c>
      <c r="U54" t="str">
        <f t="shared" si="4"/>
        <v>plays</v>
      </c>
      <c r="V54" s="6" t="s">
        <v>2037</v>
      </c>
      <c r="W54" t="s">
        <v>2038</v>
      </c>
    </row>
    <row r="55" spans="1:23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6"/>
        <v>140.40909090909091</v>
      </c>
      <c r="G55" t="s">
        <v>20</v>
      </c>
      <c r="H55">
        <v>209</v>
      </c>
      <c r="I55" s="5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1"/>
        <v>41779.208333333336</v>
      </c>
      <c r="O55" s="12">
        <f t="shared" si="2"/>
        <v>41818.208333333336</v>
      </c>
      <c r="Q55" t="b">
        <v>0</v>
      </c>
      <c r="R55" t="b">
        <v>0</v>
      </c>
      <c r="S55" t="s">
        <v>53</v>
      </c>
      <c r="T55" t="str">
        <f t="shared" si="3"/>
        <v>film &amp; video</v>
      </c>
      <c r="U55" t="str">
        <f t="shared" si="4"/>
        <v>drama</v>
      </c>
      <c r="V55" s="6" t="s">
        <v>2039</v>
      </c>
      <c r="W55" t="s">
        <v>2042</v>
      </c>
    </row>
    <row r="56" spans="1:23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6"/>
        <v>89.86666666666666</v>
      </c>
      <c r="G56" t="s">
        <v>14</v>
      </c>
      <c r="H56">
        <v>120</v>
      </c>
      <c r="I56" s="5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1"/>
        <v>43170.25</v>
      </c>
      <c r="O56" s="12">
        <f t="shared" si="2"/>
        <v>43176.208333333328</v>
      </c>
      <c r="Q56" t="b">
        <v>0</v>
      </c>
      <c r="R56" t="b">
        <v>0</v>
      </c>
      <c r="S56" t="s">
        <v>65</v>
      </c>
      <c r="T56" t="str">
        <f t="shared" si="3"/>
        <v>technology</v>
      </c>
      <c r="U56" t="str">
        <f t="shared" si="4"/>
        <v>wearables</v>
      </c>
      <c r="V56" s="6" t="s">
        <v>2035</v>
      </c>
      <c r="W56" t="s">
        <v>2044</v>
      </c>
    </row>
    <row r="57" spans="1:23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6"/>
        <v>177.96969696969697</v>
      </c>
      <c r="G57" t="s">
        <v>20</v>
      </c>
      <c r="H57">
        <v>131</v>
      </c>
      <c r="I57" s="5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1"/>
        <v>43311.208333333328</v>
      </c>
      <c r="O57" s="12">
        <f t="shared" si="2"/>
        <v>43316.208333333328</v>
      </c>
      <c r="Q57" t="b">
        <v>0</v>
      </c>
      <c r="R57" t="b">
        <v>0</v>
      </c>
      <c r="S57" t="s">
        <v>159</v>
      </c>
      <c r="T57" t="str">
        <f t="shared" si="3"/>
        <v>music</v>
      </c>
      <c r="U57" t="str">
        <f t="shared" si="4"/>
        <v>jazz</v>
      </c>
      <c r="V57" s="6" t="s">
        <v>2033</v>
      </c>
      <c r="W57" t="s">
        <v>2056</v>
      </c>
    </row>
    <row r="58" spans="1:23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6"/>
        <v>143.66249999999999</v>
      </c>
      <c r="G58" t="s">
        <v>20</v>
      </c>
      <c r="H58">
        <v>164</v>
      </c>
      <c r="I58" s="5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1"/>
        <v>42014.25</v>
      </c>
      <c r="O58" s="12">
        <f t="shared" si="2"/>
        <v>42021.25</v>
      </c>
      <c r="Q58" t="b">
        <v>0</v>
      </c>
      <c r="R58" t="b">
        <v>0</v>
      </c>
      <c r="S58" t="s">
        <v>65</v>
      </c>
      <c r="T58" t="str">
        <f t="shared" si="3"/>
        <v>technology</v>
      </c>
      <c r="U58" t="str">
        <f t="shared" si="4"/>
        <v>wearables</v>
      </c>
      <c r="V58" s="6" t="s">
        <v>2035</v>
      </c>
      <c r="W58" t="s">
        <v>2044</v>
      </c>
    </row>
    <row r="59" spans="1:23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6"/>
        <v>215.27586206896552</v>
      </c>
      <c r="G59" t="s">
        <v>20</v>
      </c>
      <c r="H59">
        <v>201</v>
      </c>
      <c r="I59" s="5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1"/>
        <v>42979.208333333328</v>
      </c>
      <c r="O59" s="12">
        <f t="shared" si="2"/>
        <v>42991.208333333328</v>
      </c>
      <c r="Q59" t="b">
        <v>0</v>
      </c>
      <c r="R59" t="b">
        <v>0</v>
      </c>
      <c r="S59" t="s">
        <v>89</v>
      </c>
      <c r="T59" t="str">
        <f t="shared" si="3"/>
        <v>games</v>
      </c>
      <c r="U59" t="str">
        <f t="shared" si="4"/>
        <v>video games</v>
      </c>
      <c r="V59" s="6" t="s">
        <v>2048</v>
      </c>
      <c r="W59" t="s">
        <v>2049</v>
      </c>
    </row>
    <row r="60" spans="1:23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6"/>
        <v>227.11111111111114</v>
      </c>
      <c r="G60" t="s">
        <v>20</v>
      </c>
      <c r="H60">
        <v>211</v>
      </c>
      <c r="I60" s="5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1"/>
        <v>42268.208333333328</v>
      </c>
      <c r="O60" s="12">
        <f t="shared" si="2"/>
        <v>42281.208333333328</v>
      </c>
      <c r="Q60" t="b">
        <v>0</v>
      </c>
      <c r="R60" t="b">
        <v>0</v>
      </c>
      <c r="S60" t="s">
        <v>33</v>
      </c>
      <c r="T60" t="str">
        <f t="shared" si="3"/>
        <v>theater</v>
      </c>
      <c r="U60" t="str">
        <f t="shared" si="4"/>
        <v>plays</v>
      </c>
      <c r="V60" s="6" t="s">
        <v>2037</v>
      </c>
      <c r="W60" t="s">
        <v>2038</v>
      </c>
    </row>
    <row r="61" spans="1:23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6"/>
        <v>275.07142857142861</v>
      </c>
      <c r="G61" t="s">
        <v>20</v>
      </c>
      <c r="H61">
        <v>128</v>
      </c>
      <c r="I61" s="5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1"/>
        <v>42898.208333333328</v>
      </c>
      <c r="O61" s="12">
        <f t="shared" si="2"/>
        <v>42913.208333333328</v>
      </c>
      <c r="Q61" t="b">
        <v>0</v>
      </c>
      <c r="R61" t="b">
        <v>1</v>
      </c>
      <c r="S61" t="s">
        <v>33</v>
      </c>
      <c r="T61" t="str">
        <f t="shared" si="3"/>
        <v>theater</v>
      </c>
      <c r="U61" t="str">
        <f t="shared" si="4"/>
        <v>plays</v>
      </c>
      <c r="V61" s="6" t="s">
        <v>2037</v>
      </c>
      <c r="W61" t="s">
        <v>2038</v>
      </c>
    </row>
    <row r="62" spans="1:23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6"/>
        <v>144.37048832271762</v>
      </c>
      <c r="G62" t="s">
        <v>20</v>
      </c>
      <c r="H62">
        <v>1600</v>
      </c>
      <c r="I62" s="5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1"/>
        <v>41107.208333333336</v>
      </c>
      <c r="O62" s="12">
        <f t="shared" si="2"/>
        <v>41110.208333333336</v>
      </c>
      <c r="Q62" t="b">
        <v>0</v>
      </c>
      <c r="R62" t="b">
        <v>0</v>
      </c>
      <c r="S62" t="s">
        <v>33</v>
      </c>
      <c r="T62" t="str">
        <f t="shared" si="3"/>
        <v>theater</v>
      </c>
      <c r="U62" t="str">
        <f t="shared" si="4"/>
        <v>plays</v>
      </c>
      <c r="V62" s="6" t="s">
        <v>2037</v>
      </c>
      <c r="W62" t="s">
        <v>2038</v>
      </c>
    </row>
    <row r="63" spans="1:23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6"/>
        <v>92.74598393574297</v>
      </c>
      <c r="G63" t="s">
        <v>14</v>
      </c>
      <c r="H63">
        <v>2253</v>
      </c>
      <c r="I63" s="5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1"/>
        <v>40595.25</v>
      </c>
      <c r="O63" s="12">
        <f t="shared" si="2"/>
        <v>40635.208333333336</v>
      </c>
      <c r="Q63" t="b">
        <v>0</v>
      </c>
      <c r="R63" t="b">
        <v>0</v>
      </c>
      <c r="S63" t="s">
        <v>33</v>
      </c>
      <c r="T63" t="str">
        <f t="shared" si="3"/>
        <v>theater</v>
      </c>
      <c r="U63" t="str">
        <f t="shared" si="4"/>
        <v>plays</v>
      </c>
      <c r="V63" s="6" t="s">
        <v>2037</v>
      </c>
      <c r="W63" t="s">
        <v>2038</v>
      </c>
    </row>
    <row r="64" spans="1:23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6"/>
        <v>722.6</v>
      </c>
      <c r="G64" t="s">
        <v>20</v>
      </c>
      <c r="H64">
        <v>249</v>
      </c>
      <c r="I64" s="5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1"/>
        <v>42160.208333333328</v>
      </c>
      <c r="O64" s="12">
        <f t="shared" si="2"/>
        <v>42161.208333333328</v>
      </c>
      <c r="Q64" t="b">
        <v>0</v>
      </c>
      <c r="R64" t="b">
        <v>0</v>
      </c>
      <c r="S64" t="s">
        <v>28</v>
      </c>
      <c r="T64" t="str">
        <f t="shared" si="3"/>
        <v>technology</v>
      </c>
      <c r="U64" t="str">
        <f t="shared" si="4"/>
        <v>web</v>
      </c>
      <c r="V64" s="6" t="s">
        <v>2035</v>
      </c>
      <c r="W64" t="s">
        <v>2036</v>
      </c>
    </row>
    <row r="65" spans="1:23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6"/>
        <v>11.851063829787234</v>
      </c>
      <c r="G65" t="s">
        <v>14</v>
      </c>
      <c r="H65">
        <v>5</v>
      </c>
      <c r="I65" s="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1"/>
        <v>42853.208333333328</v>
      </c>
      <c r="O65" s="12">
        <f t="shared" si="2"/>
        <v>42859.208333333328</v>
      </c>
      <c r="Q65" t="b">
        <v>0</v>
      </c>
      <c r="R65" t="b">
        <v>0</v>
      </c>
      <c r="S65" t="s">
        <v>33</v>
      </c>
      <c r="T65" t="str">
        <f t="shared" si="3"/>
        <v>theater</v>
      </c>
      <c r="U65" t="str">
        <f t="shared" si="4"/>
        <v>plays</v>
      </c>
      <c r="V65" s="6" t="s">
        <v>2037</v>
      </c>
      <c r="W65" t="s">
        <v>2038</v>
      </c>
    </row>
    <row r="66" spans="1:23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6"/>
        <v>97.642857142857139</v>
      </c>
      <c r="G66" t="s">
        <v>14</v>
      </c>
      <c r="H66">
        <v>38</v>
      </c>
      <c r="I66" s="5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1"/>
        <v>43283.208333333328</v>
      </c>
      <c r="O66" s="12">
        <f t="shared" si="2"/>
        <v>43298.208333333328</v>
      </c>
      <c r="Q66" t="b">
        <v>0</v>
      </c>
      <c r="R66" t="b">
        <v>1</v>
      </c>
      <c r="S66" t="s">
        <v>28</v>
      </c>
      <c r="T66" t="str">
        <f t="shared" si="3"/>
        <v>technology</v>
      </c>
      <c r="U66" t="str">
        <f t="shared" si="4"/>
        <v>web</v>
      </c>
      <c r="V66" s="6" t="s">
        <v>2035</v>
      </c>
      <c r="W66" t="s">
        <v>2036</v>
      </c>
    </row>
    <row r="67" spans="1:23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6"/>
        <v>236.14754098360655</v>
      </c>
      <c r="G67" t="s">
        <v>20</v>
      </c>
      <c r="H67">
        <v>236</v>
      </c>
      <c r="I67" s="5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N130" si="7">(((L67/60)/60)/24)+DATE(1970,1,1)</f>
        <v>40570.25</v>
      </c>
      <c r="O67" s="12">
        <f t="shared" ref="O67:O130" si="8">(((M67/60)/60)/24)+DATE(1970,1,1)</f>
        <v>40577.25</v>
      </c>
      <c r="Q67" t="b">
        <v>0</v>
      </c>
      <c r="R67" t="b">
        <v>0</v>
      </c>
      <c r="S67" t="s">
        <v>33</v>
      </c>
      <c r="T67" t="str">
        <f t="shared" ref="T67:T130" si="9">LEFT(S67, FIND("/", S67) -1)</f>
        <v>theater</v>
      </c>
      <c r="U67" t="str">
        <f t="shared" ref="U67:U130" si="10">RIGHT(S67, LEN(S67)- FIND("/", S67))</f>
        <v>plays</v>
      </c>
      <c r="V67" s="6" t="s">
        <v>2037</v>
      </c>
      <c r="W67" t="s">
        <v>2038</v>
      </c>
    </row>
    <row r="68" spans="1:23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5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7"/>
        <v>42102.208333333328</v>
      </c>
      <c r="O68" s="12">
        <f t="shared" si="8"/>
        <v>42107.208333333328</v>
      </c>
      <c r="Q68" t="b">
        <v>0</v>
      </c>
      <c r="R68" t="b">
        <v>1</v>
      </c>
      <c r="S68" t="s">
        <v>33</v>
      </c>
      <c r="T68" t="str">
        <f t="shared" si="9"/>
        <v>theater</v>
      </c>
      <c r="U68" t="str">
        <f t="shared" si="10"/>
        <v>plays</v>
      </c>
      <c r="V68" s="6" t="s">
        <v>2037</v>
      </c>
      <c r="W68" t="s">
        <v>2038</v>
      </c>
    </row>
    <row r="69" spans="1:23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ref="F69:F132" si="12">(E69/D69)*100</f>
        <v>162.38567493112947</v>
      </c>
      <c r="G69" t="s">
        <v>20</v>
      </c>
      <c r="H69">
        <v>4065</v>
      </c>
      <c r="I69" s="5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7"/>
        <v>40203.25</v>
      </c>
      <c r="O69" s="12">
        <f t="shared" si="8"/>
        <v>40208.25</v>
      </c>
      <c r="Q69" t="b">
        <v>0</v>
      </c>
      <c r="R69" t="b">
        <v>1</v>
      </c>
      <c r="S69" t="s">
        <v>65</v>
      </c>
      <c r="T69" t="str">
        <f t="shared" si="9"/>
        <v>technology</v>
      </c>
      <c r="U69" t="str">
        <f t="shared" si="10"/>
        <v>wearables</v>
      </c>
      <c r="V69" s="6" t="s">
        <v>2035</v>
      </c>
      <c r="W69" t="s">
        <v>2044</v>
      </c>
    </row>
    <row r="70" spans="1:23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2"/>
        <v>254.52631578947367</v>
      </c>
      <c r="G70" t="s">
        <v>20</v>
      </c>
      <c r="H70">
        <v>246</v>
      </c>
      <c r="I70" s="5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7"/>
        <v>42943.208333333328</v>
      </c>
      <c r="O70" s="12">
        <f t="shared" si="8"/>
        <v>42990.208333333328</v>
      </c>
      <c r="Q70" t="b">
        <v>0</v>
      </c>
      <c r="R70" t="b">
        <v>1</v>
      </c>
      <c r="S70" t="s">
        <v>33</v>
      </c>
      <c r="T70" t="str">
        <f t="shared" si="9"/>
        <v>theater</v>
      </c>
      <c r="U70" t="str">
        <f t="shared" si="10"/>
        <v>plays</v>
      </c>
      <c r="V70" s="6" t="s">
        <v>2037</v>
      </c>
      <c r="W70" t="s">
        <v>2038</v>
      </c>
    </row>
    <row r="71" spans="1:23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2"/>
        <v>24.063291139240505</v>
      </c>
      <c r="G71" t="s">
        <v>74</v>
      </c>
      <c r="H71">
        <v>17</v>
      </c>
      <c r="I71" s="5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7"/>
        <v>40531.25</v>
      </c>
      <c r="O71" s="12">
        <f t="shared" si="8"/>
        <v>40565.25</v>
      </c>
      <c r="Q71" t="b">
        <v>0</v>
      </c>
      <c r="R71" t="b">
        <v>0</v>
      </c>
      <c r="S71" t="s">
        <v>33</v>
      </c>
      <c r="T71" t="str">
        <f t="shared" si="9"/>
        <v>theater</v>
      </c>
      <c r="U71" t="str">
        <f t="shared" si="10"/>
        <v>plays</v>
      </c>
      <c r="V71" s="6" t="s">
        <v>2037</v>
      </c>
      <c r="W71" t="s">
        <v>2038</v>
      </c>
    </row>
    <row r="72" spans="1:23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2"/>
        <v>123.74140625000001</v>
      </c>
      <c r="G72" t="s">
        <v>20</v>
      </c>
      <c r="H72">
        <v>2475</v>
      </c>
      <c r="I72" s="5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7"/>
        <v>40484.208333333336</v>
      </c>
      <c r="O72" s="12">
        <f t="shared" si="8"/>
        <v>40533.25</v>
      </c>
      <c r="Q72" t="b">
        <v>0</v>
      </c>
      <c r="R72" t="b">
        <v>1</v>
      </c>
      <c r="S72" t="s">
        <v>33</v>
      </c>
      <c r="T72" t="str">
        <f t="shared" si="9"/>
        <v>theater</v>
      </c>
      <c r="U72" t="str">
        <f t="shared" si="10"/>
        <v>plays</v>
      </c>
      <c r="V72" s="6" t="s">
        <v>2037</v>
      </c>
      <c r="W72" t="s">
        <v>2038</v>
      </c>
    </row>
    <row r="73" spans="1:23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2"/>
        <v>108.06666666666666</v>
      </c>
      <c r="G73" t="s">
        <v>20</v>
      </c>
      <c r="H73">
        <v>76</v>
      </c>
      <c r="I73" s="5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7"/>
        <v>43799.25</v>
      </c>
      <c r="O73" s="12">
        <f t="shared" si="8"/>
        <v>43803.25</v>
      </c>
      <c r="Q73" t="b">
        <v>0</v>
      </c>
      <c r="R73" t="b">
        <v>0</v>
      </c>
      <c r="S73" t="s">
        <v>33</v>
      </c>
      <c r="T73" t="str">
        <f t="shared" si="9"/>
        <v>theater</v>
      </c>
      <c r="U73" t="str">
        <f t="shared" si="10"/>
        <v>plays</v>
      </c>
      <c r="V73" s="6" t="s">
        <v>2037</v>
      </c>
      <c r="W73" t="s">
        <v>2038</v>
      </c>
    </row>
    <row r="74" spans="1:23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2"/>
        <v>670.33333333333326</v>
      </c>
      <c r="G74" t="s">
        <v>20</v>
      </c>
      <c r="H74">
        <v>54</v>
      </c>
      <c r="I74" s="5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7"/>
        <v>42186.208333333328</v>
      </c>
      <c r="O74" s="12">
        <f t="shared" si="8"/>
        <v>42222.208333333328</v>
      </c>
      <c r="Q74" t="b">
        <v>0</v>
      </c>
      <c r="R74" t="b">
        <v>0</v>
      </c>
      <c r="S74" t="s">
        <v>71</v>
      </c>
      <c r="T74" t="str">
        <f t="shared" si="9"/>
        <v>film &amp; video</v>
      </c>
      <c r="U74" t="str">
        <f t="shared" si="10"/>
        <v>animation</v>
      </c>
      <c r="V74" s="6" t="s">
        <v>2039</v>
      </c>
      <c r="W74" t="s">
        <v>2047</v>
      </c>
    </row>
    <row r="75" spans="1:23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2"/>
        <v>660.92857142857144</v>
      </c>
      <c r="G75" t="s">
        <v>20</v>
      </c>
      <c r="H75">
        <v>88</v>
      </c>
      <c r="I75" s="5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7"/>
        <v>42701.25</v>
      </c>
      <c r="O75" s="12">
        <f t="shared" si="8"/>
        <v>42704.25</v>
      </c>
      <c r="Q75" t="b">
        <v>0</v>
      </c>
      <c r="R75" t="b">
        <v>0</v>
      </c>
      <c r="S75" t="s">
        <v>159</v>
      </c>
      <c r="T75" t="str">
        <f t="shared" si="9"/>
        <v>music</v>
      </c>
      <c r="U75" t="str">
        <f t="shared" si="10"/>
        <v>jazz</v>
      </c>
      <c r="V75" s="6" t="s">
        <v>2033</v>
      </c>
      <c r="W75" t="s">
        <v>2056</v>
      </c>
    </row>
    <row r="76" spans="1:23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2"/>
        <v>122.46153846153847</v>
      </c>
      <c r="G76" t="s">
        <v>20</v>
      </c>
      <c r="H76">
        <v>85</v>
      </c>
      <c r="I76" s="5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7"/>
        <v>42456.208333333328</v>
      </c>
      <c r="O76" s="12">
        <f t="shared" si="8"/>
        <v>42457.208333333328</v>
      </c>
      <c r="Q76" t="b">
        <v>0</v>
      </c>
      <c r="R76" t="b">
        <v>0</v>
      </c>
      <c r="S76" t="s">
        <v>148</v>
      </c>
      <c r="T76" t="str">
        <f t="shared" si="9"/>
        <v>music</v>
      </c>
      <c r="U76" t="str">
        <f t="shared" si="10"/>
        <v>metal</v>
      </c>
      <c r="V76" s="6" t="s">
        <v>2033</v>
      </c>
      <c r="W76" t="s">
        <v>2055</v>
      </c>
    </row>
    <row r="77" spans="1:23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2"/>
        <v>150.57731958762886</v>
      </c>
      <c r="G77" t="s">
        <v>20</v>
      </c>
      <c r="H77">
        <v>170</v>
      </c>
      <c r="I77" s="5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7"/>
        <v>43296.208333333328</v>
      </c>
      <c r="O77" s="12">
        <f t="shared" si="8"/>
        <v>43304.208333333328</v>
      </c>
      <c r="Q77" t="b">
        <v>0</v>
      </c>
      <c r="R77" t="b">
        <v>0</v>
      </c>
      <c r="S77" t="s">
        <v>122</v>
      </c>
      <c r="T77" t="str">
        <f t="shared" si="9"/>
        <v>photography</v>
      </c>
      <c r="U77" t="str">
        <f t="shared" si="10"/>
        <v>photography books</v>
      </c>
      <c r="V77" s="6" t="s">
        <v>2052</v>
      </c>
      <c r="W77" t="s">
        <v>2053</v>
      </c>
    </row>
    <row r="78" spans="1:23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2"/>
        <v>78.106590724165997</v>
      </c>
      <c r="G78" t="s">
        <v>14</v>
      </c>
      <c r="H78">
        <v>1684</v>
      </c>
      <c r="I78" s="5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7"/>
        <v>42027.25</v>
      </c>
      <c r="O78" s="12">
        <f t="shared" si="8"/>
        <v>42076.208333333328</v>
      </c>
      <c r="Q78" t="b">
        <v>1</v>
      </c>
      <c r="R78" t="b">
        <v>1</v>
      </c>
      <c r="S78" t="s">
        <v>33</v>
      </c>
      <c r="T78" t="str">
        <f t="shared" si="9"/>
        <v>theater</v>
      </c>
      <c r="U78" t="str">
        <f t="shared" si="10"/>
        <v>plays</v>
      </c>
      <c r="V78" s="6" t="s">
        <v>2037</v>
      </c>
      <c r="W78" t="s">
        <v>2038</v>
      </c>
    </row>
    <row r="79" spans="1:23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2"/>
        <v>46.94736842105263</v>
      </c>
      <c r="G79" t="s">
        <v>14</v>
      </c>
      <c r="H79">
        <v>56</v>
      </c>
      <c r="I79" s="5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7"/>
        <v>40448.208333333336</v>
      </c>
      <c r="O79" s="12">
        <f t="shared" si="8"/>
        <v>40462.208333333336</v>
      </c>
      <c r="Q79" t="b">
        <v>0</v>
      </c>
      <c r="R79" t="b">
        <v>1</v>
      </c>
      <c r="S79" t="s">
        <v>71</v>
      </c>
      <c r="T79" t="str">
        <f t="shared" si="9"/>
        <v>film &amp; video</v>
      </c>
      <c r="U79" t="str">
        <f t="shared" si="10"/>
        <v>animation</v>
      </c>
      <c r="V79" s="6" t="s">
        <v>2039</v>
      </c>
      <c r="W79" t="s">
        <v>2047</v>
      </c>
    </row>
    <row r="80" spans="1:23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2"/>
        <v>300.8</v>
      </c>
      <c r="G80" t="s">
        <v>20</v>
      </c>
      <c r="H80">
        <v>330</v>
      </c>
      <c r="I80" s="5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7"/>
        <v>43206.208333333328</v>
      </c>
      <c r="O80" s="12">
        <f t="shared" si="8"/>
        <v>43207.208333333328</v>
      </c>
      <c r="Q80" t="b">
        <v>0</v>
      </c>
      <c r="R80" t="b">
        <v>0</v>
      </c>
      <c r="S80" t="s">
        <v>206</v>
      </c>
      <c r="T80" t="str">
        <f t="shared" si="9"/>
        <v>publishing</v>
      </c>
      <c r="U80" t="str">
        <f t="shared" si="10"/>
        <v>translations</v>
      </c>
      <c r="V80" s="6" t="s">
        <v>2045</v>
      </c>
      <c r="W80" t="s">
        <v>2057</v>
      </c>
    </row>
    <row r="81" spans="1:23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2"/>
        <v>69.598615916955026</v>
      </c>
      <c r="G81" t="s">
        <v>14</v>
      </c>
      <c r="H81">
        <v>838</v>
      </c>
      <c r="I81" s="5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7"/>
        <v>43267.208333333328</v>
      </c>
      <c r="O81" s="12">
        <f t="shared" si="8"/>
        <v>43272.208333333328</v>
      </c>
      <c r="Q81" t="b">
        <v>0</v>
      </c>
      <c r="R81" t="b">
        <v>0</v>
      </c>
      <c r="S81" t="s">
        <v>33</v>
      </c>
      <c r="T81" t="str">
        <f t="shared" si="9"/>
        <v>theater</v>
      </c>
      <c r="U81" t="str">
        <f t="shared" si="10"/>
        <v>plays</v>
      </c>
      <c r="V81" s="6" t="s">
        <v>2037</v>
      </c>
      <c r="W81" t="s">
        <v>2038</v>
      </c>
    </row>
    <row r="82" spans="1:23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2"/>
        <v>637.4545454545455</v>
      </c>
      <c r="G82" t="s">
        <v>20</v>
      </c>
      <c r="H82">
        <v>127</v>
      </c>
      <c r="I82" s="5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7"/>
        <v>42976.208333333328</v>
      </c>
      <c r="O82" s="12">
        <f t="shared" si="8"/>
        <v>43006.208333333328</v>
      </c>
      <c r="Q82" t="b">
        <v>0</v>
      </c>
      <c r="R82" t="b">
        <v>0</v>
      </c>
      <c r="S82" t="s">
        <v>89</v>
      </c>
      <c r="T82" t="str">
        <f t="shared" si="9"/>
        <v>games</v>
      </c>
      <c r="U82" t="str">
        <f t="shared" si="10"/>
        <v>video games</v>
      </c>
      <c r="V82" s="6" t="s">
        <v>2048</v>
      </c>
      <c r="W82" t="s">
        <v>2049</v>
      </c>
    </row>
    <row r="83" spans="1:23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2"/>
        <v>225.33928571428569</v>
      </c>
      <c r="G83" t="s">
        <v>20</v>
      </c>
      <c r="H83">
        <v>411</v>
      </c>
      <c r="I83" s="5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7"/>
        <v>43062.25</v>
      </c>
      <c r="O83" s="12">
        <f t="shared" si="8"/>
        <v>43087.25</v>
      </c>
      <c r="Q83" t="b">
        <v>0</v>
      </c>
      <c r="R83" t="b">
        <v>0</v>
      </c>
      <c r="S83" t="s">
        <v>23</v>
      </c>
      <c r="T83" t="str">
        <f t="shared" si="9"/>
        <v>music</v>
      </c>
      <c r="U83" t="str">
        <f t="shared" si="10"/>
        <v>rock</v>
      </c>
      <c r="V83" s="6" t="s">
        <v>2033</v>
      </c>
      <c r="W83" t="s">
        <v>2034</v>
      </c>
    </row>
    <row r="84" spans="1:23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2"/>
        <v>1497.3000000000002</v>
      </c>
      <c r="G84" t="s">
        <v>20</v>
      </c>
      <c r="H84">
        <v>180</v>
      </c>
      <c r="I84" s="5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7"/>
        <v>43482.25</v>
      </c>
      <c r="O84" s="12">
        <f t="shared" si="8"/>
        <v>43489.25</v>
      </c>
      <c r="Q84" t="b">
        <v>0</v>
      </c>
      <c r="R84" t="b">
        <v>1</v>
      </c>
      <c r="S84" t="s">
        <v>89</v>
      </c>
      <c r="T84" t="str">
        <f t="shared" si="9"/>
        <v>games</v>
      </c>
      <c r="U84" t="str">
        <f t="shared" si="10"/>
        <v>video games</v>
      </c>
      <c r="V84" s="6" t="s">
        <v>2048</v>
      </c>
      <c r="W84" t="s">
        <v>2049</v>
      </c>
    </row>
    <row r="85" spans="1:23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2"/>
        <v>37.590225563909776</v>
      </c>
      <c r="G85" t="s">
        <v>14</v>
      </c>
      <c r="H85">
        <v>1000</v>
      </c>
      <c r="I85" s="5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7"/>
        <v>42579.208333333328</v>
      </c>
      <c r="O85" s="12">
        <f t="shared" si="8"/>
        <v>42601.208333333328</v>
      </c>
      <c r="Q85" t="b">
        <v>0</v>
      </c>
      <c r="R85" t="b">
        <v>0</v>
      </c>
      <c r="S85" t="s">
        <v>50</v>
      </c>
      <c r="T85" t="str">
        <f t="shared" si="9"/>
        <v>music</v>
      </c>
      <c r="U85" t="str">
        <f t="shared" si="10"/>
        <v>electric music</v>
      </c>
      <c r="V85" s="6" t="s">
        <v>2033</v>
      </c>
      <c r="W85" t="s">
        <v>2041</v>
      </c>
    </row>
    <row r="86" spans="1:23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2"/>
        <v>132.36942675159236</v>
      </c>
      <c r="G86" t="s">
        <v>20</v>
      </c>
      <c r="H86">
        <v>374</v>
      </c>
      <c r="I86" s="5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7"/>
        <v>41118.208333333336</v>
      </c>
      <c r="O86" s="12">
        <f t="shared" si="8"/>
        <v>41128.208333333336</v>
      </c>
      <c r="Q86" t="b">
        <v>0</v>
      </c>
      <c r="R86" t="b">
        <v>0</v>
      </c>
      <c r="S86" t="s">
        <v>65</v>
      </c>
      <c r="T86" t="str">
        <f t="shared" si="9"/>
        <v>technology</v>
      </c>
      <c r="U86" t="str">
        <f t="shared" si="10"/>
        <v>wearables</v>
      </c>
      <c r="V86" s="6" t="s">
        <v>2035</v>
      </c>
      <c r="W86" t="s">
        <v>2044</v>
      </c>
    </row>
    <row r="87" spans="1:23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2"/>
        <v>131.22448979591837</v>
      </c>
      <c r="G87" t="s">
        <v>20</v>
      </c>
      <c r="H87">
        <v>71</v>
      </c>
      <c r="I87" s="5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7"/>
        <v>40797.208333333336</v>
      </c>
      <c r="O87" s="12">
        <f t="shared" si="8"/>
        <v>40805.208333333336</v>
      </c>
      <c r="Q87" t="b">
        <v>0</v>
      </c>
      <c r="R87" t="b">
        <v>0</v>
      </c>
      <c r="S87" t="s">
        <v>60</v>
      </c>
      <c r="T87" t="str">
        <f t="shared" si="9"/>
        <v>music</v>
      </c>
      <c r="U87" t="str">
        <f t="shared" si="10"/>
        <v>indie rock</v>
      </c>
      <c r="V87" s="6" t="s">
        <v>2033</v>
      </c>
      <c r="W87" t="s">
        <v>2043</v>
      </c>
    </row>
    <row r="88" spans="1:23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2"/>
        <v>167.63513513513513</v>
      </c>
      <c r="G88" t="s">
        <v>20</v>
      </c>
      <c r="H88">
        <v>203</v>
      </c>
      <c r="I88" s="5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7"/>
        <v>42128.208333333328</v>
      </c>
      <c r="O88" s="12">
        <f t="shared" si="8"/>
        <v>42141.208333333328</v>
      </c>
      <c r="Q88" t="b">
        <v>1</v>
      </c>
      <c r="R88" t="b">
        <v>0</v>
      </c>
      <c r="S88" t="s">
        <v>33</v>
      </c>
      <c r="T88" t="str">
        <f t="shared" si="9"/>
        <v>theater</v>
      </c>
      <c r="U88" t="str">
        <f t="shared" si="10"/>
        <v>plays</v>
      </c>
      <c r="V88" s="6" t="s">
        <v>2037</v>
      </c>
      <c r="W88" t="s">
        <v>2038</v>
      </c>
    </row>
    <row r="89" spans="1:23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2"/>
        <v>61.984886649874063</v>
      </c>
      <c r="G89" t="s">
        <v>14</v>
      </c>
      <c r="H89">
        <v>1482</v>
      </c>
      <c r="I89" s="5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7"/>
        <v>40610.25</v>
      </c>
      <c r="O89" s="12">
        <f t="shared" si="8"/>
        <v>40621.208333333336</v>
      </c>
      <c r="Q89" t="b">
        <v>0</v>
      </c>
      <c r="R89" t="b">
        <v>1</v>
      </c>
      <c r="S89" t="s">
        <v>23</v>
      </c>
      <c r="T89" t="str">
        <f t="shared" si="9"/>
        <v>music</v>
      </c>
      <c r="U89" t="str">
        <f t="shared" si="10"/>
        <v>rock</v>
      </c>
      <c r="V89" s="6" t="s">
        <v>2033</v>
      </c>
      <c r="W89" t="s">
        <v>2034</v>
      </c>
    </row>
    <row r="90" spans="1:23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2"/>
        <v>260.75</v>
      </c>
      <c r="G90" t="s">
        <v>20</v>
      </c>
      <c r="H90">
        <v>113</v>
      </c>
      <c r="I90" s="5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7"/>
        <v>42110.208333333328</v>
      </c>
      <c r="O90" s="12">
        <f t="shared" si="8"/>
        <v>42132.208333333328</v>
      </c>
      <c r="Q90" t="b">
        <v>0</v>
      </c>
      <c r="R90" t="b">
        <v>0</v>
      </c>
      <c r="S90" t="s">
        <v>206</v>
      </c>
      <c r="T90" t="str">
        <f t="shared" si="9"/>
        <v>publishing</v>
      </c>
      <c r="U90" t="str">
        <f t="shared" si="10"/>
        <v>translations</v>
      </c>
      <c r="V90" s="6" t="s">
        <v>2045</v>
      </c>
      <c r="W90" t="s">
        <v>2057</v>
      </c>
    </row>
    <row r="91" spans="1:23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2"/>
        <v>252.58823529411765</v>
      </c>
      <c r="G91" t="s">
        <v>20</v>
      </c>
      <c r="H91">
        <v>96</v>
      </c>
      <c r="I91" s="5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7"/>
        <v>40283.208333333336</v>
      </c>
      <c r="O91" s="12">
        <f t="shared" si="8"/>
        <v>40285.208333333336</v>
      </c>
      <c r="Q91" t="b">
        <v>0</v>
      </c>
      <c r="R91" t="b">
        <v>0</v>
      </c>
      <c r="S91" t="s">
        <v>33</v>
      </c>
      <c r="T91" t="str">
        <f t="shared" si="9"/>
        <v>theater</v>
      </c>
      <c r="U91" t="str">
        <f t="shared" si="10"/>
        <v>plays</v>
      </c>
      <c r="V91" s="6" t="s">
        <v>2037</v>
      </c>
      <c r="W91" t="s">
        <v>2038</v>
      </c>
    </row>
    <row r="92" spans="1:23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2"/>
        <v>78.615384615384613</v>
      </c>
      <c r="G92" t="s">
        <v>14</v>
      </c>
      <c r="H92">
        <v>106</v>
      </c>
      <c r="I92" s="5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7"/>
        <v>42425.25</v>
      </c>
      <c r="O92" s="12">
        <f t="shared" si="8"/>
        <v>42425.25</v>
      </c>
      <c r="Q92" t="b">
        <v>0</v>
      </c>
      <c r="R92" t="b">
        <v>1</v>
      </c>
      <c r="S92" t="s">
        <v>33</v>
      </c>
      <c r="T92" t="str">
        <f t="shared" si="9"/>
        <v>theater</v>
      </c>
      <c r="U92" t="str">
        <f t="shared" si="10"/>
        <v>plays</v>
      </c>
      <c r="V92" s="6" t="s">
        <v>2037</v>
      </c>
      <c r="W92" t="s">
        <v>2038</v>
      </c>
    </row>
    <row r="93" spans="1:23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2"/>
        <v>48.404406999351913</v>
      </c>
      <c r="G93" t="s">
        <v>14</v>
      </c>
      <c r="H93">
        <v>679</v>
      </c>
      <c r="I93" s="5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7"/>
        <v>42588.208333333328</v>
      </c>
      <c r="O93" s="12">
        <f t="shared" si="8"/>
        <v>42616.208333333328</v>
      </c>
      <c r="Q93" t="b">
        <v>0</v>
      </c>
      <c r="R93" t="b">
        <v>0</v>
      </c>
      <c r="S93" t="s">
        <v>206</v>
      </c>
      <c r="T93" t="str">
        <f t="shared" si="9"/>
        <v>publishing</v>
      </c>
      <c r="U93" t="str">
        <f t="shared" si="10"/>
        <v>translations</v>
      </c>
      <c r="V93" s="6" t="s">
        <v>2045</v>
      </c>
      <c r="W93" t="s">
        <v>2057</v>
      </c>
    </row>
    <row r="94" spans="1:23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2"/>
        <v>258.875</v>
      </c>
      <c r="G94" t="s">
        <v>20</v>
      </c>
      <c r="H94">
        <v>498</v>
      </c>
      <c r="I94" s="5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7"/>
        <v>40352.208333333336</v>
      </c>
      <c r="O94" s="12">
        <f t="shared" si="8"/>
        <v>40353.208333333336</v>
      </c>
      <c r="Q94" t="b">
        <v>0</v>
      </c>
      <c r="R94" t="b">
        <v>1</v>
      </c>
      <c r="S94" t="s">
        <v>89</v>
      </c>
      <c r="T94" t="str">
        <f t="shared" si="9"/>
        <v>games</v>
      </c>
      <c r="U94" t="str">
        <f t="shared" si="10"/>
        <v>video games</v>
      </c>
      <c r="V94" s="6" t="s">
        <v>2048</v>
      </c>
      <c r="W94" t="s">
        <v>2049</v>
      </c>
    </row>
    <row r="95" spans="1:23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2"/>
        <v>60.548713235294116</v>
      </c>
      <c r="G95" t="s">
        <v>74</v>
      </c>
      <c r="H95">
        <v>610</v>
      </c>
      <c r="I95" s="5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7"/>
        <v>41202.208333333336</v>
      </c>
      <c r="O95" s="12">
        <f t="shared" si="8"/>
        <v>41206.208333333336</v>
      </c>
      <c r="Q95" t="b">
        <v>0</v>
      </c>
      <c r="R95" t="b">
        <v>1</v>
      </c>
      <c r="S95" t="s">
        <v>33</v>
      </c>
      <c r="T95" t="str">
        <f t="shared" si="9"/>
        <v>theater</v>
      </c>
      <c r="U95" t="str">
        <f t="shared" si="10"/>
        <v>plays</v>
      </c>
      <c r="V95" s="6" t="s">
        <v>2037</v>
      </c>
      <c r="W95" t="s">
        <v>2038</v>
      </c>
    </row>
    <row r="96" spans="1:23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2"/>
        <v>303.68965517241378</v>
      </c>
      <c r="G96" t="s">
        <v>20</v>
      </c>
      <c r="H96">
        <v>180</v>
      </c>
      <c r="I96" s="5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7"/>
        <v>43562.208333333328</v>
      </c>
      <c r="O96" s="12">
        <f t="shared" si="8"/>
        <v>43573.208333333328</v>
      </c>
      <c r="Q96" t="b">
        <v>0</v>
      </c>
      <c r="R96" t="b">
        <v>0</v>
      </c>
      <c r="S96" t="s">
        <v>28</v>
      </c>
      <c r="T96" t="str">
        <f t="shared" si="9"/>
        <v>technology</v>
      </c>
      <c r="U96" t="str">
        <f t="shared" si="10"/>
        <v>web</v>
      </c>
      <c r="V96" s="6" t="s">
        <v>2035</v>
      </c>
      <c r="W96" t="s">
        <v>2036</v>
      </c>
    </row>
    <row r="97" spans="1:23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2"/>
        <v>112.99999999999999</v>
      </c>
      <c r="G97" t="s">
        <v>20</v>
      </c>
      <c r="H97">
        <v>27</v>
      </c>
      <c r="I97" s="5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7"/>
        <v>43752.208333333328</v>
      </c>
      <c r="O97" s="12">
        <f t="shared" si="8"/>
        <v>43759.208333333328</v>
      </c>
      <c r="Q97" t="b">
        <v>0</v>
      </c>
      <c r="R97" t="b">
        <v>0</v>
      </c>
      <c r="S97" t="s">
        <v>42</v>
      </c>
      <c r="T97" t="str">
        <f t="shared" si="9"/>
        <v>film &amp; video</v>
      </c>
      <c r="U97" t="str">
        <f t="shared" si="10"/>
        <v>documentary</v>
      </c>
      <c r="V97" s="6" t="s">
        <v>2039</v>
      </c>
      <c r="W97" t="s">
        <v>2040</v>
      </c>
    </row>
    <row r="98" spans="1:23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2"/>
        <v>217.37876614060258</v>
      </c>
      <c r="G98" t="s">
        <v>20</v>
      </c>
      <c r="H98">
        <v>2331</v>
      </c>
      <c r="I98" s="5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7"/>
        <v>40612.25</v>
      </c>
      <c r="O98" s="12">
        <f t="shared" si="8"/>
        <v>40625.208333333336</v>
      </c>
      <c r="Q98" t="b">
        <v>0</v>
      </c>
      <c r="R98" t="b">
        <v>0</v>
      </c>
      <c r="S98" t="s">
        <v>33</v>
      </c>
      <c r="T98" t="str">
        <f t="shared" si="9"/>
        <v>theater</v>
      </c>
      <c r="U98" t="str">
        <f t="shared" si="10"/>
        <v>plays</v>
      </c>
      <c r="V98" s="6" t="s">
        <v>2037</v>
      </c>
      <c r="W98" t="s">
        <v>2038</v>
      </c>
    </row>
    <row r="99" spans="1:23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2"/>
        <v>926.69230769230762</v>
      </c>
      <c r="G99" t="s">
        <v>20</v>
      </c>
      <c r="H99">
        <v>113</v>
      </c>
      <c r="I99" s="5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7"/>
        <v>42180.208333333328</v>
      </c>
      <c r="O99" s="12">
        <f t="shared" si="8"/>
        <v>42234.208333333328</v>
      </c>
      <c r="Q99" t="b">
        <v>0</v>
      </c>
      <c r="R99" t="b">
        <v>0</v>
      </c>
      <c r="S99" t="s">
        <v>17</v>
      </c>
      <c r="T99" t="str">
        <f t="shared" si="9"/>
        <v>food</v>
      </c>
      <c r="U99" t="str">
        <f t="shared" si="10"/>
        <v>food trucks</v>
      </c>
      <c r="V99" s="6" t="s">
        <v>2031</v>
      </c>
      <c r="W99" t="s">
        <v>2032</v>
      </c>
    </row>
    <row r="100" spans="1:23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2"/>
        <v>33.692229038854805</v>
      </c>
      <c r="G100" t="s">
        <v>14</v>
      </c>
      <c r="H100">
        <v>1220</v>
      </c>
      <c r="I100" s="5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7"/>
        <v>42212.208333333328</v>
      </c>
      <c r="O100" s="12">
        <f t="shared" si="8"/>
        <v>42216.208333333328</v>
      </c>
      <c r="Q100" t="b">
        <v>0</v>
      </c>
      <c r="R100" t="b">
        <v>0</v>
      </c>
      <c r="S100" t="s">
        <v>89</v>
      </c>
      <c r="T100" t="str">
        <f t="shared" si="9"/>
        <v>games</v>
      </c>
      <c r="U100" t="str">
        <f t="shared" si="10"/>
        <v>video games</v>
      </c>
      <c r="V100" s="6" t="s">
        <v>2048</v>
      </c>
      <c r="W100" t="s">
        <v>2049</v>
      </c>
    </row>
    <row r="101" spans="1:23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2"/>
        <v>196.7236842105263</v>
      </c>
      <c r="G101" t="s">
        <v>20</v>
      </c>
      <c r="H101">
        <v>164</v>
      </c>
      <c r="I101" s="5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7"/>
        <v>41968.25</v>
      </c>
      <c r="O101" s="12">
        <f t="shared" si="8"/>
        <v>41997.25</v>
      </c>
      <c r="Q101" t="b">
        <v>0</v>
      </c>
      <c r="R101" t="b">
        <v>0</v>
      </c>
      <c r="S101" t="s">
        <v>33</v>
      </c>
      <c r="T101" t="str">
        <f t="shared" si="9"/>
        <v>theater</v>
      </c>
      <c r="U101" t="str">
        <f t="shared" si="10"/>
        <v>plays</v>
      </c>
      <c r="V101" s="6" t="s">
        <v>2037</v>
      </c>
      <c r="W101" t="s">
        <v>2038</v>
      </c>
    </row>
    <row r="102" spans="1:23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2"/>
        <v>1</v>
      </c>
      <c r="G102" t="s">
        <v>14</v>
      </c>
      <c r="H102">
        <v>1</v>
      </c>
      <c r="I102" s="5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7"/>
        <v>40835.208333333336</v>
      </c>
      <c r="O102" s="12">
        <f t="shared" si="8"/>
        <v>40853.208333333336</v>
      </c>
      <c r="Q102" t="b">
        <v>0</v>
      </c>
      <c r="R102" t="b">
        <v>0</v>
      </c>
      <c r="S102" t="s">
        <v>33</v>
      </c>
      <c r="T102" t="str">
        <f t="shared" si="9"/>
        <v>theater</v>
      </c>
      <c r="U102" t="str">
        <f t="shared" si="10"/>
        <v>plays</v>
      </c>
      <c r="V102" s="6" t="s">
        <v>2037</v>
      </c>
      <c r="W102" t="s">
        <v>2038</v>
      </c>
    </row>
    <row r="103" spans="1:23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2"/>
        <v>1021.4444444444445</v>
      </c>
      <c r="G103" t="s">
        <v>20</v>
      </c>
      <c r="H103">
        <v>164</v>
      </c>
      <c r="I103" s="5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7"/>
        <v>42056.25</v>
      </c>
      <c r="O103" s="12">
        <f t="shared" si="8"/>
        <v>42063.25</v>
      </c>
      <c r="Q103" t="b">
        <v>0</v>
      </c>
      <c r="R103" t="b">
        <v>1</v>
      </c>
      <c r="S103" t="s">
        <v>50</v>
      </c>
      <c r="T103" t="str">
        <f t="shared" si="9"/>
        <v>music</v>
      </c>
      <c r="U103" t="str">
        <f t="shared" si="10"/>
        <v>electric music</v>
      </c>
      <c r="V103" s="6" t="s">
        <v>2033</v>
      </c>
      <c r="W103" t="s">
        <v>2041</v>
      </c>
    </row>
    <row r="104" spans="1:23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2"/>
        <v>281.67567567567568</v>
      </c>
      <c r="G104" t="s">
        <v>20</v>
      </c>
      <c r="H104">
        <v>336</v>
      </c>
      <c r="I104" s="5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7"/>
        <v>43234.208333333328</v>
      </c>
      <c r="O104" s="12">
        <f t="shared" si="8"/>
        <v>43241.208333333328</v>
      </c>
      <c r="Q104" t="b">
        <v>0</v>
      </c>
      <c r="R104" t="b">
        <v>1</v>
      </c>
      <c r="S104" t="s">
        <v>65</v>
      </c>
      <c r="T104" t="str">
        <f t="shared" si="9"/>
        <v>technology</v>
      </c>
      <c r="U104" t="str">
        <f t="shared" si="10"/>
        <v>wearables</v>
      </c>
      <c r="V104" s="6" t="s">
        <v>2035</v>
      </c>
      <c r="W104" t="s">
        <v>2044</v>
      </c>
    </row>
    <row r="105" spans="1:23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2"/>
        <v>24.610000000000003</v>
      </c>
      <c r="G105" t="s">
        <v>14</v>
      </c>
      <c r="H105">
        <v>37</v>
      </c>
      <c r="I105" s="5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7"/>
        <v>40475.208333333336</v>
      </c>
      <c r="O105" s="12">
        <f t="shared" si="8"/>
        <v>40484.208333333336</v>
      </c>
      <c r="Q105" t="b">
        <v>0</v>
      </c>
      <c r="R105" t="b">
        <v>0</v>
      </c>
      <c r="S105" t="s">
        <v>50</v>
      </c>
      <c r="T105" t="str">
        <f t="shared" si="9"/>
        <v>music</v>
      </c>
      <c r="U105" t="str">
        <f t="shared" si="10"/>
        <v>electric music</v>
      </c>
      <c r="V105" s="6" t="s">
        <v>2033</v>
      </c>
      <c r="W105" t="s">
        <v>2041</v>
      </c>
    </row>
    <row r="106" spans="1:23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2"/>
        <v>143.14010067114094</v>
      </c>
      <c r="G106" t="s">
        <v>20</v>
      </c>
      <c r="H106">
        <v>1917</v>
      </c>
      <c r="I106" s="5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7"/>
        <v>42878.208333333328</v>
      </c>
      <c r="O106" s="12">
        <f t="shared" si="8"/>
        <v>42879.208333333328</v>
      </c>
      <c r="Q106" t="b">
        <v>0</v>
      </c>
      <c r="R106" t="b">
        <v>0</v>
      </c>
      <c r="S106" t="s">
        <v>60</v>
      </c>
      <c r="T106" t="str">
        <f t="shared" si="9"/>
        <v>music</v>
      </c>
      <c r="U106" t="str">
        <f t="shared" si="10"/>
        <v>indie rock</v>
      </c>
      <c r="V106" s="6" t="s">
        <v>2033</v>
      </c>
      <c r="W106" t="s">
        <v>2043</v>
      </c>
    </row>
    <row r="107" spans="1:23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2"/>
        <v>144.54411764705884</v>
      </c>
      <c r="G107" t="s">
        <v>20</v>
      </c>
      <c r="H107">
        <v>95</v>
      </c>
      <c r="I107" s="5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7"/>
        <v>41366.208333333336</v>
      </c>
      <c r="O107" s="12">
        <f t="shared" si="8"/>
        <v>41384.208333333336</v>
      </c>
      <c r="Q107" t="b">
        <v>0</v>
      </c>
      <c r="R107" t="b">
        <v>0</v>
      </c>
      <c r="S107" t="s">
        <v>28</v>
      </c>
      <c r="T107" t="str">
        <f t="shared" si="9"/>
        <v>technology</v>
      </c>
      <c r="U107" t="str">
        <f t="shared" si="10"/>
        <v>web</v>
      </c>
      <c r="V107" s="6" t="s">
        <v>2035</v>
      </c>
      <c r="W107" t="s">
        <v>2036</v>
      </c>
    </row>
    <row r="108" spans="1:23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2"/>
        <v>359.12820512820514</v>
      </c>
      <c r="G108" t="s">
        <v>20</v>
      </c>
      <c r="H108">
        <v>147</v>
      </c>
      <c r="I108" s="5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7"/>
        <v>43716.208333333328</v>
      </c>
      <c r="O108" s="12">
        <f t="shared" si="8"/>
        <v>43721.208333333328</v>
      </c>
      <c r="Q108" t="b">
        <v>0</v>
      </c>
      <c r="R108" t="b">
        <v>0</v>
      </c>
      <c r="S108" t="s">
        <v>33</v>
      </c>
      <c r="T108" t="str">
        <f t="shared" si="9"/>
        <v>theater</v>
      </c>
      <c r="U108" t="str">
        <f t="shared" si="10"/>
        <v>plays</v>
      </c>
      <c r="V108" s="6" t="s">
        <v>2037</v>
      </c>
      <c r="W108" t="s">
        <v>2038</v>
      </c>
    </row>
    <row r="109" spans="1:23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2"/>
        <v>186.48571428571427</v>
      </c>
      <c r="G109" t="s">
        <v>20</v>
      </c>
      <c r="H109">
        <v>86</v>
      </c>
      <c r="I109" s="5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7"/>
        <v>43213.208333333328</v>
      </c>
      <c r="O109" s="12">
        <f t="shared" si="8"/>
        <v>43230.208333333328</v>
      </c>
      <c r="Q109" t="b">
        <v>0</v>
      </c>
      <c r="R109" t="b">
        <v>1</v>
      </c>
      <c r="S109" t="s">
        <v>33</v>
      </c>
      <c r="T109" t="str">
        <f t="shared" si="9"/>
        <v>theater</v>
      </c>
      <c r="U109" t="str">
        <f t="shared" si="10"/>
        <v>plays</v>
      </c>
      <c r="V109" s="6" t="s">
        <v>2037</v>
      </c>
      <c r="W109" t="s">
        <v>2038</v>
      </c>
    </row>
    <row r="110" spans="1:23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2"/>
        <v>595.26666666666665</v>
      </c>
      <c r="G110" t="s">
        <v>20</v>
      </c>
      <c r="H110">
        <v>83</v>
      </c>
      <c r="I110" s="5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7"/>
        <v>41005.208333333336</v>
      </c>
      <c r="O110" s="12">
        <f t="shared" si="8"/>
        <v>41042.208333333336</v>
      </c>
      <c r="Q110" t="b">
        <v>0</v>
      </c>
      <c r="R110" t="b">
        <v>0</v>
      </c>
      <c r="S110" t="s">
        <v>42</v>
      </c>
      <c r="T110" t="str">
        <f t="shared" si="9"/>
        <v>film &amp; video</v>
      </c>
      <c r="U110" t="str">
        <f t="shared" si="10"/>
        <v>documentary</v>
      </c>
      <c r="V110" s="6" t="s">
        <v>2039</v>
      </c>
      <c r="W110" t="s">
        <v>2040</v>
      </c>
    </row>
    <row r="111" spans="1:23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2"/>
        <v>59.21153846153846</v>
      </c>
      <c r="G111" t="s">
        <v>14</v>
      </c>
      <c r="H111">
        <v>60</v>
      </c>
      <c r="I111" s="5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7"/>
        <v>41651.25</v>
      </c>
      <c r="O111" s="12">
        <f t="shared" si="8"/>
        <v>41653.25</v>
      </c>
      <c r="Q111" t="b">
        <v>0</v>
      </c>
      <c r="R111" t="b">
        <v>0</v>
      </c>
      <c r="S111" t="s">
        <v>269</v>
      </c>
      <c r="T111" t="str">
        <f t="shared" si="9"/>
        <v>film &amp; video</v>
      </c>
      <c r="U111" t="str">
        <f t="shared" si="10"/>
        <v>television</v>
      </c>
      <c r="V111" s="6" t="s">
        <v>2039</v>
      </c>
      <c r="W111" t="s">
        <v>2058</v>
      </c>
    </row>
    <row r="112" spans="1:23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2"/>
        <v>14.962780898876405</v>
      </c>
      <c r="G112" t="s">
        <v>14</v>
      </c>
      <c r="H112">
        <v>296</v>
      </c>
      <c r="I112" s="5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7"/>
        <v>43354.208333333328</v>
      </c>
      <c r="O112" s="12">
        <f t="shared" si="8"/>
        <v>43373.208333333328</v>
      </c>
      <c r="Q112" t="b">
        <v>0</v>
      </c>
      <c r="R112" t="b">
        <v>0</v>
      </c>
      <c r="S112" t="s">
        <v>17</v>
      </c>
      <c r="T112" t="str">
        <f t="shared" si="9"/>
        <v>food</v>
      </c>
      <c r="U112" t="str">
        <f t="shared" si="10"/>
        <v>food trucks</v>
      </c>
      <c r="V112" s="6" t="s">
        <v>2031</v>
      </c>
      <c r="W112" t="s">
        <v>2032</v>
      </c>
    </row>
    <row r="113" spans="1:23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2"/>
        <v>119.95602605863192</v>
      </c>
      <c r="G113" t="s">
        <v>20</v>
      </c>
      <c r="H113">
        <v>676</v>
      </c>
      <c r="I113" s="5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7"/>
        <v>41174.208333333336</v>
      </c>
      <c r="O113" s="12">
        <f t="shared" si="8"/>
        <v>41180.208333333336</v>
      </c>
      <c r="Q113" t="b">
        <v>0</v>
      </c>
      <c r="R113" t="b">
        <v>0</v>
      </c>
      <c r="S113" t="s">
        <v>133</v>
      </c>
      <c r="T113" t="str">
        <f t="shared" si="9"/>
        <v>publishing</v>
      </c>
      <c r="U113" t="str">
        <f t="shared" si="10"/>
        <v>radio &amp; podcasts</v>
      </c>
      <c r="V113" s="6" t="s">
        <v>2045</v>
      </c>
      <c r="W113" t="s">
        <v>2054</v>
      </c>
    </row>
    <row r="114" spans="1:23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2"/>
        <v>268.82978723404256</v>
      </c>
      <c r="G114" t="s">
        <v>20</v>
      </c>
      <c r="H114">
        <v>361</v>
      </c>
      <c r="I114" s="5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7"/>
        <v>41875.208333333336</v>
      </c>
      <c r="O114" s="12">
        <f t="shared" si="8"/>
        <v>41890.208333333336</v>
      </c>
      <c r="Q114" t="b">
        <v>0</v>
      </c>
      <c r="R114" t="b">
        <v>0</v>
      </c>
      <c r="S114" t="s">
        <v>28</v>
      </c>
      <c r="T114" t="str">
        <f t="shared" si="9"/>
        <v>technology</v>
      </c>
      <c r="U114" t="str">
        <f t="shared" si="10"/>
        <v>web</v>
      </c>
      <c r="V114" s="6" t="s">
        <v>2035</v>
      </c>
      <c r="W114" t="s">
        <v>2036</v>
      </c>
    </row>
    <row r="115" spans="1:23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2"/>
        <v>376.87878787878788</v>
      </c>
      <c r="G115" t="s">
        <v>20</v>
      </c>
      <c r="H115">
        <v>131</v>
      </c>
      <c r="I115" s="5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7"/>
        <v>42990.208333333328</v>
      </c>
      <c r="O115" s="12">
        <f t="shared" si="8"/>
        <v>42997.208333333328</v>
      </c>
      <c r="Q115" t="b">
        <v>0</v>
      </c>
      <c r="R115" t="b">
        <v>0</v>
      </c>
      <c r="S115" t="s">
        <v>17</v>
      </c>
      <c r="T115" t="str">
        <f t="shared" si="9"/>
        <v>food</v>
      </c>
      <c r="U115" t="str">
        <f t="shared" si="10"/>
        <v>food trucks</v>
      </c>
      <c r="V115" s="6" t="s">
        <v>2031</v>
      </c>
      <c r="W115" t="s">
        <v>2032</v>
      </c>
    </row>
    <row r="116" spans="1:23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2"/>
        <v>727.15789473684208</v>
      </c>
      <c r="G116" t="s">
        <v>20</v>
      </c>
      <c r="H116">
        <v>126</v>
      </c>
      <c r="I116" s="5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7"/>
        <v>43564.208333333328</v>
      </c>
      <c r="O116" s="12">
        <f t="shared" si="8"/>
        <v>43565.208333333328</v>
      </c>
      <c r="Q116" t="b">
        <v>0</v>
      </c>
      <c r="R116" t="b">
        <v>1</v>
      </c>
      <c r="S116" t="s">
        <v>65</v>
      </c>
      <c r="T116" t="str">
        <f t="shared" si="9"/>
        <v>technology</v>
      </c>
      <c r="U116" t="str">
        <f t="shared" si="10"/>
        <v>wearables</v>
      </c>
      <c r="V116" s="6" t="s">
        <v>2035</v>
      </c>
      <c r="W116" t="s">
        <v>2044</v>
      </c>
    </row>
    <row r="117" spans="1:23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2"/>
        <v>87.211757648470297</v>
      </c>
      <c r="G117" t="s">
        <v>14</v>
      </c>
      <c r="H117">
        <v>3304</v>
      </c>
      <c r="I117" s="5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7"/>
        <v>43056.25</v>
      </c>
      <c r="O117" s="12">
        <f t="shared" si="8"/>
        <v>43091.25</v>
      </c>
      <c r="Q117" t="b">
        <v>0</v>
      </c>
      <c r="R117" t="b">
        <v>0</v>
      </c>
      <c r="S117" t="s">
        <v>119</v>
      </c>
      <c r="T117" t="str">
        <f t="shared" si="9"/>
        <v>publishing</v>
      </c>
      <c r="U117" t="str">
        <f t="shared" si="10"/>
        <v>fiction</v>
      </c>
      <c r="V117" s="6" t="s">
        <v>2045</v>
      </c>
      <c r="W117" t="s">
        <v>2051</v>
      </c>
    </row>
    <row r="118" spans="1:23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2"/>
        <v>88</v>
      </c>
      <c r="G118" t="s">
        <v>14</v>
      </c>
      <c r="H118">
        <v>73</v>
      </c>
      <c r="I118" s="5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7"/>
        <v>42265.208333333328</v>
      </c>
      <c r="O118" s="12">
        <f t="shared" si="8"/>
        <v>42266.208333333328</v>
      </c>
      <c r="Q118" t="b">
        <v>0</v>
      </c>
      <c r="R118" t="b">
        <v>0</v>
      </c>
      <c r="S118" t="s">
        <v>33</v>
      </c>
      <c r="T118" t="str">
        <f t="shared" si="9"/>
        <v>theater</v>
      </c>
      <c r="U118" t="str">
        <f t="shared" si="10"/>
        <v>plays</v>
      </c>
      <c r="V118" s="6" t="s">
        <v>2037</v>
      </c>
      <c r="W118" t="s">
        <v>2038</v>
      </c>
    </row>
    <row r="119" spans="1:23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2"/>
        <v>173.9387755102041</v>
      </c>
      <c r="G119" t="s">
        <v>20</v>
      </c>
      <c r="H119">
        <v>275</v>
      </c>
      <c r="I119" s="5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7"/>
        <v>40808.208333333336</v>
      </c>
      <c r="O119" s="12">
        <f t="shared" si="8"/>
        <v>40814.208333333336</v>
      </c>
      <c r="Q119" t="b">
        <v>0</v>
      </c>
      <c r="R119" t="b">
        <v>0</v>
      </c>
      <c r="S119" t="s">
        <v>269</v>
      </c>
      <c r="T119" t="str">
        <f t="shared" si="9"/>
        <v>film &amp; video</v>
      </c>
      <c r="U119" t="str">
        <f t="shared" si="10"/>
        <v>television</v>
      </c>
      <c r="V119" s="6" t="s">
        <v>2039</v>
      </c>
      <c r="W119" t="s">
        <v>2058</v>
      </c>
    </row>
    <row r="120" spans="1:23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2"/>
        <v>117.61111111111111</v>
      </c>
      <c r="G120" t="s">
        <v>20</v>
      </c>
      <c r="H120">
        <v>67</v>
      </c>
      <c r="I120" s="5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7"/>
        <v>41665.25</v>
      </c>
      <c r="O120" s="12">
        <f t="shared" si="8"/>
        <v>41671.25</v>
      </c>
      <c r="Q120" t="b">
        <v>0</v>
      </c>
      <c r="R120" t="b">
        <v>0</v>
      </c>
      <c r="S120" t="s">
        <v>122</v>
      </c>
      <c r="T120" t="str">
        <f t="shared" si="9"/>
        <v>photography</v>
      </c>
      <c r="U120" t="str">
        <f t="shared" si="10"/>
        <v>photography books</v>
      </c>
      <c r="V120" s="6" t="s">
        <v>2052</v>
      </c>
      <c r="W120" t="s">
        <v>2053</v>
      </c>
    </row>
    <row r="121" spans="1:23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2"/>
        <v>214.96</v>
      </c>
      <c r="G121" t="s">
        <v>20</v>
      </c>
      <c r="H121">
        <v>154</v>
      </c>
      <c r="I121" s="5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7"/>
        <v>41806.208333333336</v>
      </c>
      <c r="O121" s="12">
        <f t="shared" si="8"/>
        <v>41823.208333333336</v>
      </c>
      <c r="Q121" t="b">
        <v>0</v>
      </c>
      <c r="R121" t="b">
        <v>1</v>
      </c>
      <c r="S121" t="s">
        <v>42</v>
      </c>
      <c r="T121" t="str">
        <f t="shared" si="9"/>
        <v>film &amp; video</v>
      </c>
      <c r="U121" t="str">
        <f t="shared" si="10"/>
        <v>documentary</v>
      </c>
      <c r="V121" s="6" t="s">
        <v>2039</v>
      </c>
      <c r="W121" t="s">
        <v>2040</v>
      </c>
    </row>
    <row r="122" spans="1:23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2"/>
        <v>149.49667110519306</v>
      </c>
      <c r="G122" t="s">
        <v>20</v>
      </c>
      <c r="H122">
        <v>1782</v>
      </c>
      <c r="I122" s="5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7"/>
        <v>42111.208333333328</v>
      </c>
      <c r="O122" s="12">
        <f t="shared" si="8"/>
        <v>42115.208333333328</v>
      </c>
      <c r="Q122" t="b">
        <v>0</v>
      </c>
      <c r="R122" t="b">
        <v>1</v>
      </c>
      <c r="S122" t="s">
        <v>292</v>
      </c>
      <c r="T122" t="str">
        <f t="shared" si="9"/>
        <v>games</v>
      </c>
      <c r="U122" t="str">
        <f t="shared" si="10"/>
        <v>mobile games</v>
      </c>
      <c r="V122" s="6" t="s">
        <v>2048</v>
      </c>
      <c r="W122" t="s">
        <v>2059</v>
      </c>
    </row>
    <row r="123" spans="1:23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2"/>
        <v>219.33995584988963</v>
      </c>
      <c r="G123" t="s">
        <v>20</v>
      </c>
      <c r="H123">
        <v>903</v>
      </c>
      <c r="I123" s="5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7"/>
        <v>41917.208333333336</v>
      </c>
      <c r="O123" s="12">
        <f t="shared" si="8"/>
        <v>41930.208333333336</v>
      </c>
      <c r="Q123" t="b">
        <v>0</v>
      </c>
      <c r="R123" t="b">
        <v>0</v>
      </c>
      <c r="S123" t="s">
        <v>89</v>
      </c>
      <c r="T123" t="str">
        <f t="shared" si="9"/>
        <v>games</v>
      </c>
      <c r="U123" t="str">
        <f t="shared" si="10"/>
        <v>video games</v>
      </c>
      <c r="V123" s="6" t="s">
        <v>2048</v>
      </c>
      <c r="W123" t="s">
        <v>2049</v>
      </c>
    </row>
    <row r="124" spans="1:23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2"/>
        <v>64.367690058479525</v>
      </c>
      <c r="G124" t="s">
        <v>14</v>
      </c>
      <c r="H124">
        <v>3387</v>
      </c>
      <c r="I124" s="5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7"/>
        <v>41970.25</v>
      </c>
      <c r="O124" s="12">
        <f t="shared" si="8"/>
        <v>41997.25</v>
      </c>
      <c r="Q124" t="b">
        <v>0</v>
      </c>
      <c r="R124" t="b">
        <v>0</v>
      </c>
      <c r="S124" t="s">
        <v>119</v>
      </c>
      <c r="T124" t="str">
        <f t="shared" si="9"/>
        <v>publishing</v>
      </c>
      <c r="U124" t="str">
        <f t="shared" si="10"/>
        <v>fiction</v>
      </c>
      <c r="V124" s="6" t="s">
        <v>2045</v>
      </c>
      <c r="W124" t="s">
        <v>2051</v>
      </c>
    </row>
    <row r="125" spans="1:23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2"/>
        <v>18.622397298818232</v>
      </c>
      <c r="G125" t="s">
        <v>14</v>
      </c>
      <c r="H125">
        <v>662</v>
      </c>
      <c r="I125" s="5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7"/>
        <v>42332.25</v>
      </c>
      <c r="O125" s="12">
        <f t="shared" si="8"/>
        <v>42335.25</v>
      </c>
      <c r="Q125" t="b">
        <v>1</v>
      </c>
      <c r="R125" t="b">
        <v>0</v>
      </c>
      <c r="S125" t="s">
        <v>33</v>
      </c>
      <c r="T125" t="str">
        <f t="shared" si="9"/>
        <v>theater</v>
      </c>
      <c r="U125" t="str">
        <f t="shared" si="10"/>
        <v>plays</v>
      </c>
      <c r="V125" s="6" t="s">
        <v>2037</v>
      </c>
      <c r="W125" t="s">
        <v>2038</v>
      </c>
    </row>
    <row r="126" spans="1:23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2"/>
        <v>367.76923076923077</v>
      </c>
      <c r="G126" t="s">
        <v>20</v>
      </c>
      <c r="H126">
        <v>94</v>
      </c>
      <c r="I126" s="5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7"/>
        <v>43598.208333333328</v>
      </c>
      <c r="O126" s="12">
        <f t="shared" si="8"/>
        <v>43651.208333333328</v>
      </c>
      <c r="Q126" t="b">
        <v>0</v>
      </c>
      <c r="R126" t="b">
        <v>0</v>
      </c>
      <c r="S126" t="s">
        <v>122</v>
      </c>
      <c r="T126" t="str">
        <f t="shared" si="9"/>
        <v>photography</v>
      </c>
      <c r="U126" t="str">
        <f t="shared" si="10"/>
        <v>photography books</v>
      </c>
      <c r="V126" s="6" t="s">
        <v>2052</v>
      </c>
      <c r="W126" t="s">
        <v>2053</v>
      </c>
    </row>
    <row r="127" spans="1:23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2"/>
        <v>159.90566037735849</v>
      </c>
      <c r="G127" t="s">
        <v>20</v>
      </c>
      <c r="H127">
        <v>180</v>
      </c>
      <c r="I127" s="5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7"/>
        <v>43362.208333333328</v>
      </c>
      <c r="O127" s="12">
        <f t="shared" si="8"/>
        <v>43366.208333333328</v>
      </c>
      <c r="Q127" t="b">
        <v>0</v>
      </c>
      <c r="R127" t="b">
        <v>0</v>
      </c>
      <c r="S127" t="s">
        <v>33</v>
      </c>
      <c r="T127" t="str">
        <f t="shared" si="9"/>
        <v>theater</v>
      </c>
      <c r="U127" t="str">
        <f t="shared" si="10"/>
        <v>plays</v>
      </c>
      <c r="V127" s="6" t="s">
        <v>2037</v>
      </c>
      <c r="W127" t="s">
        <v>2038</v>
      </c>
    </row>
    <row r="128" spans="1:23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2"/>
        <v>38.633185349611544</v>
      </c>
      <c r="G128" t="s">
        <v>14</v>
      </c>
      <c r="H128">
        <v>774</v>
      </c>
      <c r="I128" s="5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7"/>
        <v>42596.208333333328</v>
      </c>
      <c r="O128" s="12">
        <f t="shared" si="8"/>
        <v>42624.208333333328</v>
      </c>
      <c r="Q128" t="b">
        <v>0</v>
      </c>
      <c r="R128" t="b">
        <v>1</v>
      </c>
      <c r="S128" t="s">
        <v>33</v>
      </c>
      <c r="T128" t="str">
        <f t="shared" si="9"/>
        <v>theater</v>
      </c>
      <c r="U128" t="str">
        <f t="shared" si="10"/>
        <v>plays</v>
      </c>
      <c r="V128" s="6" t="s">
        <v>2037</v>
      </c>
      <c r="W128" t="s">
        <v>2038</v>
      </c>
    </row>
    <row r="129" spans="1:23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2"/>
        <v>51.42151162790698</v>
      </c>
      <c r="G129" t="s">
        <v>14</v>
      </c>
      <c r="H129">
        <v>672</v>
      </c>
      <c r="I129" s="5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7"/>
        <v>40310.208333333336</v>
      </c>
      <c r="O129" s="12">
        <f t="shared" si="8"/>
        <v>40313.208333333336</v>
      </c>
      <c r="Q129" t="b">
        <v>0</v>
      </c>
      <c r="R129" t="b">
        <v>0</v>
      </c>
      <c r="S129" t="s">
        <v>33</v>
      </c>
      <c r="T129" t="str">
        <f t="shared" si="9"/>
        <v>theater</v>
      </c>
      <c r="U129" t="str">
        <f t="shared" si="10"/>
        <v>plays</v>
      </c>
      <c r="V129" s="6" t="s">
        <v>2037</v>
      </c>
      <c r="W129" t="s">
        <v>2038</v>
      </c>
    </row>
    <row r="130" spans="1:23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2"/>
        <v>60.334277620396605</v>
      </c>
      <c r="G130" t="s">
        <v>74</v>
      </c>
      <c r="H130">
        <v>532</v>
      </c>
      <c r="I130" s="5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7"/>
        <v>40417.208333333336</v>
      </c>
      <c r="O130" s="12">
        <f t="shared" si="8"/>
        <v>40430.208333333336</v>
      </c>
      <c r="Q130" t="b">
        <v>0</v>
      </c>
      <c r="R130" t="b">
        <v>0</v>
      </c>
      <c r="S130" t="s">
        <v>23</v>
      </c>
      <c r="T130" t="str">
        <f t="shared" si="9"/>
        <v>music</v>
      </c>
      <c r="U130" t="str">
        <f t="shared" si="10"/>
        <v>rock</v>
      </c>
      <c r="V130" s="6" t="s">
        <v>2033</v>
      </c>
      <c r="W130" t="s">
        <v>2034</v>
      </c>
    </row>
    <row r="131" spans="1:23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2"/>
        <v>3.202693602693603</v>
      </c>
      <c r="G131" t="s">
        <v>74</v>
      </c>
      <c r="H131">
        <v>55</v>
      </c>
      <c r="I131" s="5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N194" si="13">(((L131/60)/60)/24)+DATE(1970,1,1)</f>
        <v>42038.25</v>
      </c>
      <c r="O131" s="12">
        <f t="shared" ref="O131:O194" si="14">(((M131/60)/60)/24)+DATE(1970,1,1)</f>
        <v>42063.25</v>
      </c>
      <c r="Q131" t="b">
        <v>0</v>
      </c>
      <c r="R131" t="b">
        <v>0</v>
      </c>
      <c r="S131" t="s">
        <v>17</v>
      </c>
      <c r="T131" t="str">
        <f t="shared" ref="T131:T194" si="15">LEFT(S131, FIND("/", S131) -1)</f>
        <v>food</v>
      </c>
      <c r="U131" t="str">
        <f t="shared" ref="U131:U194" si="16">RIGHT(S131, LEN(S131)- FIND("/", S131))</f>
        <v>food trucks</v>
      </c>
      <c r="V131" s="6" t="s">
        <v>2031</v>
      </c>
      <c r="W131" t="s">
        <v>2032</v>
      </c>
    </row>
    <row r="132" spans="1:23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5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13"/>
        <v>40842.208333333336</v>
      </c>
      <c r="O132" s="12">
        <f t="shared" si="14"/>
        <v>40858.25</v>
      </c>
      <c r="Q132" t="b">
        <v>0</v>
      </c>
      <c r="R132" t="b">
        <v>0</v>
      </c>
      <c r="S132" t="s">
        <v>53</v>
      </c>
      <c r="T132" t="str">
        <f t="shared" si="15"/>
        <v>film &amp; video</v>
      </c>
      <c r="U132" t="str">
        <f t="shared" si="16"/>
        <v>drama</v>
      </c>
      <c r="V132" s="6" t="s">
        <v>2039</v>
      </c>
      <c r="W132" t="s">
        <v>2042</v>
      </c>
    </row>
    <row r="133" spans="1:23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ref="F133:F196" si="18">(E133/D133)*100</f>
        <v>100.85974499089254</v>
      </c>
      <c r="G133" t="s">
        <v>20</v>
      </c>
      <c r="H133">
        <v>2443</v>
      </c>
      <c r="I133" s="5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13"/>
        <v>41607.25</v>
      </c>
      <c r="O133" s="12">
        <f t="shared" si="14"/>
        <v>41620.25</v>
      </c>
      <c r="Q133" t="b">
        <v>0</v>
      </c>
      <c r="R133" t="b">
        <v>0</v>
      </c>
      <c r="S133" t="s">
        <v>28</v>
      </c>
      <c r="T133" t="str">
        <f t="shared" si="15"/>
        <v>technology</v>
      </c>
      <c r="U133" t="str">
        <f t="shared" si="16"/>
        <v>web</v>
      </c>
      <c r="V133" s="6" t="s">
        <v>2035</v>
      </c>
      <c r="W133" t="s">
        <v>2036</v>
      </c>
    </row>
    <row r="134" spans="1:23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8"/>
        <v>116.18181818181819</v>
      </c>
      <c r="G134" t="s">
        <v>20</v>
      </c>
      <c r="H134">
        <v>89</v>
      </c>
      <c r="I134" s="5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13"/>
        <v>43112.25</v>
      </c>
      <c r="O134" s="12">
        <f t="shared" si="14"/>
        <v>43128.25</v>
      </c>
      <c r="Q134" t="b">
        <v>0</v>
      </c>
      <c r="R134" t="b">
        <v>1</v>
      </c>
      <c r="S134" t="s">
        <v>33</v>
      </c>
      <c r="T134" t="str">
        <f t="shared" si="15"/>
        <v>theater</v>
      </c>
      <c r="U134" t="str">
        <f t="shared" si="16"/>
        <v>plays</v>
      </c>
      <c r="V134" s="6" t="s">
        <v>2037</v>
      </c>
      <c r="W134" t="s">
        <v>2038</v>
      </c>
    </row>
    <row r="135" spans="1:23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8"/>
        <v>310.77777777777777</v>
      </c>
      <c r="G135" t="s">
        <v>20</v>
      </c>
      <c r="H135">
        <v>159</v>
      </c>
      <c r="I135" s="5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13"/>
        <v>40767.208333333336</v>
      </c>
      <c r="O135" s="12">
        <f t="shared" si="14"/>
        <v>40789.208333333336</v>
      </c>
      <c r="Q135" t="b">
        <v>0</v>
      </c>
      <c r="R135" t="b">
        <v>0</v>
      </c>
      <c r="S135" t="s">
        <v>319</v>
      </c>
      <c r="T135" t="str">
        <f t="shared" si="15"/>
        <v>music</v>
      </c>
      <c r="U135" t="str">
        <f t="shared" si="16"/>
        <v>world music</v>
      </c>
      <c r="V135" s="6" t="s">
        <v>2033</v>
      </c>
      <c r="W135" t="s">
        <v>2060</v>
      </c>
    </row>
    <row r="136" spans="1:23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8"/>
        <v>89.73668341708543</v>
      </c>
      <c r="G136" t="s">
        <v>14</v>
      </c>
      <c r="H136">
        <v>940</v>
      </c>
      <c r="I136" s="5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13"/>
        <v>40713.208333333336</v>
      </c>
      <c r="O136" s="12">
        <f t="shared" si="14"/>
        <v>40762.208333333336</v>
      </c>
      <c r="Q136" t="b">
        <v>0</v>
      </c>
      <c r="R136" t="b">
        <v>1</v>
      </c>
      <c r="S136" t="s">
        <v>42</v>
      </c>
      <c r="T136" t="str">
        <f t="shared" si="15"/>
        <v>film &amp; video</v>
      </c>
      <c r="U136" t="str">
        <f t="shared" si="16"/>
        <v>documentary</v>
      </c>
      <c r="V136" s="6" t="s">
        <v>2039</v>
      </c>
      <c r="W136" t="s">
        <v>2040</v>
      </c>
    </row>
    <row r="137" spans="1:23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8"/>
        <v>71.27272727272728</v>
      </c>
      <c r="G137" t="s">
        <v>14</v>
      </c>
      <c r="H137">
        <v>117</v>
      </c>
      <c r="I137" s="5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13"/>
        <v>41340.25</v>
      </c>
      <c r="O137" s="12">
        <f t="shared" si="14"/>
        <v>41345.208333333336</v>
      </c>
      <c r="Q137" t="b">
        <v>0</v>
      </c>
      <c r="R137" t="b">
        <v>1</v>
      </c>
      <c r="S137" t="s">
        <v>33</v>
      </c>
      <c r="T137" t="str">
        <f t="shared" si="15"/>
        <v>theater</v>
      </c>
      <c r="U137" t="str">
        <f t="shared" si="16"/>
        <v>plays</v>
      </c>
      <c r="V137" s="6" t="s">
        <v>2037</v>
      </c>
      <c r="W137" t="s">
        <v>2038</v>
      </c>
    </row>
    <row r="138" spans="1:23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8"/>
        <v>3.2862318840579712</v>
      </c>
      <c r="G138" t="s">
        <v>74</v>
      </c>
      <c r="H138">
        <v>58</v>
      </c>
      <c r="I138" s="5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13"/>
        <v>41797.208333333336</v>
      </c>
      <c r="O138" s="12">
        <f t="shared" si="14"/>
        <v>41809.208333333336</v>
      </c>
      <c r="Q138" t="b">
        <v>0</v>
      </c>
      <c r="R138" t="b">
        <v>1</v>
      </c>
      <c r="S138" t="s">
        <v>53</v>
      </c>
      <c r="T138" t="str">
        <f t="shared" si="15"/>
        <v>film &amp; video</v>
      </c>
      <c r="U138" t="str">
        <f t="shared" si="16"/>
        <v>drama</v>
      </c>
      <c r="V138" s="6" t="s">
        <v>2039</v>
      </c>
      <c r="W138" t="s">
        <v>2042</v>
      </c>
    </row>
    <row r="139" spans="1:23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8"/>
        <v>261.77777777777777</v>
      </c>
      <c r="G139" t="s">
        <v>20</v>
      </c>
      <c r="H139">
        <v>50</v>
      </c>
      <c r="I139" s="5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13"/>
        <v>40457.208333333336</v>
      </c>
      <c r="O139" s="12">
        <f t="shared" si="14"/>
        <v>40463.208333333336</v>
      </c>
      <c r="Q139" t="b">
        <v>0</v>
      </c>
      <c r="R139" t="b">
        <v>0</v>
      </c>
      <c r="S139" t="s">
        <v>68</v>
      </c>
      <c r="T139" t="str">
        <f t="shared" si="15"/>
        <v>publishing</v>
      </c>
      <c r="U139" t="str">
        <f t="shared" si="16"/>
        <v>nonfiction</v>
      </c>
      <c r="V139" s="6" t="s">
        <v>2045</v>
      </c>
      <c r="W139" t="s">
        <v>2046</v>
      </c>
    </row>
    <row r="140" spans="1:23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8"/>
        <v>96</v>
      </c>
      <c r="G140" t="s">
        <v>14</v>
      </c>
      <c r="H140">
        <v>115</v>
      </c>
      <c r="I140" s="5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13"/>
        <v>41180.208333333336</v>
      </c>
      <c r="O140" s="12">
        <f t="shared" si="14"/>
        <v>41186.208333333336</v>
      </c>
      <c r="Q140" t="b">
        <v>0</v>
      </c>
      <c r="R140" t="b">
        <v>0</v>
      </c>
      <c r="S140" t="s">
        <v>292</v>
      </c>
      <c r="T140" t="str">
        <f t="shared" si="15"/>
        <v>games</v>
      </c>
      <c r="U140" t="str">
        <f t="shared" si="16"/>
        <v>mobile games</v>
      </c>
      <c r="V140" s="6" t="s">
        <v>2048</v>
      </c>
      <c r="W140" t="s">
        <v>2059</v>
      </c>
    </row>
    <row r="141" spans="1:23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8"/>
        <v>20.896851248642779</v>
      </c>
      <c r="G141" t="s">
        <v>14</v>
      </c>
      <c r="H141">
        <v>326</v>
      </c>
      <c r="I141" s="5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13"/>
        <v>42115.208333333328</v>
      </c>
      <c r="O141" s="12">
        <f t="shared" si="14"/>
        <v>42131.208333333328</v>
      </c>
      <c r="Q141" t="b">
        <v>0</v>
      </c>
      <c r="R141" t="b">
        <v>1</v>
      </c>
      <c r="S141" t="s">
        <v>65</v>
      </c>
      <c r="T141" t="str">
        <f t="shared" si="15"/>
        <v>technology</v>
      </c>
      <c r="U141" t="str">
        <f t="shared" si="16"/>
        <v>wearables</v>
      </c>
      <c r="V141" s="6" t="s">
        <v>2035</v>
      </c>
      <c r="W141" t="s">
        <v>2044</v>
      </c>
    </row>
    <row r="142" spans="1:23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8"/>
        <v>223.16363636363636</v>
      </c>
      <c r="G142" t="s">
        <v>20</v>
      </c>
      <c r="H142">
        <v>186</v>
      </c>
      <c r="I142" s="5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13"/>
        <v>43156.25</v>
      </c>
      <c r="O142" s="12">
        <f t="shared" si="14"/>
        <v>43161.25</v>
      </c>
      <c r="Q142" t="b">
        <v>0</v>
      </c>
      <c r="R142" t="b">
        <v>0</v>
      </c>
      <c r="S142" t="s">
        <v>42</v>
      </c>
      <c r="T142" t="str">
        <f t="shared" si="15"/>
        <v>film &amp; video</v>
      </c>
      <c r="U142" t="str">
        <f t="shared" si="16"/>
        <v>documentary</v>
      </c>
      <c r="V142" s="6" t="s">
        <v>2039</v>
      </c>
      <c r="W142" t="s">
        <v>2040</v>
      </c>
    </row>
    <row r="143" spans="1:23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8"/>
        <v>101.59097978227061</v>
      </c>
      <c r="G143" t="s">
        <v>20</v>
      </c>
      <c r="H143">
        <v>1071</v>
      </c>
      <c r="I143" s="5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13"/>
        <v>42167.208333333328</v>
      </c>
      <c r="O143" s="12">
        <f t="shared" si="14"/>
        <v>42173.208333333328</v>
      </c>
      <c r="Q143" t="b">
        <v>0</v>
      </c>
      <c r="R143" t="b">
        <v>0</v>
      </c>
      <c r="S143" t="s">
        <v>28</v>
      </c>
      <c r="T143" t="str">
        <f t="shared" si="15"/>
        <v>technology</v>
      </c>
      <c r="U143" t="str">
        <f t="shared" si="16"/>
        <v>web</v>
      </c>
      <c r="V143" s="6" t="s">
        <v>2035</v>
      </c>
      <c r="W143" t="s">
        <v>2036</v>
      </c>
    </row>
    <row r="144" spans="1:23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8"/>
        <v>230.03999999999996</v>
      </c>
      <c r="G144" t="s">
        <v>20</v>
      </c>
      <c r="H144">
        <v>117</v>
      </c>
      <c r="I144" s="5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13"/>
        <v>41005.208333333336</v>
      </c>
      <c r="O144" s="12">
        <f t="shared" si="14"/>
        <v>41046.208333333336</v>
      </c>
      <c r="Q144" t="b">
        <v>0</v>
      </c>
      <c r="R144" t="b">
        <v>0</v>
      </c>
      <c r="S144" t="s">
        <v>28</v>
      </c>
      <c r="T144" t="str">
        <f t="shared" si="15"/>
        <v>technology</v>
      </c>
      <c r="U144" t="str">
        <f t="shared" si="16"/>
        <v>web</v>
      </c>
      <c r="V144" s="6" t="s">
        <v>2035</v>
      </c>
      <c r="W144" t="s">
        <v>2036</v>
      </c>
    </row>
    <row r="145" spans="1:23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8"/>
        <v>135.59259259259261</v>
      </c>
      <c r="G145" t="s">
        <v>20</v>
      </c>
      <c r="H145">
        <v>70</v>
      </c>
      <c r="I145" s="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13"/>
        <v>40357.208333333336</v>
      </c>
      <c r="O145" s="12">
        <f t="shared" si="14"/>
        <v>40377.208333333336</v>
      </c>
      <c r="Q145" t="b">
        <v>0</v>
      </c>
      <c r="R145" t="b">
        <v>0</v>
      </c>
      <c r="S145" t="s">
        <v>60</v>
      </c>
      <c r="T145" t="str">
        <f t="shared" si="15"/>
        <v>music</v>
      </c>
      <c r="U145" t="str">
        <f t="shared" si="16"/>
        <v>indie rock</v>
      </c>
      <c r="V145" s="6" t="s">
        <v>2033</v>
      </c>
      <c r="W145" t="s">
        <v>2043</v>
      </c>
    </row>
    <row r="146" spans="1:23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8"/>
        <v>129.1</v>
      </c>
      <c r="G146" t="s">
        <v>20</v>
      </c>
      <c r="H146">
        <v>135</v>
      </c>
      <c r="I146" s="5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13"/>
        <v>43633.208333333328</v>
      </c>
      <c r="O146" s="12">
        <f t="shared" si="14"/>
        <v>43641.208333333328</v>
      </c>
      <c r="Q146" t="b">
        <v>0</v>
      </c>
      <c r="R146" t="b">
        <v>0</v>
      </c>
      <c r="S146" t="s">
        <v>33</v>
      </c>
      <c r="T146" t="str">
        <f t="shared" si="15"/>
        <v>theater</v>
      </c>
      <c r="U146" t="str">
        <f t="shared" si="16"/>
        <v>plays</v>
      </c>
      <c r="V146" s="6" t="s">
        <v>2037</v>
      </c>
      <c r="W146" t="s">
        <v>2038</v>
      </c>
    </row>
    <row r="147" spans="1:23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8"/>
        <v>236.512</v>
      </c>
      <c r="G147" t="s">
        <v>20</v>
      </c>
      <c r="H147">
        <v>768</v>
      </c>
      <c r="I147" s="5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13"/>
        <v>41889.208333333336</v>
      </c>
      <c r="O147" s="12">
        <f t="shared" si="14"/>
        <v>41894.208333333336</v>
      </c>
      <c r="Q147" t="b">
        <v>0</v>
      </c>
      <c r="R147" t="b">
        <v>0</v>
      </c>
      <c r="S147" t="s">
        <v>65</v>
      </c>
      <c r="T147" t="str">
        <f t="shared" si="15"/>
        <v>technology</v>
      </c>
      <c r="U147" t="str">
        <f t="shared" si="16"/>
        <v>wearables</v>
      </c>
      <c r="V147" s="6" t="s">
        <v>2035</v>
      </c>
      <c r="W147" t="s">
        <v>2044</v>
      </c>
    </row>
    <row r="148" spans="1:23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8"/>
        <v>17.25</v>
      </c>
      <c r="G148" t="s">
        <v>74</v>
      </c>
      <c r="H148">
        <v>51</v>
      </c>
      <c r="I148" s="5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13"/>
        <v>40855.25</v>
      </c>
      <c r="O148" s="12">
        <f t="shared" si="14"/>
        <v>40875.25</v>
      </c>
      <c r="Q148" t="b">
        <v>0</v>
      </c>
      <c r="R148" t="b">
        <v>0</v>
      </c>
      <c r="S148" t="s">
        <v>33</v>
      </c>
      <c r="T148" t="str">
        <f t="shared" si="15"/>
        <v>theater</v>
      </c>
      <c r="U148" t="str">
        <f t="shared" si="16"/>
        <v>plays</v>
      </c>
      <c r="V148" s="6" t="s">
        <v>2037</v>
      </c>
      <c r="W148" t="s">
        <v>2038</v>
      </c>
    </row>
    <row r="149" spans="1:23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8"/>
        <v>112.49397590361446</v>
      </c>
      <c r="G149" t="s">
        <v>20</v>
      </c>
      <c r="H149">
        <v>199</v>
      </c>
      <c r="I149" s="5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13"/>
        <v>42534.208333333328</v>
      </c>
      <c r="O149" s="12">
        <f t="shared" si="14"/>
        <v>42540.208333333328</v>
      </c>
      <c r="Q149" t="b">
        <v>0</v>
      </c>
      <c r="R149" t="b">
        <v>1</v>
      </c>
      <c r="S149" t="s">
        <v>33</v>
      </c>
      <c r="T149" t="str">
        <f t="shared" si="15"/>
        <v>theater</v>
      </c>
      <c r="U149" t="str">
        <f t="shared" si="16"/>
        <v>plays</v>
      </c>
      <c r="V149" s="6" t="s">
        <v>2037</v>
      </c>
      <c r="W149" t="s">
        <v>2038</v>
      </c>
    </row>
    <row r="150" spans="1:23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8"/>
        <v>121.02150537634408</v>
      </c>
      <c r="G150" t="s">
        <v>20</v>
      </c>
      <c r="H150">
        <v>107</v>
      </c>
      <c r="I150" s="5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13"/>
        <v>42941.208333333328</v>
      </c>
      <c r="O150" s="12">
        <f t="shared" si="14"/>
        <v>42950.208333333328</v>
      </c>
      <c r="Q150" t="b">
        <v>0</v>
      </c>
      <c r="R150" t="b">
        <v>0</v>
      </c>
      <c r="S150" t="s">
        <v>65</v>
      </c>
      <c r="T150" t="str">
        <f t="shared" si="15"/>
        <v>technology</v>
      </c>
      <c r="U150" t="str">
        <f t="shared" si="16"/>
        <v>wearables</v>
      </c>
      <c r="V150" s="6" t="s">
        <v>2035</v>
      </c>
      <c r="W150" t="s">
        <v>2044</v>
      </c>
    </row>
    <row r="151" spans="1:23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8"/>
        <v>219.87096774193549</v>
      </c>
      <c r="G151" t="s">
        <v>20</v>
      </c>
      <c r="H151">
        <v>195</v>
      </c>
      <c r="I151" s="5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13"/>
        <v>41275.25</v>
      </c>
      <c r="O151" s="12">
        <f t="shared" si="14"/>
        <v>41327.25</v>
      </c>
      <c r="Q151" t="b">
        <v>0</v>
      </c>
      <c r="R151" t="b">
        <v>0</v>
      </c>
      <c r="S151" t="s">
        <v>60</v>
      </c>
      <c r="T151" t="str">
        <f t="shared" si="15"/>
        <v>music</v>
      </c>
      <c r="U151" t="str">
        <f t="shared" si="16"/>
        <v>indie rock</v>
      </c>
      <c r="V151" s="6" t="s">
        <v>2033</v>
      </c>
      <c r="W151" t="s">
        <v>2043</v>
      </c>
    </row>
    <row r="152" spans="1:23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8"/>
        <v>1</v>
      </c>
      <c r="G152" t="s">
        <v>14</v>
      </c>
      <c r="H152">
        <v>1</v>
      </c>
      <c r="I152" s="5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13"/>
        <v>43450.25</v>
      </c>
      <c r="O152" s="12">
        <f t="shared" si="14"/>
        <v>43451.25</v>
      </c>
      <c r="Q152" t="b">
        <v>0</v>
      </c>
      <c r="R152" t="b">
        <v>0</v>
      </c>
      <c r="S152" t="s">
        <v>23</v>
      </c>
      <c r="T152" t="str">
        <f t="shared" si="15"/>
        <v>music</v>
      </c>
      <c r="U152" t="str">
        <f t="shared" si="16"/>
        <v>rock</v>
      </c>
      <c r="V152" s="6" t="s">
        <v>2033</v>
      </c>
      <c r="W152" t="s">
        <v>2034</v>
      </c>
    </row>
    <row r="153" spans="1:23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8"/>
        <v>64.166909620991248</v>
      </c>
      <c r="G153" t="s">
        <v>14</v>
      </c>
      <c r="H153">
        <v>1467</v>
      </c>
      <c r="I153" s="5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13"/>
        <v>41799.208333333336</v>
      </c>
      <c r="O153" s="12">
        <f t="shared" si="14"/>
        <v>41850.208333333336</v>
      </c>
      <c r="Q153" t="b">
        <v>0</v>
      </c>
      <c r="R153" t="b">
        <v>0</v>
      </c>
      <c r="S153" t="s">
        <v>50</v>
      </c>
      <c r="T153" t="str">
        <f t="shared" si="15"/>
        <v>music</v>
      </c>
      <c r="U153" t="str">
        <f t="shared" si="16"/>
        <v>electric music</v>
      </c>
      <c r="V153" s="6" t="s">
        <v>2033</v>
      </c>
      <c r="W153" t="s">
        <v>2041</v>
      </c>
    </row>
    <row r="154" spans="1:23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8"/>
        <v>423.06746987951806</v>
      </c>
      <c r="G154" t="s">
        <v>20</v>
      </c>
      <c r="H154">
        <v>3376</v>
      </c>
      <c r="I154" s="5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13"/>
        <v>42783.25</v>
      </c>
      <c r="O154" s="12">
        <f t="shared" si="14"/>
        <v>42790.25</v>
      </c>
      <c r="Q154" t="b">
        <v>0</v>
      </c>
      <c r="R154" t="b">
        <v>0</v>
      </c>
      <c r="S154" t="s">
        <v>60</v>
      </c>
      <c r="T154" t="str">
        <f t="shared" si="15"/>
        <v>music</v>
      </c>
      <c r="U154" t="str">
        <f t="shared" si="16"/>
        <v>indie rock</v>
      </c>
      <c r="V154" s="6" t="s">
        <v>2033</v>
      </c>
      <c r="W154" t="s">
        <v>2043</v>
      </c>
    </row>
    <row r="155" spans="1:23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8"/>
        <v>92.984160506863773</v>
      </c>
      <c r="G155" t="s">
        <v>14</v>
      </c>
      <c r="H155">
        <v>5681</v>
      </c>
      <c r="I155" s="5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13"/>
        <v>41201.208333333336</v>
      </c>
      <c r="O155" s="12">
        <f t="shared" si="14"/>
        <v>41207.208333333336</v>
      </c>
      <c r="Q155" t="b">
        <v>0</v>
      </c>
      <c r="R155" t="b">
        <v>0</v>
      </c>
      <c r="S155" t="s">
        <v>33</v>
      </c>
      <c r="T155" t="str">
        <f t="shared" si="15"/>
        <v>theater</v>
      </c>
      <c r="U155" t="str">
        <f t="shared" si="16"/>
        <v>plays</v>
      </c>
      <c r="V155" s="6" t="s">
        <v>2037</v>
      </c>
      <c r="W155" t="s">
        <v>2038</v>
      </c>
    </row>
    <row r="156" spans="1:23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8"/>
        <v>58.756567425569173</v>
      </c>
      <c r="G156" t="s">
        <v>14</v>
      </c>
      <c r="H156">
        <v>1059</v>
      </c>
      <c r="I156" s="5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13"/>
        <v>42502.208333333328</v>
      </c>
      <c r="O156" s="12">
        <f t="shared" si="14"/>
        <v>42525.208333333328</v>
      </c>
      <c r="Q156" t="b">
        <v>0</v>
      </c>
      <c r="R156" t="b">
        <v>1</v>
      </c>
      <c r="S156" t="s">
        <v>60</v>
      </c>
      <c r="T156" t="str">
        <f t="shared" si="15"/>
        <v>music</v>
      </c>
      <c r="U156" t="str">
        <f t="shared" si="16"/>
        <v>indie rock</v>
      </c>
      <c r="V156" s="6" t="s">
        <v>2033</v>
      </c>
      <c r="W156" t="s">
        <v>2043</v>
      </c>
    </row>
    <row r="157" spans="1:23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8"/>
        <v>65.022222222222226</v>
      </c>
      <c r="G157" t="s">
        <v>14</v>
      </c>
      <c r="H157">
        <v>1194</v>
      </c>
      <c r="I157" s="5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13"/>
        <v>40262.208333333336</v>
      </c>
      <c r="O157" s="12">
        <f t="shared" si="14"/>
        <v>40277.208333333336</v>
      </c>
      <c r="Q157" t="b">
        <v>0</v>
      </c>
      <c r="R157" t="b">
        <v>0</v>
      </c>
      <c r="S157" t="s">
        <v>33</v>
      </c>
      <c r="T157" t="str">
        <f t="shared" si="15"/>
        <v>theater</v>
      </c>
      <c r="U157" t="str">
        <f t="shared" si="16"/>
        <v>plays</v>
      </c>
      <c r="V157" s="6" t="s">
        <v>2037</v>
      </c>
      <c r="W157" t="s">
        <v>2038</v>
      </c>
    </row>
    <row r="158" spans="1:23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8"/>
        <v>73.939560439560438</v>
      </c>
      <c r="G158" t="s">
        <v>74</v>
      </c>
      <c r="H158">
        <v>379</v>
      </c>
      <c r="I158" s="5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13"/>
        <v>43743.208333333328</v>
      </c>
      <c r="O158" s="12">
        <f t="shared" si="14"/>
        <v>43767.208333333328</v>
      </c>
      <c r="Q158" t="b">
        <v>0</v>
      </c>
      <c r="R158" t="b">
        <v>0</v>
      </c>
      <c r="S158" t="s">
        <v>23</v>
      </c>
      <c r="T158" t="str">
        <f t="shared" si="15"/>
        <v>music</v>
      </c>
      <c r="U158" t="str">
        <f t="shared" si="16"/>
        <v>rock</v>
      </c>
      <c r="V158" s="6" t="s">
        <v>2033</v>
      </c>
      <c r="W158" t="s">
        <v>2034</v>
      </c>
    </row>
    <row r="159" spans="1:23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8"/>
        <v>52.666666666666664</v>
      </c>
      <c r="G159" t="s">
        <v>14</v>
      </c>
      <c r="H159">
        <v>30</v>
      </c>
      <c r="I159" s="5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13"/>
        <v>41638.25</v>
      </c>
      <c r="O159" s="12">
        <f t="shared" si="14"/>
        <v>41650.25</v>
      </c>
      <c r="Q159" t="b">
        <v>0</v>
      </c>
      <c r="R159" t="b">
        <v>0</v>
      </c>
      <c r="S159" t="s">
        <v>122</v>
      </c>
      <c r="T159" t="str">
        <f t="shared" si="15"/>
        <v>photography</v>
      </c>
      <c r="U159" t="str">
        <f t="shared" si="16"/>
        <v>photography books</v>
      </c>
      <c r="V159" s="6" t="s">
        <v>2052</v>
      </c>
      <c r="W159" t="s">
        <v>2053</v>
      </c>
    </row>
    <row r="160" spans="1:23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8"/>
        <v>220.95238095238096</v>
      </c>
      <c r="G160" t="s">
        <v>20</v>
      </c>
      <c r="H160">
        <v>41</v>
      </c>
      <c r="I160" s="5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13"/>
        <v>42346.25</v>
      </c>
      <c r="O160" s="12">
        <f t="shared" si="14"/>
        <v>42347.25</v>
      </c>
      <c r="Q160" t="b">
        <v>0</v>
      </c>
      <c r="R160" t="b">
        <v>0</v>
      </c>
      <c r="S160" t="s">
        <v>23</v>
      </c>
      <c r="T160" t="str">
        <f t="shared" si="15"/>
        <v>music</v>
      </c>
      <c r="U160" t="str">
        <f t="shared" si="16"/>
        <v>rock</v>
      </c>
      <c r="V160" s="6" t="s">
        <v>2033</v>
      </c>
      <c r="W160" t="s">
        <v>2034</v>
      </c>
    </row>
    <row r="161" spans="1:23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8"/>
        <v>100.01150627615063</v>
      </c>
      <c r="G161" t="s">
        <v>20</v>
      </c>
      <c r="H161">
        <v>1821</v>
      </c>
      <c r="I161" s="5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13"/>
        <v>43551.208333333328</v>
      </c>
      <c r="O161" s="12">
        <f t="shared" si="14"/>
        <v>43569.208333333328</v>
      </c>
      <c r="Q161" t="b">
        <v>0</v>
      </c>
      <c r="R161" t="b">
        <v>1</v>
      </c>
      <c r="S161" t="s">
        <v>33</v>
      </c>
      <c r="T161" t="str">
        <f t="shared" si="15"/>
        <v>theater</v>
      </c>
      <c r="U161" t="str">
        <f t="shared" si="16"/>
        <v>plays</v>
      </c>
      <c r="V161" s="6" t="s">
        <v>2037</v>
      </c>
      <c r="W161" t="s">
        <v>2038</v>
      </c>
    </row>
    <row r="162" spans="1:23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8"/>
        <v>162.3125</v>
      </c>
      <c r="G162" t="s">
        <v>20</v>
      </c>
      <c r="H162">
        <v>164</v>
      </c>
      <c r="I162" s="5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13"/>
        <v>43582.208333333328</v>
      </c>
      <c r="O162" s="12">
        <f t="shared" si="14"/>
        <v>43598.208333333328</v>
      </c>
      <c r="Q162" t="b">
        <v>0</v>
      </c>
      <c r="R162" t="b">
        <v>0</v>
      </c>
      <c r="S162" t="s">
        <v>65</v>
      </c>
      <c r="T162" t="str">
        <f t="shared" si="15"/>
        <v>technology</v>
      </c>
      <c r="U162" t="str">
        <f t="shared" si="16"/>
        <v>wearables</v>
      </c>
      <c r="V162" s="6" t="s">
        <v>2035</v>
      </c>
      <c r="W162" t="s">
        <v>2044</v>
      </c>
    </row>
    <row r="163" spans="1:23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8"/>
        <v>78.181818181818187</v>
      </c>
      <c r="G163" t="s">
        <v>14</v>
      </c>
      <c r="H163">
        <v>75</v>
      </c>
      <c r="I163" s="5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13"/>
        <v>42270.208333333328</v>
      </c>
      <c r="O163" s="12">
        <f t="shared" si="14"/>
        <v>42276.208333333328</v>
      </c>
      <c r="Q163" t="b">
        <v>0</v>
      </c>
      <c r="R163" t="b">
        <v>1</v>
      </c>
      <c r="S163" t="s">
        <v>28</v>
      </c>
      <c r="T163" t="str">
        <f t="shared" si="15"/>
        <v>technology</v>
      </c>
      <c r="U163" t="str">
        <f t="shared" si="16"/>
        <v>web</v>
      </c>
      <c r="V163" s="6" t="s">
        <v>2035</v>
      </c>
      <c r="W163" t="s">
        <v>2036</v>
      </c>
    </row>
    <row r="164" spans="1:23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8"/>
        <v>149.73770491803279</v>
      </c>
      <c r="G164" t="s">
        <v>20</v>
      </c>
      <c r="H164">
        <v>157</v>
      </c>
      <c r="I164" s="5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13"/>
        <v>43442.25</v>
      </c>
      <c r="O164" s="12">
        <f t="shared" si="14"/>
        <v>43472.25</v>
      </c>
      <c r="Q164" t="b">
        <v>0</v>
      </c>
      <c r="R164" t="b">
        <v>0</v>
      </c>
      <c r="S164" t="s">
        <v>23</v>
      </c>
      <c r="T164" t="str">
        <f t="shared" si="15"/>
        <v>music</v>
      </c>
      <c r="U164" t="str">
        <f t="shared" si="16"/>
        <v>rock</v>
      </c>
      <c r="V164" s="6" t="s">
        <v>2033</v>
      </c>
      <c r="W164" t="s">
        <v>2034</v>
      </c>
    </row>
    <row r="165" spans="1:23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8"/>
        <v>253.25714285714284</v>
      </c>
      <c r="G165" t="s">
        <v>20</v>
      </c>
      <c r="H165">
        <v>246</v>
      </c>
      <c r="I165" s="5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13"/>
        <v>43028.208333333328</v>
      </c>
      <c r="O165" s="12">
        <f t="shared" si="14"/>
        <v>43077.25</v>
      </c>
      <c r="Q165" t="b">
        <v>0</v>
      </c>
      <c r="R165" t="b">
        <v>1</v>
      </c>
      <c r="S165" t="s">
        <v>122</v>
      </c>
      <c r="T165" t="str">
        <f t="shared" si="15"/>
        <v>photography</v>
      </c>
      <c r="U165" t="str">
        <f t="shared" si="16"/>
        <v>photography books</v>
      </c>
      <c r="V165" s="6" t="s">
        <v>2052</v>
      </c>
      <c r="W165" t="s">
        <v>2053</v>
      </c>
    </row>
    <row r="166" spans="1:23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8"/>
        <v>100.16943521594683</v>
      </c>
      <c r="G166" t="s">
        <v>20</v>
      </c>
      <c r="H166">
        <v>1396</v>
      </c>
      <c r="I166" s="5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13"/>
        <v>43016.208333333328</v>
      </c>
      <c r="O166" s="12">
        <f t="shared" si="14"/>
        <v>43017.208333333328</v>
      </c>
      <c r="Q166" t="b">
        <v>0</v>
      </c>
      <c r="R166" t="b">
        <v>0</v>
      </c>
      <c r="S166" t="s">
        <v>33</v>
      </c>
      <c r="T166" t="str">
        <f t="shared" si="15"/>
        <v>theater</v>
      </c>
      <c r="U166" t="str">
        <f t="shared" si="16"/>
        <v>plays</v>
      </c>
      <c r="V166" s="6" t="s">
        <v>2037</v>
      </c>
      <c r="W166" t="s">
        <v>2038</v>
      </c>
    </row>
    <row r="167" spans="1:23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8"/>
        <v>121.99004424778761</v>
      </c>
      <c r="G167" t="s">
        <v>20</v>
      </c>
      <c r="H167">
        <v>2506</v>
      </c>
      <c r="I167" s="5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13"/>
        <v>42948.208333333328</v>
      </c>
      <c r="O167" s="12">
        <f t="shared" si="14"/>
        <v>42980.208333333328</v>
      </c>
      <c r="Q167" t="b">
        <v>0</v>
      </c>
      <c r="R167" t="b">
        <v>0</v>
      </c>
      <c r="S167" t="s">
        <v>28</v>
      </c>
      <c r="T167" t="str">
        <f t="shared" si="15"/>
        <v>technology</v>
      </c>
      <c r="U167" t="str">
        <f t="shared" si="16"/>
        <v>web</v>
      </c>
      <c r="V167" s="6" t="s">
        <v>2035</v>
      </c>
      <c r="W167" t="s">
        <v>2036</v>
      </c>
    </row>
    <row r="168" spans="1:23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8"/>
        <v>137.13265306122449</v>
      </c>
      <c r="G168" t="s">
        <v>20</v>
      </c>
      <c r="H168">
        <v>244</v>
      </c>
      <c r="I168" s="5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13"/>
        <v>40534.25</v>
      </c>
      <c r="O168" s="12">
        <f t="shared" si="14"/>
        <v>40538.25</v>
      </c>
      <c r="Q168" t="b">
        <v>0</v>
      </c>
      <c r="R168" t="b">
        <v>0</v>
      </c>
      <c r="S168" t="s">
        <v>122</v>
      </c>
      <c r="T168" t="str">
        <f t="shared" si="15"/>
        <v>photography</v>
      </c>
      <c r="U168" t="str">
        <f t="shared" si="16"/>
        <v>photography books</v>
      </c>
      <c r="V168" s="6" t="s">
        <v>2052</v>
      </c>
      <c r="W168" t="s">
        <v>2053</v>
      </c>
    </row>
    <row r="169" spans="1:23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8"/>
        <v>415.53846153846149</v>
      </c>
      <c r="G169" t="s">
        <v>20</v>
      </c>
      <c r="H169">
        <v>146</v>
      </c>
      <c r="I169" s="5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13"/>
        <v>41435.208333333336</v>
      </c>
      <c r="O169" s="12">
        <f t="shared" si="14"/>
        <v>41445.208333333336</v>
      </c>
      <c r="Q169" t="b">
        <v>0</v>
      </c>
      <c r="R169" t="b">
        <v>0</v>
      </c>
      <c r="S169" t="s">
        <v>33</v>
      </c>
      <c r="T169" t="str">
        <f t="shared" si="15"/>
        <v>theater</v>
      </c>
      <c r="U169" t="str">
        <f t="shared" si="16"/>
        <v>plays</v>
      </c>
      <c r="V169" s="6" t="s">
        <v>2037</v>
      </c>
      <c r="W169" t="s">
        <v>2038</v>
      </c>
    </row>
    <row r="170" spans="1:23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8"/>
        <v>31.30913348946136</v>
      </c>
      <c r="G170" t="s">
        <v>14</v>
      </c>
      <c r="H170">
        <v>955</v>
      </c>
      <c r="I170" s="5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13"/>
        <v>43518.25</v>
      </c>
      <c r="O170" s="12">
        <f t="shared" si="14"/>
        <v>43541.208333333328</v>
      </c>
      <c r="Q170" t="b">
        <v>0</v>
      </c>
      <c r="R170" t="b">
        <v>1</v>
      </c>
      <c r="S170" t="s">
        <v>60</v>
      </c>
      <c r="T170" t="str">
        <f t="shared" si="15"/>
        <v>music</v>
      </c>
      <c r="U170" t="str">
        <f t="shared" si="16"/>
        <v>indie rock</v>
      </c>
      <c r="V170" s="6" t="s">
        <v>2033</v>
      </c>
      <c r="W170" t="s">
        <v>2043</v>
      </c>
    </row>
    <row r="171" spans="1:23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8"/>
        <v>424.08154506437768</v>
      </c>
      <c r="G171" t="s">
        <v>20</v>
      </c>
      <c r="H171">
        <v>1267</v>
      </c>
      <c r="I171" s="5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13"/>
        <v>41077.208333333336</v>
      </c>
      <c r="O171" s="12">
        <f t="shared" si="14"/>
        <v>41105.208333333336</v>
      </c>
      <c r="Q171" t="b">
        <v>0</v>
      </c>
      <c r="R171" t="b">
        <v>1</v>
      </c>
      <c r="S171" t="s">
        <v>100</v>
      </c>
      <c r="T171" t="str">
        <f t="shared" si="15"/>
        <v>film &amp; video</v>
      </c>
      <c r="U171" t="str">
        <f t="shared" si="16"/>
        <v>shorts</v>
      </c>
      <c r="V171" s="6" t="s">
        <v>2039</v>
      </c>
      <c r="W171" t="s">
        <v>2050</v>
      </c>
    </row>
    <row r="172" spans="1:23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8"/>
        <v>2.93886230728336</v>
      </c>
      <c r="G172" t="s">
        <v>14</v>
      </c>
      <c r="H172">
        <v>67</v>
      </c>
      <c r="I172" s="5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13"/>
        <v>42950.208333333328</v>
      </c>
      <c r="O172" s="12">
        <f t="shared" si="14"/>
        <v>42957.208333333328</v>
      </c>
      <c r="Q172" t="b">
        <v>0</v>
      </c>
      <c r="R172" t="b">
        <v>0</v>
      </c>
      <c r="S172" t="s">
        <v>60</v>
      </c>
      <c r="T172" t="str">
        <f t="shared" si="15"/>
        <v>music</v>
      </c>
      <c r="U172" t="str">
        <f t="shared" si="16"/>
        <v>indie rock</v>
      </c>
      <c r="V172" s="6" t="s">
        <v>2033</v>
      </c>
      <c r="W172" t="s">
        <v>2043</v>
      </c>
    </row>
    <row r="173" spans="1:23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8"/>
        <v>10.63265306122449</v>
      </c>
      <c r="G173" t="s">
        <v>14</v>
      </c>
      <c r="H173">
        <v>5</v>
      </c>
      <c r="I173" s="5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13"/>
        <v>41718.208333333336</v>
      </c>
      <c r="O173" s="12">
        <f t="shared" si="14"/>
        <v>41740.208333333336</v>
      </c>
      <c r="Q173" t="b">
        <v>0</v>
      </c>
      <c r="R173" t="b">
        <v>0</v>
      </c>
      <c r="S173" t="s">
        <v>206</v>
      </c>
      <c r="T173" t="str">
        <f t="shared" si="15"/>
        <v>publishing</v>
      </c>
      <c r="U173" t="str">
        <f t="shared" si="16"/>
        <v>translations</v>
      </c>
      <c r="V173" s="6" t="s">
        <v>2045</v>
      </c>
      <c r="W173" t="s">
        <v>2057</v>
      </c>
    </row>
    <row r="174" spans="1:23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8"/>
        <v>82.875</v>
      </c>
      <c r="G174" t="s">
        <v>14</v>
      </c>
      <c r="H174">
        <v>26</v>
      </c>
      <c r="I174" s="5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13"/>
        <v>41839.208333333336</v>
      </c>
      <c r="O174" s="12">
        <f t="shared" si="14"/>
        <v>41854.208333333336</v>
      </c>
      <c r="Q174" t="b">
        <v>0</v>
      </c>
      <c r="R174" t="b">
        <v>1</v>
      </c>
      <c r="S174" t="s">
        <v>42</v>
      </c>
      <c r="T174" t="str">
        <f t="shared" si="15"/>
        <v>film &amp; video</v>
      </c>
      <c r="U174" t="str">
        <f t="shared" si="16"/>
        <v>documentary</v>
      </c>
      <c r="V174" s="6" t="s">
        <v>2039</v>
      </c>
      <c r="W174" t="s">
        <v>2040</v>
      </c>
    </row>
    <row r="175" spans="1:23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8"/>
        <v>163.01447776628748</v>
      </c>
      <c r="G175" t="s">
        <v>20</v>
      </c>
      <c r="H175">
        <v>1561</v>
      </c>
      <c r="I175" s="5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13"/>
        <v>41412.208333333336</v>
      </c>
      <c r="O175" s="12">
        <f t="shared" si="14"/>
        <v>41418.208333333336</v>
      </c>
      <c r="Q175" t="b">
        <v>0</v>
      </c>
      <c r="R175" t="b">
        <v>0</v>
      </c>
      <c r="S175" t="s">
        <v>33</v>
      </c>
      <c r="T175" t="str">
        <f t="shared" si="15"/>
        <v>theater</v>
      </c>
      <c r="U175" t="str">
        <f t="shared" si="16"/>
        <v>plays</v>
      </c>
      <c r="V175" s="6" t="s">
        <v>2037</v>
      </c>
      <c r="W175" t="s">
        <v>2038</v>
      </c>
    </row>
    <row r="176" spans="1:23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8"/>
        <v>894.66666666666674</v>
      </c>
      <c r="G176" t="s">
        <v>20</v>
      </c>
      <c r="H176">
        <v>48</v>
      </c>
      <c r="I176" s="5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13"/>
        <v>42282.208333333328</v>
      </c>
      <c r="O176" s="12">
        <f t="shared" si="14"/>
        <v>42283.208333333328</v>
      </c>
      <c r="Q176" t="b">
        <v>0</v>
      </c>
      <c r="R176" t="b">
        <v>1</v>
      </c>
      <c r="S176" t="s">
        <v>65</v>
      </c>
      <c r="T176" t="str">
        <f t="shared" si="15"/>
        <v>technology</v>
      </c>
      <c r="U176" t="str">
        <f t="shared" si="16"/>
        <v>wearables</v>
      </c>
      <c r="V176" s="6" t="s">
        <v>2035</v>
      </c>
      <c r="W176" t="s">
        <v>2044</v>
      </c>
    </row>
    <row r="177" spans="1:23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8"/>
        <v>26.191501103752756</v>
      </c>
      <c r="G177" t="s">
        <v>14</v>
      </c>
      <c r="H177">
        <v>1130</v>
      </c>
      <c r="I177" s="5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13"/>
        <v>42613.208333333328</v>
      </c>
      <c r="O177" s="12">
        <f t="shared" si="14"/>
        <v>42632.208333333328</v>
      </c>
      <c r="Q177" t="b">
        <v>0</v>
      </c>
      <c r="R177" t="b">
        <v>0</v>
      </c>
      <c r="S177" t="s">
        <v>33</v>
      </c>
      <c r="T177" t="str">
        <f t="shared" si="15"/>
        <v>theater</v>
      </c>
      <c r="U177" t="str">
        <f t="shared" si="16"/>
        <v>plays</v>
      </c>
      <c r="V177" s="6" t="s">
        <v>2037</v>
      </c>
      <c r="W177" t="s">
        <v>2038</v>
      </c>
    </row>
    <row r="178" spans="1:23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8"/>
        <v>74.834782608695647</v>
      </c>
      <c r="G178" t="s">
        <v>14</v>
      </c>
      <c r="H178">
        <v>782</v>
      </c>
      <c r="I178" s="5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13"/>
        <v>42616.208333333328</v>
      </c>
      <c r="O178" s="12">
        <f t="shared" si="14"/>
        <v>42625.208333333328</v>
      </c>
      <c r="Q178" t="b">
        <v>0</v>
      </c>
      <c r="R178" t="b">
        <v>0</v>
      </c>
      <c r="S178" t="s">
        <v>33</v>
      </c>
      <c r="T178" t="str">
        <f t="shared" si="15"/>
        <v>theater</v>
      </c>
      <c r="U178" t="str">
        <f t="shared" si="16"/>
        <v>plays</v>
      </c>
      <c r="V178" s="6" t="s">
        <v>2037</v>
      </c>
      <c r="W178" t="s">
        <v>2038</v>
      </c>
    </row>
    <row r="179" spans="1:23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8"/>
        <v>416.47680412371136</v>
      </c>
      <c r="G179" t="s">
        <v>20</v>
      </c>
      <c r="H179">
        <v>2739</v>
      </c>
      <c r="I179" s="5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13"/>
        <v>40497.25</v>
      </c>
      <c r="O179" s="12">
        <f t="shared" si="14"/>
        <v>40522.25</v>
      </c>
      <c r="Q179" t="b">
        <v>0</v>
      </c>
      <c r="R179" t="b">
        <v>0</v>
      </c>
      <c r="S179" t="s">
        <v>33</v>
      </c>
      <c r="T179" t="str">
        <f t="shared" si="15"/>
        <v>theater</v>
      </c>
      <c r="U179" t="str">
        <f t="shared" si="16"/>
        <v>plays</v>
      </c>
      <c r="V179" s="6" t="s">
        <v>2037</v>
      </c>
      <c r="W179" t="s">
        <v>2038</v>
      </c>
    </row>
    <row r="180" spans="1:23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8"/>
        <v>96.208333333333329</v>
      </c>
      <c r="G180" t="s">
        <v>14</v>
      </c>
      <c r="H180">
        <v>210</v>
      </c>
      <c r="I180" s="5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13"/>
        <v>42999.208333333328</v>
      </c>
      <c r="O180" s="12">
        <f t="shared" si="14"/>
        <v>43008.208333333328</v>
      </c>
      <c r="Q180" t="b">
        <v>0</v>
      </c>
      <c r="R180" t="b">
        <v>0</v>
      </c>
      <c r="S180" t="s">
        <v>17</v>
      </c>
      <c r="T180" t="str">
        <f t="shared" si="15"/>
        <v>food</v>
      </c>
      <c r="U180" t="str">
        <f t="shared" si="16"/>
        <v>food trucks</v>
      </c>
      <c r="V180" s="6" t="s">
        <v>2031</v>
      </c>
      <c r="W180" t="s">
        <v>2032</v>
      </c>
    </row>
    <row r="181" spans="1:23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8"/>
        <v>357.71910112359546</v>
      </c>
      <c r="G181" t="s">
        <v>20</v>
      </c>
      <c r="H181">
        <v>3537</v>
      </c>
      <c r="I181" s="5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13"/>
        <v>41350.208333333336</v>
      </c>
      <c r="O181" s="12">
        <f t="shared" si="14"/>
        <v>41351.208333333336</v>
      </c>
      <c r="Q181" t="b">
        <v>0</v>
      </c>
      <c r="R181" t="b">
        <v>1</v>
      </c>
      <c r="S181" t="s">
        <v>33</v>
      </c>
      <c r="T181" t="str">
        <f t="shared" si="15"/>
        <v>theater</v>
      </c>
      <c r="U181" t="str">
        <f t="shared" si="16"/>
        <v>plays</v>
      </c>
      <c r="V181" s="6" t="s">
        <v>2037</v>
      </c>
      <c r="W181" t="s">
        <v>2038</v>
      </c>
    </row>
    <row r="182" spans="1:23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8"/>
        <v>308.45714285714286</v>
      </c>
      <c r="G182" t="s">
        <v>20</v>
      </c>
      <c r="H182">
        <v>2107</v>
      </c>
      <c r="I182" s="5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13"/>
        <v>40259.208333333336</v>
      </c>
      <c r="O182" s="12">
        <f t="shared" si="14"/>
        <v>40264.208333333336</v>
      </c>
      <c r="Q182" t="b">
        <v>0</v>
      </c>
      <c r="R182" t="b">
        <v>0</v>
      </c>
      <c r="S182" t="s">
        <v>65</v>
      </c>
      <c r="T182" t="str">
        <f t="shared" si="15"/>
        <v>technology</v>
      </c>
      <c r="U182" t="str">
        <f t="shared" si="16"/>
        <v>wearables</v>
      </c>
      <c r="V182" s="6" t="s">
        <v>2035</v>
      </c>
      <c r="W182" t="s">
        <v>2044</v>
      </c>
    </row>
    <row r="183" spans="1:23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8"/>
        <v>61.802325581395344</v>
      </c>
      <c r="G183" t="s">
        <v>14</v>
      </c>
      <c r="H183">
        <v>136</v>
      </c>
      <c r="I183" s="5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13"/>
        <v>43012.208333333328</v>
      </c>
      <c r="O183" s="12">
        <f t="shared" si="14"/>
        <v>43030.208333333328</v>
      </c>
      <c r="Q183" t="b">
        <v>0</v>
      </c>
      <c r="R183" t="b">
        <v>0</v>
      </c>
      <c r="S183" t="s">
        <v>28</v>
      </c>
      <c r="T183" t="str">
        <f t="shared" si="15"/>
        <v>technology</v>
      </c>
      <c r="U183" t="str">
        <f t="shared" si="16"/>
        <v>web</v>
      </c>
      <c r="V183" s="6" t="s">
        <v>2035</v>
      </c>
      <c r="W183" t="s">
        <v>2036</v>
      </c>
    </row>
    <row r="184" spans="1:23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8"/>
        <v>722.32472324723244</v>
      </c>
      <c r="G184" t="s">
        <v>20</v>
      </c>
      <c r="H184">
        <v>3318</v>
      </c>
      <c r="I184" s="5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13"/>
        <v>43631.208333333328</v>
      </c>
      <c r="O184" s="12">
        <f t="shared" si="14"/>
        <v>43647.208333333328</v>
      </c>
      <c r="Q184" t="b">
        <v>0</v>
      </c>
      <c r="R184" t="b">
        <v>0</v>
      </c>
      <c r="S184" t="s">
        <v>33</v>
      </c>
      <c r="T184" t="str">
        <f t="shared" si="15"/>
        <v>theater</v>
      </c>
      <c r="U184" t="str">
        <f t="shared" si="16"/>
        <v>plays</v>
      </c>
      <c r="V184" s="6" t="s">
        <v>2037</v>
      </c>
      <c r="W184" t="s">
        <v>2038</v>
      </c>
    </row>
    <row r="185" spans="1:23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8"/>
        <v>69.117647058823522</v>
      </c>
      <c r="G185" t="s">
        <v>14</v>
      </c>
      <c r="H185">
        <v>86</v>
      </c>
      <c r="I185" s="5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13"/>
        <v>40430.208333333336</v>
      </c>
      <c r="O185" s="12">
        <f t="shared" si="14"/>
        <v>40443.208333333336</v>
      </c>
      <c r="Q185" t="b">
        <v>0</v>
      </c>
      <c r="R185" t="b">
        <v>0</v>
      </c>
      <c r="S185" t="s">
        <v>23</v>
      </c>
      <c r="T185" t="str">
        <f t="shared" si="15"/>
        <v>music</v>
      </c>
      <c r="U185" t="str">
        <f t="shared" si="16"/>
        <v>rock</v>
      </c>
      <c r="V185" s="6" t="s">
        <v>2033</v>
      </c>
      <c r="W185" t="s">
        <v>2034</v>
      </c>
    </row>
    <row r="186" spans="1:23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8"/>
        <v>293.05555555555554</v>
      </c>
      <c r="G186" t="s">
        <v>20</v>
      </c>
      <c r="H186">
        <v>340</v>
      </c>
      <c r="I186" s="5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13"/>
        <v>43588.208333333328</v>
      </c>
      <c r="O186" s="12">
        <f t="shared" si="14"/>
        <v>43589.208333333328</v>
      </c>
      <c r="Q186" t="b">
        <v>0</v>
      </c>
      <c r="R186" t="b">
        <v>0</v>
      </c>
      <c r="S186" t="s">
        <v>33</v>
      </c>
      <c r="T186" t="str">
        <f t="shared" si="15"/>
        <v>theater</v>
      </c>
      <c r="U186" t="str">
        <f t="shared" si="16"/>
        <v>plays</v>
      </c>
      <c r="V186" s="6" t="s">
        <v>2037</v>
      </c>
      <c r="W186" t="s">
        <v>2038</v>
      </c>
    </row>
    <row r="187" spans="1:23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8"/>
        <v>71.8</v>
      </c>
      <c r="G187" t="s">
        <v>14</v>
      </c>
      <c r="H187">
        <v>19</v>
      </c>
      <c r="I187" s="5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13"/>
        <v>43233.208333333328</v>
      </c>
      <c r="O187" s="12">
        <f t="shared" si="14"/>
        <v>43244.208333333328</v>
      </c>
      <c r="Q187" t="b">
        <v>0</v>
      </c>
      <c r="R187" t="b">
        <v>0</v>
      </c>
      <c r="S187" t="s">
        <v>269</v>
      </c>
      <c r="T187" t="str">
        <f t="shared" si="15"/>
        <v>film &amp; video</v>
      </c>
      <c r="U187" t="str">
        <f t="shared" si="16"/>
        <v>television</v>
      </c>
      <c r="V187" s="6" t="s">
        <v>2039</v>
      </c>
      <c r="W187" t="s">
        <v>2058</v>
      </c>
    </row>
    <row r="188" spans="1:23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8"/>
        <v>31.934684684684683</v>
      </c>
      <c r="G188" t="s">
        <v>14</v>
      </c>
      <c r="H188">
        <v>886</v>
      </c>
      <c r="I188" s="5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13"/>
        <v>41782.208333333336</v>
      </c>
      <c r="O188" s="12">
        <f t="shared" si="14"/>
        <v>41797.208333333336</v>
      </c>
      <c r="Q188" t="b">
        <v>0</v>
      </c>
      <c r="R188" t="b">
        <v>0</v>
      </c>
      <c r="S188" t="s">
        <v>33</v>
      </c>
      <c r="T188" t="str">
        <f t="shared" si="15"/>
        <v>theater</v>
      </c>
      <c r="U188" t="str">
        <f t="shared" si="16"/>
        <v>plays</v>
      </c>
      <c r="V188" s="6" t="s">
        <v>2037</v>
      </c>
      <c r="W188" t="s">
        <v>2038</v>
      </c>
    </row>
    <row r="189" spans="1:23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8"/>
        <v>229.87375415282392</v>
      </c>
      <c r="G189" t="s">
        <v>20</v>
      </c>
      <c r="H189">
        <v>1442</v>
      </c>
      <c r="I189" s="5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13"/>
        <v>41328.25</v>
      </c>
      <c r="O189" s="12">
        <f t="shared" si="14"/>
        <v>41356.208333333336</v>
      </c>
      <c r="Q189" t="b">
        <v>0</v>
      </c>
      <c r="R189" t="b">
        <v>1</v>
      </c>
      <c r="S189" t="s">
        <v>100</v>
      </c>
      <c r="T189" t="str">
        <f t="shared" si="15"/>
        <v>film &amp; video</v>
      </c>
      <c r="U189" t="str">
        <f t="shared" si="16"/>
        <v>shorts</v>
      </c>
      <c r="V189" s="6" t="s">
        <v>2039</v>
      </c>
      <c r="W189" t="s">
        <v>2050</v>
      </c>
    </row>
    <row r="190" spans="1:23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8"/>
        <v>32.012195121951223</v>
      </c>
      <c r="G190" t="s">
        <v>14</v>
      </c>
      <c r="H190">
        <v>35</v>
      </c>
      <c r="I190" s="5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13"/>
        <v>41975.25</v>
      </c>
      <c r="O190" s="12">
        <f t="shared" si="14"/>
        <v>41976.25</v>
      </c>
      <c r="Q190" t="b">
        <v>0</v>
      </c>
      <c r="R190" t="b">
        <v>0</v>
      </c>
      <c r="S190" t="s">
        <v>33</v>
      </c>
      <c r="T190" t="str">
        <f t="shared" si="15"/>
        <v>theater</v>
      </c>
      <c r="U190" t="str">
        <f t="shared" si="16"/>
        <v>plays</v>
      </c>
      <c r="V190" s="6" t="s">
        <v>2037</v>
      </c>
      <c r="W190" t="s">
        <v>2038</v>
      </c>
    </row>
    <row r="191" spans="1:23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8"/>
        <v>23.525352848928385</v>
      </c>
      <c r="G191" t="s">
        <v>74</v>
      </c>
      <c r="H191">
        <v>441</v>
      </c>
      <c r="I191" s="5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13"/>
        <v>42433.25</v>
      </c>
      <c r="O191" s="12">
        <f t="shared" si="14"/>
        <v>42433.25</v>
      </c>
      <c r="Q191" t="b">
        <v>0</v>
      </c>
      <c r="R191" t="b">
        <v>0</v>
      </c>
      <c r="S191" t="s">
        <v>33</v>
      </c>
      <c r="T191" t="str">
        <f t="shared" si="15"/>
        <v>theater</v>
      </c>
      <c r="U191" t="str">
        <f t="shared" si="16"/>
        <v>plays</v>
      </c>
      <c r="V191" s="6" t="s">
        <v>2037</v>
      </c>
      <c r="W191" t="s">
        <v>2038</v>
      </c>
    </row>
    <row r="192" spans="1:23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8"/>
        <v>68.594594594594597</v>
      </c>
      <c r="G192" t="s">
        <v>14</v>
      </c>
      <c r="H192">
        <v>24</v>
      </c>
      <c r="I192" s="5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13"/>
        <v>41429.208333333336</v>
      </c>
      <c r="O192" s="12">
        <f t="shared" si="14"/>
        <v>41430.208333333336</v>
      </c>
      <c r="Q192" t="b">
        <v>0</v>
      </c>
      <c r="R192" t="b">
        <v>1</v>
      </c>
      <c r="S192" t="s">
        <v>33</v>
      </c>
      <c r="T192" t="str">
        <f t="shared" si="15"/>
        <v>theater</v>
      </c>
      <c r="U192" t="str">
        <f t="shared" si="16"/>
        <v>plays</v>
      </c>
      <c r="V192" s="6" t="s">
        <v>2037</v>
      </c>
      <c r="W192" t="s">
        <v>2038</v>
      </c>
    </row>
    <row r="193" spans="1:23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8"/>
        <v>37.952380952380956</v>
      </c>
      <c r="G193" t="s">
        <v>14</v>
      </c>
      <c r="H193">
        <v>86</v>
      </c>
      <c r="I193" s="5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13"/>
        <v>43536.208333333328</v>
      </c>
      <c r="O193" s="12">
        <f t="shared" si="14"/>
        <v>43539.208333333328</v>
      </c>
      <c r="Q193" t="b">
        <v>0</v>
      </c>
      <c r="R193" t="b">
        <v>0</v>
      </c>
      <c r="S193" t="s">
        <v>33</v>
      </c>
      <c r="T193" t="str">
        <f t="shared" si="15"/>
        <v>theater</v>
      </c>
      <c r="U193" t="str">
        <f t="shared" si="16"/>
        <v>plays</v>
      </c>
      <c r="V193" s="6" t="s">
        <v>2037</v>
      </c>
      <c r="W193" t="s">
        <v>2038</v>
      </c>
    </row>
    <row r="194" spans="1:23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8"/>
        <v>19.992957746478872</v>
      </c>
      <c r="G194" t="s">
        <v>14</v>
      </c>
      <c r="H194">
        <v>243</v>
      </c>
      <c r="I194" s="5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13"/>
        <v>41817.208333333336</v>
      </c>
      <c r="O194" s="12">
        <f t="shared" si="14"/>
        <v>41821.208333333336</v>
      </c>
      <c r="Q194" t="b">
        <v>0</v>
      </c>
      <c r="R194" t="b">
        <v>0</v>
      </c>
      <c r="S194" t="s">
        <v>23</v>
      </c>
      <c r="T194" t="str">
        <f t="shared" si="15"/>
        <v>music</v>
      </c>
      <c r="U194" t="str">
        <f t="shared" si="16"/>
        <v>rock</v>
      </c>
      <c r="V194" s="6" t="s">
        <v>2033</v>
      </c>
      <c r="W194" t="s">
        <v>2034</v>
      </c>
    </row>
    <row r="195" spans="1:23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8"/>
        <v>45.636363636363633</v>
      </c>
      <c r="G195" t="s">
        <v>14</v>
      </c>
      <c r="H195">
        <v>65</v>
      </c>
      <c r="I195" s="5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N258" si="19">(((L195/60)/60)/24)+DATE(1970,1,1)</f>
        <v>43198.208333333328</v>
      </c>
      <c r="O195" s="12">
        <f t="shared" ref="O195:O258" si="20">(((M195/60)/60)/24)+DATE(1970,1,1)</f>
        <v>43202.208333333328</v>
      </c>
      <c r="Q195" t="b">
        <v>1</v>
      </c>
      <c r="R195" t="b">
        <v>0</v>
      </c>
      <c r="S195" t="s">
        <v>60</v>
      </c>
      <c r="T195" t="str">
        <f t="shared" ref="T195:T258" si="21">LEFT(S195, FIND("/", S195) -1)</f>
        <v>music</v>
      </c>
      <c r="U195" t="str">
        <f t="shared" ref="U195:U258" si="22">RIGHT(S195, LEN(S195)- FIND("/", S195))</f>
        <v>indie rock</v>
      </c>
      <c r="V195" s="6" t="s">
        <v>2033</v>
      </c>
      <c r="W195" t="s">
        <v>2043</v>
      </c>
    </row>
    <row r="196" spans="1:23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5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9"/>
        <v>42261.208333333328</v>
      </c>
      <c r="O196" s="12">
        <f t="shared" si="20"/>
        <v>42277.208333333328</v>
      </c>
      <c r="Q196" t="b">
        <v>0</v>
      </c>
      <c r="R196" t="b">
        <v>0</v>
      </c>
      <c r="S196" t="s">
        <v>148</v>
      </c>
      <c r="T196" t="str">
        <f t="shared" si="21"/>
        <v>music</v>
      </c>
      <c r="U196" t="str">
        <f t="shared" si="22"/>
        <v>metal</v>
      </c>
      <c r="V196" s="6" t="s">
        <v>2033</v>
      </c>
      <c r="W196" t="s">
        <v>2055</v>
      </c>
    </row>
    <row r="197" spans="1:23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ref="F197:F260" si="24">(E197/D197)*100</f>
        <v>361.75316455696202</v>
      </c>
      <c r="G197" t="s">
        <v>20</v>
      </c>
      <c r="H197">
        <v>524</v>
      </c>
      <c r="I197" s="5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9"/>
        <v>43310.208333333328</v>
      </c>
      <c r="O197" s="12">
        <f t="shared" si="20"/>
        <v>43317.208333333328</v>
      </c>
      <c r="Q197" t="b">
        <v>0</v>
      </c>
      <c r="R197" t="b">
        <v>0</v>
      </c>
      <c r="S197" t="s">
        <v>50</v>
      </c>
      <c r="T197" t="str">
        <f t="shared" si="21"/>
        <v>music</v>
      </c>
      <c r="U197" t="str">
        <f t="shared" si="22"/>
        <v>electric music</v>
      </c>
      <c r="V197" s="6" t="s">
        <v>2033</v>
      </c>
      <c r="W197" t="s">
        <v>2041</v>
      </c>
    </row>
    <row r="198" spans="1:23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24"/>
        <v>63.146341463414636</v>
      </c>
      <c r="G198" t="s">
        <v>14</v>
      </c>
      <c r="H198">
        <v>100</v>
      </c>
      <c r="I198" s="5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9"/>
        <v>42616.208333333328</v>
      </c>
      <c r="O198" s="12">
        <f t="shared" si="20"/>
        <v>42635.208333333328</v>
      </c>
      <c r="Q198" t="b">
        <v>0</v>
      </c>
      <c r="R198" t="b">
        <v>0</v>
      </c>
      <c r="S198" t="s">
        <v>65</v>
      </c>
      <c r="T198" t="str">
        <f t="shared" si="21"/>
        <v>technology</v>
      </c>
      <c r="U198" t="str">
        <f t="shared" si="22"/>
        <v>wearables</v>
      </c>
      <c r="V198" s="6" t="s">
        <v>2035</v>
      </c>
      <c r="W198" t="s">
        <v>2044</v>
      </c>
    </row>
    <row r="199" spans="1:23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24"/>
        <v>298.20475319926874</v>
      </c>
      <c r="G199" t="s">
        <v>20</v>
      </c>
      <c r="H199">
        <v>1989</v>
      </c>
      <c r="I199" s="5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9"/>
        <v>42909.208333333328</v>
      </c>
      <c r="O199" s="12">
        <f t="shared" si="20"/>
        <v>42923.208333333328</v>
      </c>
      <c r="Q199" t="b">
        <v>0</v>
      </c>
      <c r="R199" t="b">
        <v>0</v>
      </c>
      <c r="S199" t="s">
        <v>53</v>
      </c>
      <c r="T199" t="str">
        <f t="shared" si="21"/>
        <v>film &amp; video</v>
      </c>
      <c r="U199" t="str">
        <f t="shared" si="22"/>
        <v>drama</v>
      </c>
      <c r="V199" s="6" t="s">
        <v>2039</v>
      </c>
      <c r="W199" t="s">
        <v>2042</v>
      </c>
    </row>
    <row r="200" spans="1:23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24"/>
        <v>9.5585443037974684</v>
      </c>
      <c r="G200" t="s">
        <v>14</v>
      </c>
      <c r="H200">
        <v>168</v>
      </c>
      <c r="I200" s="5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9"/>
        <v>40396.208333333336</v>
      </c>
      <c r="O200" s="12">
        <f t="shared" si="20"/>
        <v>40425.208333333336</v>
      </c>
      <c r="Q200" t="b">
        <v>0</v>
      </c>
      <c r="R200" t="b">
        <v>0</v>
      </c>
      <c r="S200" t="s">
        <v>50</v>
      </c>
      <c r="T200" t="str">
        <f t="shared" si="21"/>
        <v>music</v>
      </c>
      <c r="U200" t="str">
        <f t="shared" si="22"/>
        <v>electric music</v>
      </c>
      <c r="V200" s="6" t="s">
        <v>2033</v>
      </c>
      <c r="W200" t="s">
        <v>2041</v>
      </c>
    </row>
    <row r="201" spans="1:23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24"/>
        <v>53.777777777777779</v>
      </c>
      <c r="G201" t="s">
        <v>14</v>
      </c>
      <c r="H201">
        <v>13</v>
      </c>
      <c r="I201" s="5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9"/>
        <v>42192.208333333328</v>
      </c>
      <c r="O201" s="12">
        <f t="shared" si="20"/>
        <v>42196.208333333328</v>
      </c>
      <c r="Q201" t="b">
        <v>0</v>
      </c>
      <c r="R201" t="b">
        <v>0</v>
      </c>
      <c r="S201" t="s">
        <v>23</v>
      </c>
      <c r="T201" t="str">
        <f t="shared" si="21"/>
        <v>music</v>
      </c>
      <c r="U201" t="str">
        <f t="shared" si="22"/>
        <v>rock</v>
      </c>
      <c r="V201" s="6" t="s">
        <v>2033</v>
      </c>
      <c r="W201" t="s">
        <v>2034</v>
      </c>
    </row>
    <row r="202" spans="1:23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24"/>
        <v>2</v>
      </c>
      <c r="G202" t="s">
        <v>14</v>
      </c>
      <c r="H202">
        <v>1</v>
      </c>
      <c r="I202" s="5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9"/>
        <v>40262.208333333336</v>
      </c>
      <c r="O202" s="12">
        <f t="shared" si="20"/>
        <v>40273.208333333336</v>
      </c>
      <c r="Q202" t="b">
        <v>0</v>
      </c>
      <c r="R202" t="b">
        <v>0</v>
      </c>
      <c r="S202" t="s">
        <v>33</v>
      </c>
      <c r="T202" t="str">
        <f t="shared" si="21"/>
        <v>theater</v>
      </c>
      <c r="U202" t="str">
        <f t="shared" si="22"/>
        <v>plays</v>
      </c>
      <c r="V202" s="6" t="s">
        <v>2037</v>
      </c>
      <c r="W202" t="s">
        <v>2038</v>
      </c>
    </row>
    <row r="203" spans="1:23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24"/>
        <v>681.19047619047615</v>
      </c>
      <c r="G203" t="s">
        <v>20</v>
      </c>
      <c r="H203">
        <v>157</v>
      </c>
      <c r="I203" s="5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9"/>
        <v>41845.208333333336</v>
      </c>
      <c r="O203" s="12">
        <f t="shared" si="20"/>
        <v>41863.208333333336</v>
      </c>
      <c r="Q203" t="b">
        <v>0</v>
      </c>
      <c r="R203" t="b">
        <v>0</v>
      </c>
      <c r="S203" t="s">
        <v>28</v>
      </c>
      <c r="T203" t="str">
        <f t="shared" si="21"/>
        <v>technology</v>
      </c>
      <c r="U203" t="str">
        <f t="shared" si="22"/>
        <v>web</v>
      </c>
      <c r="V203" s="6" t="s">
        <v>2035</v>
      </c>
      <c r="W203" t="s">
        <v>2036</v>
      </c>
    </row>
    <row r="204" spans="1:23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24"/>
        <v>78.831325301204828</v>
      </c>
      <c r="G204" t="s">
        <v>74</v>
      </c>
      <c r="H204">
        <v>82</v>
      </c>
      <c r="I204" s="5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9"/>
        <v>40818.208333333336</v>
      </c>
      <c r="O204" s="12">
        <f t="shared" si="20"/>
        <v>40822.208333333336</v>
      </c>
      <c r="Q204" t="b">
        <v>0</v>
      </c>
      <c r="R204" t="b">
        <v>0</v>
      </c>
      <c r="S204" t="s">
        <v>17</v>
      </c>
      <c r="T204" t="str">
        <f t="shared" si="21"/>
        <v>food</v>
      </c>
      <c r="U204" t="str">
        <f t="shared" si="22"/>
        <v>food trucks</v>
      </c>
      <c r="V204" s="6" t="s">
        <v>2031</v>
      </c>
      <c r="W204" t="s">
        <v>2032</v>
      </c>
    </row>
    <row r="205" spans="1:23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24"/>
        <v>134.40792216817235</v>
      </c>
      <c r="G205" t="s">
        <v>20</v>
      </c>
      <c r="H205">
        <v>4498</v>
      </c>
      <c r="I205" s="5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9"/>
        <v>42752.25</v>
      </c>
      <c r="O205" s="12">
        <f t="shared" si="20"/>
        <v>42754.25</v>
      </c>
      <c r="Q205" t="b">
        <v>0</v>
      </c>
      <c r="R205" t="b">
        <v>0</v>
      </c>
      <c r="S205" t="s">
        <v>33</v>
      </c>
      <c r="T205" t="str">
        <f t="shared" si="21"/>
        <v>theater</v>
      </c>
      <c r="U205" t="str">
        <f t="shared" si="22"/>
        <v>plays</v>
      </c>
      <c r="V205" s="6" t="s">
        <v>2037</v>
      </c>
      <c r="W205" t="s">
        <v>2038</v>
      </c>
    </row>
    <row r="206" spans="1:23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24"/>
        <v>3.3719999999999999</v>
      </c>
      <c r="G206" t="s">
        <v>14</v>
      </c>
      <c r="H206">
        <v>40</v>
      </c>
      <c r="I206" s="5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9"/>
        <v>40636.208333333336</v>
      </c>
      <c r="O206" s="12">
        <f t="shared" si="20"/>
        <v>40646.208333333336</v>
      </c>
      <c r="Q206" t="b">
        <v>0</v>
      </c>
      <c r="R206" t="b">
        <v>0</v>
      </c>
      <c r="S206" t="s">
        <v>159</v>
      </c>
      <c r="T206" t="str">
        <f t="shared" si="21"/>
        <v>music</v>
      </c>
      <c r="U206" t="str">
        <f t="shared" si="22"/>
        <v>jazz</v>
      </c>
      <c r="V206" s="6" t="s">
        <v>2033</v>
      </c>
      <c r="W206" t="s">
        <v>2056</v>
      </c>
    </row>
    <row r="207" spans="1:23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24"/>
        <v>431.84615384615387</v>
      </c>
      <c r="G207" t="s">
        <v>20</v>
      </c>
      <c r="H207">
        <v>80</v>
      </c>
      <c r="I207" s="5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9"/>
        <v>43390.208333333328</v>
      </c>
      <c r="O207" s="12">
        <f t="shared" si="20"/>
        <v>43402.208333333328</v>
      </c>
      <c r="Q207" t="b">
        <v>1</v>
      </c>
      <c r="R207" t="b">
        <v>0</v>
      </c>
      <c r="S207" t="s">
        <v>33</v>
      </c>
      <c r="T207" t="str">
        <f t="shared" si="21"/>
        <v>theater</v>
      </c>
      <c r="U207" t="str">
        <f t="shared" si="22"/>
        <v>plays</v>
      </c>
      <c r="V207" s="6" t="s">
        <v>2037</v>
      </c>
      <c r="W207" t="s">
        <v>2038</v>
      </c>
    </row>
    <row r="208" spans="1:23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24"/>
        <v>38.844444444444441</v>
      </c>
      <c r="G208" t="s">
        <v>74</v>
      </c>
      <c r="H208">
        <v>57</v>
      </c>
      <c r="I208" s="5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9"/>
        <v>40236.25</v>
      </c>
      <c r="O208" s="12">
        <f t="shared" si="20"/>
        <v>40245.25</v>
      </c>
      <c r="Q208" t="b">
        <v>0</v>
      </c>
      <c r="R208" t="b">
        <v>0</v>
      </c>
      <c r="S208" t="s">
        <v>119</v>
      </c>
      <c r="T208" t="str">
        <f t="shared" si="21"/>
        <v>publishing</v>
      </c>
      <c r="U208" t="str">
        <f t="shared" si="22"/>
        <v>fiction</v>
      </c>
      <c r="V208" s="6" t="s">
        <v>2045</v>
      </c>
      <c r="W208" t="s">
        <v>2051</v>
      </c>
    </row>
    <row r="209" spans="1:23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24"/>
        <v>425.7</v>
      </c>
      <c r="G209" t="s">
        <v>20</v>
      </c>
      <c r="H209">
        <v>43</v>
      </c>
      <c r="I209" s="5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9"/>
        <v>43340.208333333328</v>
      </c>
      <c r="O209" s="12">
        <f t="shared" si="20"/>
        <v>43360.208333333328</v>
      </c>
      <c r="Q209" t="b">
        <v>0</v>
      </c>
      <c r="R209" t="b">
        <v>1</v>
      </c>
      <c r="S209" t="s">
        <v>23</v>
      </c>
      <c r="T209" t="str">
        <f t="shared" si="21"/>
        <v>music</v>
      </c>
      <c r="U209" t="str">
        <f t="shared" si="22"/>
        <v>rock</v>
      </c>
      <c r="V209" s="6" t="s">
        <v>2033</v>
      </c>
      <c r="W209" t="s">
        <v>2034</v>
      </c>
    </row>
    <row r="210" spans="1:23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24"/>
        <v>101.12239715591672</v>
      </c>
      <c r="G210" t="s">
        <v>20</v>
      </c>
      <c r="H210">
        <v>2053</v>
      </c>
      <c r="I210" s="5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9"/>
        <v>43048.25</v>
      </c>
      <c r="O210" s="12">
        <f t="shared" si="20"/>
        <v>43072.25</v>
      </c>
      <c r="Q210" t="b">
        <v>0</v>
      </c>
      <c r="R210" t="b">
        <v>0</v>
      </c>
      <c r="S210" t="s">
        <v>42</v>
      </c>
      <c r="T210" t="str">
        <f t="shared" si="21"/>
        <v>film &amp; video</v>
      </c>
      <c r="U210" t="str">
        <f t="shared" si="22"/>
        <v>documentary</v>
      </c>
      <c r="V210" s="6" t="s">
        <v>2039</v>
      </c>
      <c r="W210" t="s">
        <v>2040</v>
      </c>
    </row>
    <row r="211" spans="1:23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24"/>
        <v>21.188688946015425</v>
      </c>
      <c r="G211" t="s">
        <v>47</v>
      </c>
      <c r="H211">
        <v>808</v>
      </c>
      <c r="I211" s="5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9"/>
        <v>42496.208333333328</v>
      </c>
      <c r="O211" s="12">
        <f t="shared" si="20"/>
        <v>42503.208333333328</v>
      </c>
      <c r="Q211" t="b">
        <v>0</v>
      </c>
      <c r="R211" t="b">
        <v>0</v>
      </c>
      <c r="S211" t="s">
        <v>42</v>
      </c>
      <c r="T211" t="str">
        <f t="shared" si="21"/>
        <v>film &amp; video</v>
      </c>
      <c r="U211" t="str">
        <f t="shared" si="22"/>
        <v>documentary</v>
      </c>
      <c r="V211" s="6" t="s">
        <v>2039</v>
      </c>
      <c r="W211" t="s">
        <v>2040</v>
      </c>
    </row>
    <row r="212" spans="1:23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24"/>
        <v>67.425531914893625</v>
      </c>
      <c r="G212" t="s">
        <v>14</v>
      </c>
      <c r="H212">
        <v>226</v>
      </c>
      <c r="I212" s="5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9"/>
        <v>42797.25</v>
      </c>
      <c r="O212" s="12">
        <f t="shared" si="20"/>
        <v>42824.208333333328</v>
      </c>
      <c r="Q212" t="b">
        <v>0</v>
      </c>
      <c r="R212" t="b">
        <v>0</v>
      </c>
      <c r="S212" t="s">
        <v>474</v>
      </c>
      <c r="T212" t="str">
        <f t="shared" si="21"/>
        <v>film &amp; video</v>
      </c>
      <c r="U212" t="str">
        <f t="shared" si="22"/>
        <v>science fiction</v>
      </c>
      <c r="V212" s="6" t="s">
        <v>2039</v>
      </c>
      <c r="W212" t="s">
        <v>2061</v>
      </c>
    </row>
    <row r="213" spans="1:23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24"/>
        <v>94.923371647509583</v>
      </c>
      <c r="G213" t="s">
        <v>14</v>
      </c>
      <c r="H213">
        <v>1625</v>
      </c>
      <c r="I213" s="5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9"/>
        <v>41513.208333333336</v>
      </c>
      <c r="O213" s="12">
        <f t="shared" si="20"/>
        <v>41537.208333333336</v>
      </c>
      <c r="Q213" t="b">
        <v>0</v>
      </c>
      <c r="R213" t="b">
        <v>0</v>
      </c>
      <c r="S213" t="s">
        <v>33</v>
      </c>
      <c r="T213" t="str">
        <f t="shared" si="21"/>
        <v>theater</v>
      </c>
      <c r="U213" t="str">
        <f t="shared" si="22"/>
        <v>plays</v>
      </c>
      <c r="V213" s="6" t="s">
        <v>2037</v>
      </c>
      <c r="W213" t="s">
        <v>2038</v>
      </c>
    </row>
    <row r="214" spans="1:23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24"/>
        <v>151.85185185185185</v>
      </c>
      <c r="G214" t="s">
        <v>20</v>
      </c>
      <c r="H214">
        <v>168</v>
      </c>
      <c r="I214" s="5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9"/>
        <v>43814.25</v>
      </c>
      <c r="O214" s="12">
        <f t="shared" si="20"/>
        <v>43860.25</v>
      </c>
      <c r="Q214" t="b">
        <v>0</v>
      </c>
      <c r="R214" t="b">
        <v>0</v>
      </c>
      <c r="S214" t="s">
        <v>33</v>
      </c>
      <c r="T214" t="str">
        <f t="shared" si="21"/>
        <v>theater</v>
      </c>
      <c r="U214" t="str">
        <f t="shared" si="22"/>
        <v>plays</v>
      </c>
      <c r="V214" s="6" t="s">
        <v>2037</v>
      </c>
      <c r="W214" t="s">
        <v>2038</v>
      </c>
    </row>
    <row r="215" spans="1:23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24"/>
        <v>195.16382252559728</v>
      </c>
      <c r="G215" t="s">
        <v>20</v>
      </c>
      <c r="H215">
        <v>4289</v>
      </c>
      <c r="I215" s="5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9"/>
        <v>40488.208333333336</v>
      </c>
      <c r="O215" s="12">
        <f t="shared" si="20"/>
        <v>40496.25</v>
      </c>
      <c r="Q215" t="b">
        <v>0</v>
      </c>
      <c r="R215" t="b">
        <v>1</v>
      </c>
      <c r="S215" t="s">
        <v>60</v>
      </c>
      <c r="T215" t="str">
        <f t="shared" si="21"/>
        <v>music</v>
      </c>
      <c r="U215" t="str">
        <f t="shared" si="22"/>
        <v>indie rock</v>
      </c>
      <c r="V215" s="6" t="s">
        <v>2033</v>
      </c>
      <c r="W215" t="s">
        <v>2043</v>
      </c>
    </row>
    <row r="216" spans="1:23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24"/>
        <v>1023.1428571428571</v>
      </c>
      <c r="G216" t="s">
        <v>20</v>
      </c>
      <c r="H216">
        <v>165</v>
      </c>
      <c r="I216" s="5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9"/>
        <v>40409.208333333336</v>
      </c>
      <c r="O216" s="12">
        <f t="shared" si="20"/>
        <v>40415.208333333336</v>
      </c>
      <c r="Q216" t="b">
        <v>0</v>
      </c>
      <c r="R216" t="b">
        <v>0</v>
      </c>
      <c r="S216" t="s">
        <v>23</v>
      </c>
      <c r="T216" t="str">
        <f t="shared" si="21"/>
        <v>music</v>
      </c>
      <c r="U216" t="str">
        <f t="shared" si="22"/>
        <v>rock</v>
      </c>
      <c r="V216" s="6" t="s">
        <v>2033</v>
      </c>
      <c r="W216" t="s">
        <v>2034</v>
      </c>
    </row>
    <row r="217" spans="1:23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24"/>
        <v>3.841836734693878</v>
      </c>
      <c r="G217" t="s">
        <v>14</v>
      </c>
      <c r="H217">
        <v>143</v>
      </c>
      <c r="I217" s="5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9"/>
        <v>43509.25</v>
      </c>
      <c r="O217" s="12">
        <f t="shared" si="20"/>
        <v>43511.25</v>
      </c>
      <c r="Q217" t="b">
        <v>0</v>
      </c>
      <c r="R217" t="b">
        <v>0</v>
      </c>
      <c r="S217" t="s">
        <v>33</v>
      </c>
      <c r="T217" t="str">
        <f t="shared" si="21"/>
        <v>theater</v>
      </c>
      <c r="U217" t="str">
        <f t="shared" si="22"/>
        <v>plays</v>
      </c>
      <c r="V217" s="6" t="s">
        <v>2037</v>
      </c>
      <c r="W217" t="s">
        <v>2038</v>
      </c>
    </row>
    <row r="218" spans="1:23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24"/>
        <v>155.07066557107643</v>
      </c>
      <c r="G218" t="s">
        <v>20</v>
      </c>
      <c r="H218">
        <v>1815</v>
      </c>
      <c r="I218" s="5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9"/>
        <v>40869.25</v>
      </c>
      <c r="O218" s="12">
        <f t="shared" si="20"/>
        <v>40871.25</v>
      </c>
      <c r="Q218" t="b">
        <v>0</v>
      </c>
      <c r="R218" t="b">
        <v>0</v>
      </c>
      <c r="S218" t="s">
        <v>33</v>
      </c>
      <c r="T218" t="str">
        <f t="shared" si="21"/>
        <v>theater</v>
      </c>
      <c r="U218" t="str">
        <f t="shared" si="22"/>
        <v>plays</v>
      </c>
      <c r="V218" s="6" t="s">
        <v>2037</v>
      </c>
      <c r="W218" t="s">
        <v>2038</v>
      </c>
    </row>
    <row r="219" spans="1:23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24"/>
        <v>44.753477588871718</v>
      </c>
      <c r="G219" t="s">
        <v>14</v>
      </c>
      <c r="H219">
        <v>934</v>
      </c>
      <c r="I219" s="5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9"/>
        <v>43583.208333333328</v>
      </c>
      <c r="O219" s="12">
        <f t="shared" si="20"/>
        <v>43592.208333333328</v>
      </c>
      <c r="Q219" t="b">
        <v>0</v>
      </c>
      <c r="R219" t="b">
        <v>0</v>
      </c>
      <c r="S219" t="s">
        <v>474</v>
      </c>
      <c r="T219" t="str">
        <f t="shared" si="21"/>
        <v>film &amp; video</v>
      </c>
      <c r="U219" t="str">
        <f t="shared" si="22"/>
        <v>science fiction</v>
      </c>
      <c r="V219" s="6" t="s">
        <v>2039</v>
      </c>
      <c r="W219" t="s">
        <v>2061</v>
      </c>
    </row>
    <row r="220" spans="1:23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24"/>
        <v>215.94736842105263</v>
      </c>
      <c r="G220" t="s">
        <v>20</v>
      </c>
      <c r="H220">
        <v>397</v>
      </c>
      <c r="I220" s="5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9"/>
        <v>40858.25</v>
      </c>
      <c r="O220" s="12">
        <f t="shared" si="20"/>
        <v>40892.25</v>
      </c>
      <c r="Q220" t="b">
        <v>0</v>
      </c>
      <c r="R220" t="b">
        <v>1</v>
      </c>
      <c r="S220" t="s">
        <v>100</v>
      </c>
      <c r="T220" t="str">
        <f t="shared" si="21"/>
        <v>film &amp; video</v>
      </c>
      <c r="U220" t="str">
        <f t="shared" si="22"/>
        <v>shorts</v>
      </c>
      <c r="V220" s="6" t="s">
        <v>2039</v>
      </c>
      <c r="W220" t="s">
        <v>2050</v>
      </c>
    </row>
    <row r="221" spans="1:23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24"/>
        <v>332.12709832134288</v>
      </c>
      <c r="G221" t="s">
        <v>20</v>
      </c>
      <c r="H221">
        <v>1539</v>
      </c>
      <c r="I221" s="5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9"/>
        <v>41137.208333333336</v>
      </c>
      <c r="O221" s="12">
        <f t="shared" si="20"/>
        <v>41149.208333333336</v>
      </c>
      <c r="Q221" t="b">
        <v>0</v>
      </c>
      <c r="R221" t="b">
        <v>0</v>
      </c>
      <c r="S221" t="s">
        <v>71</v>
      </c>
      <c r="T221" t="str">
        <f t="shared" si="21"/>
        <v>film &amp; video</v>
      </c>
      <c r="U221" t="str">
        <f t="shared" si="22"/>
        <v>animation</v>
      </c>
      <c r="V221" s="6" t="s">
        <v>2039</v>
      </c>
      <c r="W221" t="s">
        <v>2047</v>
      </c>
    </row>
    <row r="222" spans="1:23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24"/>
        <v>8.4430379746835449</v>
      </c>
      <c r="G222" t="s">
        <v>14</v>
      </c>
      <c r="H222">
        <v>17</v>
      </c>
      <c r="I222" s="5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9"/>
        <v>40725.208333333336</v>
      </c>
      <c r="O222" s="12">
        <f t="shared" si="20"/>
        <v>40743.208333333336</v>
      </c>
      <c r="Q222" t="b">
        <v>1</v>
      </c>
      <c r="R222" t="b">
        <v>0</v>
      </c>
      <c r="S222" t="s">
        <v>33</v>
      </c>
      <c r="T222" t="str">
        <f t="shared" si="21"/>
        <v>theater</v>
      </c>
      <c r="U222" t="str">
        <f t="shared" si="22"/>
        <v>plays</v>
      </c>
      <c r="V222" s="6" t="s">
        <v>2037</v>
      </c>
      <c r="W222" t="s">
        <v>2038</v>
      </c>
    </row>
    <row r="223" spans="1:23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24"/>
        <v>98.625514403292186</v>
      </c>
      <c r="G223" t="s">
        <v>14</v>
      </c>
      <c r="H223">
        <v>2179</v>
      </c>
      <c r="I223" s="5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9"/>
        <v>41081.208333333336</v>
      </c>
      <c r="O223" s="12">
        <f t="shared" si="20"/>
        <v>41083.208333333336</v>
      </c>
      <c r="Q223" t="b">
        <v>1</v>
      </c>
      <c r="R223" t="b">
        <v>0</v>
      </c>
      <c r="S223" t="s">
        <v>17</v>
      </c>
      <c r="T223" t="str">
        <f t="shared" si="21"/>
        <v>food</v>
      </c>
      <c r="U223" t="str">
        <f t="shared" si="22"/>
        <v>food trucks</v>
      </c>
      <c r="V223" s="6" t="s">
        <v>2031</v>
      </c>
      <c r="W223" t="s">
        <v>2032</v>
      </c>
    </row>
    <row r="224" spans="1:23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24"/>
        <v>137.97916666666669</v>
      </c>
      <c r="G224" t="s">
        <v>20</v>
      </c>
      <c r="H224">
        <v>138</v>
      </c>
      <c r="I224" s="5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9"/>
        <v>41914.208333333336</v>
      </c>
      <c r="O224" s="12">
        <f t="shared" si="20"/>
        <v>41915.208333333336</v>
      </c>
      <c r="Q224" t="b">
        <v>0</v>
      </c>
      <c r="R224" t="b">
        <v>0</v>
      </c>
      <c r="S224" t="s">
        <v>122</v>
      </c>
      <c r="T224" t="str">
        <f t="shared" si="21"/>
        <v>photography</v>
      </c>
      <c r="U224" t="str">
        <f t="shared" si="22"/>
        <v>photography books</v>
      </c>
      <c r="V224" s="6" t="s">
        <v>2052</v>
      </c>
      <c r="W224" t="s">
        <v>2053</v>
      </c>
    </row>
    <row r="225" spans="1:23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24"/>
        <v>93.81099656357388</v>
      </c>
      <c r="G225" t="s">
        <v>14</v>
      </c>
      <c r="H225">
        <v>931</v>
      </c>
      <c r="I225" s="5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9"/>
        <v>42445.208333333328</v>
      </c>
      <c r="O225" s="12">
        <f t="shared" si="20"/>
        <v>42459.208333333328</v>
      </c>
      <c r="Q225" t="b">
        <v>0</v>
      </c>
      <c r="R225" t="b">
        <v>0</v>
      </c>
      <c r="S225" t="s">
        <v>33</v>
      </c>
      <c r="T225" t="str">
        <f t="shared" si="21"/>
        <v>theater</v>
      </c>
      <c r="U225" t="str">
        <f t="shared" si="22"/>
        <v>plays</v>
      </c>
      <c r="V225" s="6" t="s">
        <v>2037</v>
      </c>
      <c r="W225" t="s">
        <v>2038</v>
      </c>
    </row>
    <row r="226" spans="1:23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24"/>
        <v>403.63930885529157</v>
      </c>
      <c r="G226" t="s">
        <v>20</v>
      </c>
      <c r="H226">
        <v>3594</v>
      </c>
      <c r="I226" s="5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9"/>
        <v>41906.208333333336</v>
      </c>
      <c r="O226" s="12">
        <f t="shared" si="20"/>
        <v>41951.25</v>
      </c>
      <c r="Q226" t="b">
        <v>0</v>
      </c>
      <c r="R226" t="b">
        <v>0</v>
      </c>
      <c r="S226" t="s">
        <v>474</v>
      </c>
      <c r="T226" t="str">
        <f t="shared" si="21"/>
        <v>film &amp; video</v>
      </c>
      <c r="U226" t="str">
        <f t="shared" si="22"/>
        <v>science fiction</v>
      </c>
      <c r="V226" s="6" t="s">
        <v>2039</v>
      </c>
      <c r="W226" t="s">
        <v>2061</v>
      </c>
    </row>
    <row r="227" spans="1:23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24"/>
        <v>260.1740412979351</v>
      </c>
      <c r="G227" t="s">
        <v>20</v>
      </c>
      <c r="H227">
        <v>5880</v>
      </c>
      <c r="I227" s="5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9"/>
        <v>41762.208333333336</v>
      </c>
      <c r="O227" s="12">
        <f t="shared" si="20"/>
        <v>41762.208333333336</v>
      </c>
      <c r="Q227" t="b">
        <v>1</v>
      </c>
      <c r="R227" t="b">
        <v>0</v>
      </c>
      <c r="S227" t="s">
        <v>23</v>
      </c>
      <c r="T227" t="str">
        <f t="shared" si="21"/>
        <v>music</v>
      </c>
      <c r="U227" t="str">
        <f t="shared" si="22"/>
        <v>rock</v>
      </c>
      <c r="V227" s="6" t="s">
        <v>2033</v>
      </c>
      <c r="W227" t="s">
        <v>2034</v>
      </c>
    </row>
    <row r="228" spans="1:23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24"/>
        <v>366.63333333333333</v>
      </c>
      <c r="G228" t="s">
        <v>20</v>
      </c>
      <c r="H228">
        <v>112</v>
      </c>
      <c r="I228" s="5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9"/>
        <v>40276.208333333336</v>
      </c>
      <c r="O228" s="12">
        <f t="shared" si="20"/>
        <v>40313.208333333336</v>
      </c>
      <c r="Q228" t="b">
        <v>0</v>
      </c>
      <c r="R228" t="b">
        <v>0</v>
      </c>
      <c r="S228" t="s">
        <v>122</v>
      </c>
      <c r="T228" t="str">
        <f t="shared" si="21"/>
        <v>photography</v>
      </c>
      <c r="U228" t="str">
        <f t="shared" si="22"/>
        <v>photography books</v>
      </c>
      <c r="V228" s="6" t="s">
        <v>2052</v>
      </c>
      <c r="W228" t="s">
        <v>2053</v>
      </c>
    </row>
    <row r="229" spans="1:23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24"/>
        <v>168.72085385878489</v>
      </c>
      <c r="G229" t="s">
        <v>20</v>
      </c>
      <c r="H229">
        <v>943</v>
      </c>
      <c r="I229" s="5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9"/>
        <v>42139.208333333328</v>
      </c>
      <c r="O229" s="12">
        <f t="shared" si="20"/>
        <v>42145.208333333328</v>
      </c>
      <c r="Q229" t="b">
        <v>0</v>
      </c>
      <c r="R229" t="b">
        <v>0</v>
      </c>
      <c r="S229" t="s">
        <v>292</v>
      </c>
      <c r="T229" t="str">
        <f t="shared" si="21"/>
        <v>games</v>
      </c>
      <c r="U229" t="str">
        <f t="shared" si="22"/>
        <v>mobile games</v>
      </c>
      <c r="V229" s="6" t="s">
        <v>2048</v>
      </c>
      <c r="W229" t="s">
        <v>2059</v>
      </c>
    </row>
    <row r="230" spans="1:23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24"/>
        <v>119.90717911530093</v>
      </c>
      <c r="G230" t="s">
        <v>20</v>
      </c>
      <c r="H230">
        <v>2468</v>
      </c>
      <c r="I230" s="5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9"/>
        <v>42613.208333333328</v>
      </c>
      <c r="O230" s="12">
        <f t="shared" si="20"/>
        <v>42638.208333333328</v>
      </c>
      <c r="Q230" t="b">
        <v>0</v>
      </c>
      <c r="R230" t="b">
        <v>0</v>
      </c>
      <c r="S230" t="s">
        <v>71</v>
      </c>
      <c r="T230" t="str">
        <f t="shared" si="21"/>
        <v>film &amp; video</v>
      </c>
      <c r="U230" t="str">
        <f t="shared" si="22"/>
        <v>animation</v>
      </c>
      <c r="V230" s="6" t="s">
        <v>2039</v>
      </c>
      <c r="W230" t="s">
        <v>2047</v>
      </c>
    </row>
    <row r="231" spans="1:23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24"/>
        <v>193.68925233644859</v>
      </c>
      <c r="G231" t="s">
        <v>20</v>
      </c>
      <c r="H231">
        <v>2551</v>
      </c>
      <c r="I231" s="5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9"/>
        <v>42887.208333333328</v>
      </c>
      <c r="O231" s="12">
        <f t="shared" si="20"/>
        <v>42935.208333333328</v>
      </c>
      <c r="Q231" t="b">
        <v>0</v>
      </c>
      <c r="R231" t="b">
        <v>1</v>
      </c>
      <c r="S231" t="s">
        <v>292</v>
      </c>
      <c r="T231" t="str">
        <f t="shared" si="21"/>
        <v>games</v>
      </c>
      <c r="U231" t="str">
        <f t="shared" si="22"/>
        <v>mobile games</v>
      </c>
      <c r="V231" s="6" t="s">
        <v>2048</v>
      </c>
      <c r="W231" t="s">
        <v>2059</v>
      </c>
    </row>
    <row r="232" spans="1:23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24"/>
        <v>420.16666666666669</v>
      </c>
      <c r="G232" t="s">
        <v>20</v>
      </c>
      <c r="H232">
        <v>101</v>
      </c>
      <c r="I232" s="5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9"/>
        <v>43805.25</v>
      </c>
      <c r="O232" s="12">
        <f t="shared" si="20"/>
        <v>43805.25</v>
      </c>
      <c r="Q232" t="b">
        <v>0</v>
      </c>
      <c r="R232" t="b">
        <v>0</v>
      </c>
      <c r="S232" t="s">
        <v>89</v>
      </c>
      <c r="T232" t="str">
        <f t="shared" si="21"/>
        <v>games</v>
      </c>
      <c r="U232" t="str">
        <f t="shared" si="22"/>
        <v>video games</v>
      </c>
      <c r="V232" s="6" t="s">
        <v>2048</v>
      </c>
      <c r="W232" t="s">
        <v>2049</v>
      </c>
    </row>
    <row r="233" spans="1:23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24"/>
        <v>76.708333333333329</v>
      </c>
      <c r="G233" t="s">
        <v>74</v>
      </c>
      <c r="H233">
        <v>67</v>
      </c>
      <c r="I233" s="5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9"/>
        <v>41415.208333333336</v>
      </c>
      <c r="O233" s="12">
        <f t="shared" si="20"/>
        <v>41473.208333333336</v>
      </c>
      <c r="Q233" t="b">
        <v>0</v>
      </c>
      <c r="R233" t="b">
        <v>0</v>
      </c>
      <c r="S233" t="s">
        <v>33</v>
      </c>
      <c r="T233" t="str">
        <f t="shared" si="21"/>
        <v>theater</v>
      </c>
      <c r="U233" t="str">
        <f t="shared" si="22"/>
        <v>plays</v>
      </c>
      <c r="V233" s="6" t="s">
        <v>2037</v>
      </c>
      <c r="W233" t="s">
        <v>2038</v>
      </c>
    </row>
    <row r="234" spans="1:23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24"/>
        <v>171.26470588235293</v>
      </c>
      <c r="G234" t="s">
        <v>20</v>
      </c>
      <c r="H234">
        <v>92</v>
      </c>
      <c r="I234" s="5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9"/>
        <v>42576.208333333328</v>
      </c>
      <c r="O234" s="12">
        <f t="shared" si="20"/>
        <v>42577.208333333328</v>
      </c>
      <c r="Q234" t="b">
        <v>0</v>
      </c>
      <c r="R234" t="b">
        <v>0</v>
      </c>
      <c r="S234" t="s">
        <v>33</v>
      </c>
      <c r="T234" t="str">
        <f t="shared" si="21"/>
        <v>theater</v>
      </c>
      <c r="U234" t="str">
        <f t="shared" si="22"/>
        <v>plays</v>
      </c>
      <c r="V234" s="6" t="s">
        <v>2037</v>
      </c>
      <c r="W234" t="s">
        <v>2038</v>
      </c>
    </row>
    <row r="235" spans="1:23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24"/>
        <v>157.89473684210526</v>
      </c>
      <c r="G235" t="s">
        <v>20</v>
      </c>
      <c r="H235">
        <v>62</v>
      </c>
      <c r="I235" s="5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9"/>
        <v>40706.208333333336</v>
      </c>
      <c r="O235" s="12">
        <f t="shared" si="20"/>
        <v>40722.208333333336</v>
      </c>
      <c r="Q235" t="b">
        <v>0</v>
      </c>
      <c r="R235" t="b">
        <v>0</v>
      </c>
      <c r="S235" t="s">
        <v>71</v>
      </c>
      <c r="T235" t="str">
        <f t="shared" si="21"/>
        <v>film &amp; video</v>
      </c>
      <c r="U235" t="str">
        <f t="shared" si="22"/>
        <v>animation</v>
      </c>
      <c r="V235" s="6" t="s">
        <v>2039</v>
      </c>
      <c r="W235" t="s">
        <v>2047</v>
      </c>
    </row>
    <row r="236" spans="1:23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24"/>
        <v>109.08</v>
      </c>
      <c r="G236" t="s">
        <v>20</v>
      </c>
      <c r="H236">
        <v>149</v>
      </c>
      <c r="I236" s="5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19"/>
        <v>42969.208333333328</v>
      </c>
      <c r="O236" s="12">
        <f t="shared" si="20"/>
        <v>42976.208333333328</v>
      </c>
      <c r="Q236" t="b">
        <v>0</v>
      </c>
      <c r="R236" t="b">
        <v>1</v>
      </c>
      <c r="S236" t="s">
        <v>89</v>
      </c>
      <c r="T236" t="str">
        <f t="shared" si="21"/>
        <v>games</v>
      </c>
      <c r="U236" t="str">
        <f t="shared" si="22"/>
        <v>video games</v>
      </c>
      <c r="V236" s="6" t="s">
        <v>2048</v>
      </c>
      <c r="W236" t="s">
        <v>2049</v>
      </c>
    </row>
    <row r="237" spans="1:23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24"/>
        <v>41.732558139534881</v>
      </c>
      <c r="G237" t="s">
        <v>14</v>
      </c>
      <c r="H237">
        <v>92</v>
      </c>
      <c r="I237" s="5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9"/>
        <v>42779.25</v>
      </c>
      <c r="O237" s="12">
        <f t="shared" si="20"/>
        <v>42784.25</v>
      </c>
      <c r="Q237" t="b">
        <v>0</v>
      </c>
      <c r="R237" t="b">
        <v>0</v>
      </c>
      <c r="S237" t="s">
        <v>71</v>
      </c>
      <c r="T237" t="str">
        <f t="shared" si="21"/>
        <v>film &amp; video</v>
      </c>
      <c r="U237" t="str">
        <f t="shared" si="22"/>
        <v>animation</v>
      </c>
      <c r="V237" s="6" t="s">
        <v>2039</v>
      </c>
      <c r="W237" t="s">
        <v>2047</v>
      </c>
    </row>
    <row r="238" spans="1:23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24"/>
        <v>10.944303797468354</v>
      </c>
      <c r="G238" t="s">
        <v>14</v>
      </c>
      <c r="H238">
        <v>57</v>
      </c>
      <c r="I238" s="5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9"/>
        <v>43641.208333333328</v>
      </c>
      <c r="O238" s="12">
        <f t="shared" si="20"/>
        <v>43648.208333333328</v>
      </c>
      <c r="Q238" t="b">
        <v>0</v>
      </c>
      <c r="R238" t="b">
        <v>1</v>
      </c>
      <c r="S238" t="s">
        <v>23</v>
      </c>
      <c r="T238" t="str">
        <f t="shared" si="21"/>
        <v>music</v>
      </c>
      <c r="U238" t="str">
        <f t="shared" si="22"/>
        <v>rock</v>
      </c>
      <c r="V238" s="6" t="s">
        <v>2033</v>
      </c>
      <c r="W238" t="s">
        <v>2034</v>
      </c>
    </row>
    <row r="239" spans="1:23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24"/>
        <v>159.3763440860215</v>
      </c>
      <c r="G239" t="s">
        <v>20</v>
      </c>
      <c r="H239">
        <v>329</v>
      </c>
      <c r="I239" s="5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9"/>
        <v>41754.208333333336</v>
      </c>
      <c r="O239" s="12">
        <f t="shared" si="20"/>
        <v>41756.208333333336</v>
      </c>
      <c r="Q239" t="b">
        <v>0</v>
      </c>
      <c r="R239" t="b">
        <v>0</v>
      </c>
      <c r="S239" t="s">
        <v>71</v>
      </c>
      <c r="T239" t="str">
        <f t="shared" si="21"/>
        <v>film &amp; video</v>
      </c>
      <c r="U239" t="str">
        <f t="shared" si="22"/>
        <v>animation</v>
      </c>
      <c r="V239" s="6" t="s">
        <v>2039</v>
      </c>
      <c r="W239" t="s">
        <v>2047</v>
      </c>
    </row>
    <row r="240" spans="1:23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24"/>
        <v>422.41666666666669</v>
      </c>
      <c r="G240" t="s">
        <v>20</v>
      </c>
      <c r="H240">
        <v>97</v>
      </c>
      <c r="I240" s="5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9"/>
        <v>43083.25</v>
      </c>
      <c r="O240" s="12">
        <f t="shared" si="20"/>
        <v>43108.25</v>
      </c>
      <c r="Q240" t="b">
        <v>0</v>
      </c>
      <c r="R240" t="b">
        <v>1</v>
      </c>
      <c r="S240" t="s">
        <v>33</v>
      </c>
      <c r="T240" t="str">
        <f t="shared" si="21"/>
        <v>theater</v>
      </c>
      <c r="U240" t="str">
        <f t="shared" si="22"/>
        <v>plays</v>
      </c>
      <c r="V240" s="6" t="s">
        <v>2037</v>
      </c>
      <c r="W240" t="s">
        <v>2038</v>
      </c>
    </row>
    <row r="241" spans="1:23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24"/>
        <v>97.71875</v>
      </c>
      <c r="G241" t="s">
        <v>14</v>
      </c>
      <c r="H241">
        <v>41</v>
      </c>
      <c r="I241" s="5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9"/>
        <v>42245.208333333328</v>
      </c>
      <c r="O241" s="12">
        <f t="shared" si="20"/>
        <v>42249.208333333328</v>
      </c>
      <c r="Q241" t="b">
        <v>0</v>
      </c>
      <c r="R241" t="b">
        <v>0</v>
      </c>
      <c r="S241" t="s">
        <v>65</v>
      </c>
      <c r="T241" t="str">
        <f t="shared" si="21"/>
        <v>technology</v>
      </c>
      <c r="U241" t="str">
        <f t="shared" si="22"/>
        <v>wearables</v>
      </c>
      <c r="V241" s="6" t="s">
        <v>2035</v>
      </c>
      <c r="W241" t="s">
        <v>2044</v>
      </c>
    </row>
    <row r="242" spans="1:23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24"/>
        <v>418.78911564625849</v>
      </c>
      <c r="G242" t="s">
        <v>20</v>
      </c>
      <c r="H242">
        <v>1784</v>
      </c>
      <c r="I242" s="5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9"/>
        <v>40396.208333333336</v>
      </c>
      <c r="O242" s="12">
        <f t="shared" si="20"/>
        <v>40397.208333333336</v>
      </c>
      <c r="Q242" t="b">
        <v>0</v>
      </c>
      <c r="R242" t="b">
        <v>0</v>
      </c>
      <c r="S242" t="s">
        <v>33</v>
      </c>
      <c r="T242" t="str">
        <f t="shared" si="21"/>
        <v>theater</v>
      </c>
      <c r="U242" t="str">
        <f t="shared" si="22"/>
        <v>plays</v>
      </c>
      <c r="V242" s="6" t="s">
        <v>2037</v>
      </c>
      <c r="W242" t="s">
        <v>2038</v>
      </c>
    </row>
    <row r="243" spans="1:23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24"/>
        <v>101.91632047477745</v>
      </c>
      <c r="G243" t="s">
        <v>20</v>
      </c>
      <c r="H243">
        <v>1684</v>
      </c>
      <c r="I243" s="5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9"/>
        <v>41742.208333333336</v>
      </c>
      <c r="O243" s="12">
        <f t="shared" si="20"/>
        <v>41752.208333333336</v>
      </c>
      <c r="Q243" t="b">
        <v>0</v>
      </c>
      <c r="R243" t="b">
        <v>1</v>
      </c>
      <c r="S243" t="s">
        <v>68</v>
      </c>
      <c r="T243" t="str">
        <f t="shared" si="21"/>
        <v>publishing</v>
      </c>
      <c r="U243" t="str">
        <f t="shared" si="22"/>
        <v>nonfiction</v>
      </c>
      <c r="V243" s="6" t="s">
        <v>2045</v>
      </c>
      <c r="W243" t="s">
        <v>2046</v>
      </c>
    </row>
    <row r="244" spans="1:23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24"/>
        <v>127.72619047619047</v>
      </c>
      <c r="G244" t="s">
        <v>20</v>
      </c>
      <c r="H244">
        <v>250</v>
      </c>
      <c r="I244" s="5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9"/>
        <v>42865.208333333328</v>
      </c>
      <c r="O244" s="12">
        <f t="shared" si="20"/>
        <v>42875.208333333328</v>
      </c>
      <c r="Q244" t="b">
        <v>0</v>
      </c>
      <c r="R244" t="b">
        <v>1</v>
      </c>
      <c r="S244" t="s">
        <v>23</v>
      </c>
      <c r="T244" t="str">
        <f t="shared" si="21"/>
        <v>music</v>
      </c>
      <c r="U244" t="str">
        <f t="shared" si="22"/>
        <v>rock</v>
      </c>
      <c r="V244" s="6" t="s">
        <v>2033</v>
      </c>
      <c r="W244" t="s">
        <v>2034</v>
      </c>
    </row>
    <row r="245" spans="1:23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24"/>
        <v>445.21739130434781</v>
      </c>
      <c r="G245" t="s">
        <v>20</v>
      </c>
      <c r="H245">
        <v>238</v>
      </c>
      <c r="I245" s="5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9"/>
        <v>43163.25</v>
      </c>
      <c r="O245" s="12">
        <f t="shared" si="20"/>
        <v>43166.25</v>
      </c>
      <c r="Q245" t="b">
        <v>0</v>
      </c>
      <c r="R245" t="b">
        <v>0</v>
      </c>
      <c r="S245" t="s">
        <v>33</v>
      </c>
      <c r="T245" t="str">
        <f t="shared" si="21"/>
        <v>theater</v>
      </c>
      <c r="U245" t="str">
        <f t="shared" si="22"/>
        <v>plays</v>
      </c>
      <c r="V245" s="6" t="s">
        <v>2037</v>
      </c>
      <c r="W245" t="s">
        <v>2038</v>
      </c>
    </row>
    <row r="246" spans="1:23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24"/>
        <v>569.71428571428578</v>
      </c>
      <c r="G246" t="s">
        <v>20</v>
      </c>
      <c r="H246">
        <v>53</v>
      </c>
      <c r="I246" s="5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9"/>
        <v>41834.208333333336</v>
      </c>
      <c r="O246" s="12">
        <f t="shared" si="20"/>
        <v>41886.208333333336</v>
      </c>
      <c r="Q246" t="b">
        <v>0</v>
      </c>
      <c r="R246" t="b">
        <v>0</v>
      </c>
      <c r="S246" t="s">
        <v>33</v>
      </c>
      <c r="T246" t="str">
        <f t="shared" si="21"/>
        <v>theater</v>
      </c>
      <c r="U246" t="str">
        <f t="shared" si="22"/>
        <v>plays</v>
      </c>
      <c r="V246" s="6" t="s">
        <v>2037</v>
      </c>
      <c r="W246" t="s">
        <v>2038</v>
      </c>
    </row>
    <row r="247" spans="1:23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24"/>
        <v>509.34482758620686</v>
      </c>
      <c r="G247" t="s">
        <v>20</v>
      </c>
      <c r="H247">
        <v>214</v>
      </c>
      <c r="I247" s="5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9"/>
        <v>41736.208333333336</v>
      </c>
      <c r="O247" s="12">
        <f t="shared" si="20"/>
        <v>41737.208333333336</v>
      </c>
      <c r="Q247" t="b">
        <v>0</v>
      </c>
      <c r="R247" t="b">
        <v>0</v>
      </c>
      <c r="S247" t="s">
        <v>33</v>
      </c>
      <c r="T247" t="str">
        <f t="shared" si="21"/>
        <v>theater</v>
      </c>
      <c r="U247" t="str">
        <f t="shared" si="22"/>
        <v>plays</v>
      </c>
      <c r="V247" s="6" t="s">
        <v>2037</v>
      </c>
      <c r="W247" t="s">
        <v>2038</v>
      </c>
    </row>
    <row r="248" spans="1:23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24"/>
        <v>325.5333333333333</v>
      </c>
      <c r="G248" t="s">
        <v>20</v>
      </c>
      <c r="H248">
        <v>222</v>
      </c>
      <c r="I248" s="5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9"/>
        <v>41491.208333333336</v>
      </c>
      <c r="O248" s="12">
        <f t="shared" si="20"/>
        <v>41495.208333333336</v>
      </c>
      <c r="Q248" t="b">
        <v>0</v>
      </c>
      <c r="R248" t="b">
        <v>0</v>
      </c>
      <c r="S248" t="s">
        <v>28</v>
      </c>
      <c r="T248" t="str">
        <f t="shared" si="21"/>
        <v>technology</v>
      </c>
      <c r="U248" t="str">
        <f t="shared" si="22"/>
        <v>web</v>
      </c>
      <c r="V248" s="6" t="s">
        <v>2035</v>
      </c>
      <c r="W248" t="s">
        <v>2036</v>
      </c>
    </row>
    <row r="249" spans="1:23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24"/>
        <v>932.61616161616166</v>
      </c>
      <c r="G249" t="s">
        <v>20</v>
      </c>
      <c r="H249">
        <v>1884</v>
      </c>
      <c r="I249" s="5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9"/>
        <v>42726.25</v>
      </c>
      <c r="O249" s="12">
        <f t="shared" si="20"/>
        <v>42741.25</v>
      </c>
      <c r="Q249" t="b">
        <v>0</v>
      </c>
      <c r="R249" t="b">
        <v>1</v>
      </c>
      <c r="S249" t="s">
        <v>119</v>
      </c>
      <c r="T249" t="str">
        <f t="shared" si="21"/>
        <v>publishing</v>
      </c>
      <c r="U249" t="str">
        <f t="shared" si="22"/>
        <v>fiction</v>
      </c>
      <c r="V249" s="6" t="s">
        <v>2045</v>
      </c>
      <c r="W249" t="s">
        <v>2051</v>
      </c>
    </row>
    <row r="250" spans="1:23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24"/>
        <v>211.33870967741933</v>
      </c>
      <c r="G250" t="s">
        <v>20</v>
      </c>
      <c r="H250">
        <v>218</v>
      </c>
      <c r="I250" s="5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9"/>
        <v>42004.25</v>
      </c>
      <c r="O250" s="12">
        <f t="shared" si="20"/>
        <v>42009.25</v>
      </c>
      <c r="Q250" t="b">
        <v>0</v>
      </c>
      <c r="R250" t="b">
        <v>0</v>
      </c>
      <c r="S250" t="s">
        <v>292</v>
      </c>
      <c r="T250" t="str">
        <f t="shared" si="21"/>
        <v>games</v>
      </c>
      <c r="U250" t="str">
        <f t="shared" si="22"/>
        <v>mobile games</v>
      </c>
      <c r="V250" s="6" t="s">
        <v>2048</v>
      </c>
      <c r="W250" t="s">
        <v>2059</v>
      </c>
    </row>
    <row r="251" spans="1:23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24"/>
        <v>273.32520325203251</v>
      </c>
      <c r="G251" t="s">
        <v>20</v>
      </c>
      <c r="H251">
        <v>6465</v>
      </c>
      <c r="I251" s="5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9"/>
        <v>42006.25</v>
      </c>
      <c r="O251" s="12">
        <f t="shared" si="20"/>
        <v>42013.25</v>
      </c>
      <c r="Q251" t="b">
        <v>0</v>
      </c>
      <c r="R251" t="b">
        <v>0</v>
      </c>
      <c r="S251" t="s">
        <v>206</v>
      </c>
      <c r="T251" t="str">
        <f t="shared" si="21"/>
        <v>publishing</v>
      </c>
      <c r="U251" t="str">
        <f t="shared" si="22"/>
        <v>translations</v>
      </c>
      <c r="V251" s="6" t="s">
        <v>2045</v>
      </c>
      <c r="W251" t="s">
        <v>2057</v>
      </c>
    </row>
    <row r="252" spans="1:23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24"/>
        <v>3</v>
      </c>
      <c r="G252" t="s">
        <v>14</v>
      </c>
      <c r="H252">
        <v>1</v>
      </c>
      <c r="I252" s="5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9"/>
        <v>40203.25</v>
      </c>
      <c r="O252" s="12">
        <f t="shared" si="20"/>
        <v>40238.25</v>
      </c>
      <c r="Q252" t="b">
        <v>0</v>
      </c>
      <c r="R252" t="b">
        <v>0</v>
      </c>
      <c r="S252" t="s">
        <v>23</v>
      </c>
      <c r="T252" t="str">
        <f t="shared" si="21"/>
        <v>music</v>
      </c>
      <c r="U252" t="str">
        <f t="shared" si="22"/>
        <v>rock</v>
      </c>
      <c r="V252" s="6" t="s">
        <v>2033</v>
      </c>
      <c r="W252" t="s">
        <v>2034</v>
      </c>
    </row>
    <row r="253" spans="1:23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24"/>
        <v>54.084507042253513</v>
      </c>
      <c r="G253" t="s">
        <v>14</v>
      </c>
      <c r="H253">
        <v>101</v>
      </c>
      <c r="I253" s="5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9"/>
        <v>41252.25</v>
      </c>
      <c r="O253" s="12">
        <f t="shared" si="20"/>
        <v>41254.25</v>
      </c>
      <c r="Q253" t="b">
        <v>0</v>
      </c>
      <c r="R253" t="b">
        <v>0</v>
      </c>
      <c r="S253" t="s">
        <v>33</v>
      </c>
      <c r="T253" t="str">
        <f t="shared" si="21"/>
        <v>theater</v>
      </c>
      <c r="U253" t="str">
        <f t="shared" si="22"/>
        <v>plays</v>
      </c>
      <c r="V253" s="6" t="s">
        <v>2037</v>
      </c>
      <c r="W253" t="s">
        <v>2038</v>
      </c>
    </row>
    <row r="254" spans="1:23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24"/>
        <v>626.29999999999995</v>
      </c>
      <c r="G254" t="s">
        <v>20</v>
      </c>
      <c r="H254">
        <v>59</v>
      </c>
      <c r="I254" s="5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9"/>
        <v>41572.208333333336</v>
      </c>
      <c r="O254" s="12">
        <f t="shared" si="20"/>
        <v>41577.208333333336</v>
      </c>
      <c r="Q254" t="b">
        <v>0</v>
      </c>
      <c r="R254" t="b">
        <v>0</v>
      </c>
      <c r="S254" t="s">
        <v>33</v>
      </c>
      <c r="T254" t="str">
        <f t="shared" si="21"/>
        <v>theater</v>
      </c>
      <c r="U254" t="str">
        <f t="shared" si="22"/>
        <v>plays</v>
      </c>
      <c r="V254" s="6" t="s">
        <v>2037</v>
      </c>
      <c r="W254" t="s">
        <v>2038</v>
      </c>
    </row>
    <row r="255" spans="1:23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24"/>
        <v>89.021399176954731</v>
      </c>
      <c r="G255" t="s">
        <v>14</v>
      </c>
      <c r="H255">
        <v>1335</v>
      </c>
      <c r="I255" s="5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9"/>
        <v>40641.208333333336</v>
      </c>
      <c r="O255" s="12">
        <f t="shared" si="20"/>
        <v>40653.208333333336</v>
      </c>
      <c r="Q255" t="b">
        <v>0</v>
      </c>
      <c r="R255" t="b">
        <v>0</v>
      </c>
      <c r="S255" t="s">
        <v>53</v>
      </c>
      <c r="T255" t="str">
        <f t="shared" si="21"/>
        <v>film &amp; video</v>
      </c>
      <c r="U255" t="str">
        <f t="shared" si="22"/>
        <v>drama</v>
      </c>
      <c r="V255" s="6" t="s">
        <v>2039</v>
      </c>
      <c r="W255" t="s">
        <v>2042</v>
      </c>
    </row>
    <row r="256" spans="1:23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24"/>
        <v>184.89130434782609</v>
      </c>
      <c r="G256" t="s">
        <v>20</v>
      </c>
      <c r="H256">
        <v>88</v>
      </c>
      <c r="I256" s="5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9"/>
        <v>42787.25</v>
      </c>
      <c r="O256" s="12">
        <f t="shared" si="20"/>
        <v>42789.25</v>
      </c>
      <c r="Q256" t="b">
        <v>0</v>
      </c>
      <c r="R256" t="b">
        <v>0</v>
      </c>
      <c r="S256" t="s">
        <v>68</v>
      </c>
      <c r="T256" t="str">
        <f t="shared" si="21"/>
        <v>publishing</v>
      </c>
      <c r="U256" t="str">
        <f t="shared" si="22"/>
        <v>nonfiction</v>
      </c>
      <c r="V256" s="6" t="s">
        <v>2045</v>
      </c>
      <c r="W256" t="s">
        <v>2046</v>
      </c>
    </row>
    <row r="257" spans="1:23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24"/>
        <v>120.16770186335404</v>
      </c>
      <c r="G257" t="s">
        <v>20</v>
      </c>
      <c r="H257">
        <v>1697</v>
      </c>
      <c r="I257" s="5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9"/>
        <v>40590.25</v>
      </c>
      <c r="O257" s="12">
        <f t="shared" si="20"/>
        <v>40595.25</v>
      </c>
      <c r="Q257" t="b">
        <v>0</v>
      </c>
      <c r="R257" t="b">
        <v>1</v>
      </c>
      <c r="S257" t="s">
        <v>23</v>
      </c>
      <c r="T257" t="str">
        <f t="shared" si="21"/>
        <v>music</v>
      </c>
      <c r="U257" t="str">
        <f t="shared" si="22"/>
        <v>rock</v>
      </c>
      <c r="V257" s="6" t="s">
        <v>2033</v>
      </c>
      <c r="W257" t="s">
        <v>2034</v>
      </c>
    </row>
    <row r="258" spans="1:23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24"/>
        <v>23.390243902439025</v>
      </c>
      <c r="G258" t="s">
        <v>14</v>
      </c>
      <c r="H258">
        <v>15</v>
      </c>
      <c r="I258" s="5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19"/>
        <v>42393.25</v>
      </c>
      <c r="O258" s="12">
        <f t="shared" si="20"/>
        <v>42430.25</v>
      </c>
      <c r="Q258" t="b">
        <v>0</v>
      </c>
      <c r="R258" t="b">
        <v>0</v>
      </c>
      <c r="S258" t="s">
        <v>23</v>
      </c>
      <c r="T258" t="str">
        <f t="shared" si="21"/>
        <v>music</v>
      </c>
      <c r="U258" t="str">
        <f t="shared" si="22"/>
        <v>rock</v>
      </c>
      <c r="V258" s="6" t="s">
        <v>2033</v>
      </c>
      <c r="W258" t="s">
        <v>2034</v>
      </c>
    </row>
    <row r="259" spans="1:23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4"/>
        <v>146</v>
      </c>
      <c r="G259" t="s">
        <v>20</v>
      </c>
      <c r="H259">
        <v>92</v>
      </c>
      <c r="I259" s="5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N322" si="25">(((L259/60)/60)/24)+DATE(1970,1,1)</f>
        <v>41338.25</v>
      </c>
      <c r="O259" s="12">
        <f t="shared" ref="O259:O322" si="26">(((M259/60)/60)/24)+DATE(1970,1,1)</f>
        <v>41352.208333333336</v>
      </c>
      <c r="Q259" t="b">
        <v>0</v>
      </c>
      <c r="R259" t="b">
        <v>0</v>
      </c>
      <c r="S259" t="s">
        <v>33</v>
      </c>
      <c r="T259" t="str">
        <f t="shared" ref="T259:T322" si="27">LEFT(S259, FIND("/", S259) -1)</f>
        <v>theater</v>
      </c>
      <c r="U259" t="str">
        <f t="shared" ref="U259:U322" si="28">RIGHT(S259, LEN(S259)- FIND("/", S259))</f>
        <v>plays</v>
      </c>
      <c r="V259" s="6" t="s">
        <v>2037</v>
      </c>
      <c r="W259" t="s">
        <v>2038</v>
      </c>
    </row>
    <row r="260" spans="1:23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5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25"/>
        <v>42712.25</v>
      </c>
      <c r="O260" s="12">
        <f t="shared" si="26"/>
        <v>42732.25</v>
      </c>
      <c r="Q260" t="b">
        <v>0</v>
      </c>
      <c r="R260" t="b">
        <v>1</v>
      </c>
      <c r="S260" t="s">
        <v>33</v>
      </c>
      <c r="T260" t="str">
        <f t="shared" si="27"/>
        <v>theater</v>
      </c>
      <c r="U260" t="str">
        <f t="shared" si="28"/>
        <v>plays</v>
      </c>
      <c r="V260" s="6" t="s">
        <v>2037</v>
      </c>
      <c r="W260" t="s">
        <v>2038</v>
      </c>
    </row>
    <row r="261" spans="1:23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ref="F261:F324" si="30">(E261/D261)*100</f>
        <v>597.5</v>
      </c>
      <c r="G261" t="s">
        <v>20</v>
      </c>
      <c r="H261">
        <v>138</v>
      </c>
      <c r="I261" s="5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25"/>
        <v>41251.25</v>
      </c>
      <c r="O261" s="12">
        <f t="shared" si="26"/>
        <v>41270.25</v>
      </c>
      <c r="Q261" t="b">
        <v>1</v>
      </c>
      <c r="R261" t="b">
        <v>0</v>
      </c>
      <c r="S261" t="s">
        <v>122</v>
      </c>
      <c r="T261" t="str">
        <f t="shared" si="27"/>
        <v>photography</v>
      </c>
      <c r="U261" t="str">
        <f t="shared" si="28"/>
        <v>photography books</v>
      </c>
      <c r="V261" s="6" t="s">
        <v>2052</v>
      </c>
      <c r="W261" t="s">
        <v>2053</v>
      </c>
    </row>
    <row r="262" spans="1:23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30"/>
        <v>157.69841269841268</v>
      </c>
      <c r="G262" t="s">
        <v>20</v>
      </c>
      <c r="H262">
        <v>261</v>
      </c>
      <c r="I262" s="5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25"/>
        <v>41180.208333333336</v>
      </c>
      <c r="O262" s="12">
        <f t="shared" si="26"/>
        <v>41192.208333333336</v>
      </c>
      <c r="Q262" t="b">
        <v>0</v>
      </c>
      <c r="R262" t="b">
        <v>0</v>
      </c>
      <c r="S262" t="s">
        <v>23</v>
      </c>
      <c r="T262" t="str">
        <f t="shared" si="27"/>
        <v>music</v>
      </c>
      <c r="U262" t="str">
        <f t="shared" si="28"/>
        <v>rock</v>
      </c>
      <c r="V262" s="6" t="s">
        <v>2033</v>
      </c>
      <c r="W262" t="s">
        <v>2034</v>
      </c>
    </row>
    <row r="263" spans="1:23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30"/>
        <v>31.201660735468568</v>
      </c>
      <c r="G263" t="s">
        <v>14</v>
      </c>
      <c r="H263">
        <v>454</v>
      </c>
      <c r="I263" s="5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25"/>
        <v>40415.208333333336</v>
      </c>
      <c r="O263" s="12">
        <f t="shared" si="26"/>
        <v>40419.208333333336</v>
      </c>
      <c r="Q263" t="b">
        <v>0</v>
      </c>
      <c r="R263" t="b">
        <v>1</v>
      </c>
      <c r="S263" t="s">
        <v>23</v>
      </c>
      <c r="T263" t="str">
        <f t="shared" si="27"/>
        <v>music</v>
      </c>
      <c r="U263" t="str">
        <f t="shared" si="28"/>
        <v>rock</v>
      </c>
      <c r="V263" s="6" t="s">
        <v>2033</v>
      </c>
      <c r="W263" t="s">
        <v>2034</v>
      </c>
    </row>
    <row r="264" spans="1:23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30"/>
        <v>313.41176470588238</v>
      </c>
      <c r="G264" t="s">
        <v>20</v>
      </c>
      <c r="H264">
        <v>107</v>
      </c>
      <c r="I264" s="5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25"/>
        <v>40638.208333333336</v>
      </c>
      <c r="O264" s="12">
        <f t="shared" si="26"/>
        <v>40664.208333333336</v>
      </c>
      <c r="Q264" t="b">
        <v>0</v>
      </c>
      <c r="R264" t="b">
        <v>1</v>
      </c>
      <c r="S264" t="s">
        <v>60</v>
      </c>
      <c r="T264" t="str">
        <f t="shared" si="27"/>
        <v>music</v>
      </c>
      <c r="U264" t="str">
        <f t="shared" si="28"/>
        <v>indie rock</v>
      </c>
      <c r="V264" s="6" t="s">
        <v>2033</v>
      </c>
      <c r="W264" t="s">
        <v>2043</v>
      </c>
    </row>
    <row r="265" spans="1:23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30"/>
        <v>370.89655172413791</v>
      </c>
      <c r="G265" t="s">
        <v>20</v>
      </c>
      <c r="H265">
        <v>199</v>
      </c>
      <c r="I265" s="5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25"/>
        <v>40187.25</v>
      </c>
      <c r="O265" s="12">
        <f t="shared" si="26"/>
        <v>40187.25</v>
      </c>
      <c r="Q265" t="b">
        <v>0</v>
      </c>
      <c r="R265" t="b">
        <v>0</v>
      </c>
      <c r="S265" t="s">
        <v>122</v>
      </c>
      <c r="T265" t="str">
        <f t="shared" si="27"/>
        <v>photography</v>
      </c>
      <c r="U265" t="str">
        <f t="shared" si="28"/>
        <v>photography books</v>
      </c>
      <c r="V265" s="6" t="s">
        <v>2052</v>
      </c>
      <c r="W265" t="s">
        <v>2053</v>
      </c>
    </row>
    <row r="266" spans="1:23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30"/>
        <v>362.66447368421052</v>
      </c>
      <c r="G266" t="s">
        <v>20</v>
      </c>
      <c r="H266">
        <v>5512</v>
      </c>
      <c r="I266" s="5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25"/>
        <v>41317.25</v>
      </c>
      <c r="O266" s="12">
        <f t="shared" si="26"/>
        <v>41333.25</v>
      </c>
      <c r="Q266" t="b">
        <v>0</v>
      </c>
      <c r="R266" t="b">
        <v>0</v>
      </c>
      <c r="S266" t="s">
        <v>33</v>
      </c>
      <c r="T266" t="str">
        <f t="shared" si="27"/>
        <v>theater</v>
      </c>
      <c r="U266" t="str">
        <f t="shared" si="28"/>
        <v>plays</v>
      </c>
      <c r="V266" s="6" t="s">
        <v>2037</v>
      </c>
      <c r="W266" t="s">
        <v>2038</v>
      </c>
    </row>
    <row r="267" spans="1:23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30"/>
        <v>123.08163265306122</v>
      </c>
      <c r="G267" t="s">
        <v>20</v>
      </c>
      <c r="H267">
        <v>86</v>
      </c>
      <c r="I267" s="5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25"/>
        <v>42372.25</v>
      </c>
      <c r="O267" s="12">
        <f t="shared" si="26"/>
        <v>42416.25</v>
      </c>
      <c r="Q267" t="b">
        <v>0</v>
      </c>
      <c r="R267" t="b">
        <v>0</v>
      </c>
      <c r="S267" t="s">
        <v>33</v>
      </c>
      <c r="T267" t="str">
        <f t="shared" si="27"/>
        <v>theater</v>
      </c>
      <c r="U267" t="str">
        <f t="shared" si="28"/>
        <v>plays</v>
      </c>
      <c r="V267" s="6" t="s">
        <v>2037</v>
      </c>
      <c r="W267" t="s">
        <v>2038</v>
      </c>
    </row>
    <row r="268" spans="1:23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30"/>
        <v>76.766756032171585</v>
      </c>
      <c r="G268" t="s">
        <v>14</v>
      </c>
      <c r="H268">
        <v>3182</v>
      </c>
      <c r="I268" s="5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25"/>
        <v>41950.25</v>
      </c>
      <c r="O268" s="12">
        <f t="shared" si="26"/>
        <v>41983.25</v>
      </c>
      <c r="Q268" t="b">
        <v>0</v>
      </c>
      <c r="R268" t="b">
        <v>1</v>
      </c>
      <c r="S268" t="s">
        <v>159</v>
      </c>
      <c r="T268" t="str">
        <f t="shared" si="27"/>
        <v>music</v>
      </c>
      <c r="U268" t="str">
        <f t="shared" si="28"/>
        <v>jazz</v>
      </c>
      <c r="V268" s="6" t="s">
        <v>2033</v>
      </c>
      <c r="W268" t="s">
        <v>2056</v>
      </c>
    </row>
    <row r="269" spans="1:23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30"/>
        <v>233.62012987012989</v>
      </c>
      <c r="G269" t="s">
        <v>20</v>
      </c>
      <c r="H269">
        <v>2768</v>
      </c>
      <c r="I269" s="5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25"/>
        <v>41206.208333333336</v>
      </c>
      <c r="O269" s="12">
        <f t="shared" si="26"/>
        <v>41222.25</v>
      </c>
      <c r="Q269" t="b">
        <v>0</v>
      </c>
      <c r="R269" t="b">
        <v>0</v>
      </c>
      <c r="S269" t="s">
        <v>33</v>
      </c>
      <c r="T269" t="str">
        <f t="shared" si="27"/>
        <v>theater</v>
      </c>
      <c r="U269" t="str">
        <f t="shared" si="28"/>
        <v>plays</v>
      </c>
      <c r="V269" s="6" t="s">
        <v>2037</v>
      </c>
      <c r="W269" t="s">
        <v>2038</v>
      </c>
    </row>
    <row r="270" spans="1:23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30"/>
        <v>180.53333333333333</v>
      </c>
      <c r="G270" t="s">
        <v>20</v>
      </c>
      <c r="H270">
        <v>48</v>
      </c>
      <c r="I270" s="5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25"/>
        <v>41186.208333333336</v>
      </c>
      <c r="O270" s="12">
        <f t="shared" si="26"/>
        <v>41232.25</v>
      </c>
      <c r="Q270" t="b">
        <v>0</v>
      </c>
      <c r="R270" t="b">
        <v>0</v>
      </c>
      <c r="S270" t="s">
        <v>42</v>
      </c>
      <c r="T270" t="str">
        <f t="shared" si="27"/>
        <v>film &amp; video</v>
      </c>
      <c r="U270" t="str">
        <f t="shared" si="28"/>
        <v>documentary</v>
      </c>
      <c r="V270" s="6" t="s">
        <v>2039</v>
      </c>
      <c r="W270" t="s">
        <v>2040</v>
      </c>
    </row>
    <row r="271" spans="1:23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30"/>
        <v>252.62857142857143</v>
      </c>
      <c r="G271" t="s">
        <v>20</v>
      </c>
      <c r="H271">
        <v>87</v>
      </c>
      <c r="I271" s="5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25"/>
        <v>43496.25</v>
      </c>
      <c r="O271" s="12">
        <f t="shared" si="26"/>
        <v>43517.25</v>
      </c>
      <c r="Q271" t="b">
        <v>0</v>
      </c>
      <c r="R271" t="b">
        <v>0</v>
      </c>
      <c r="S271" t="s">
        <v>269</v>
      </c>
      <c r="T271" t="str">
        <f t="shared" si="27"/>
        <v>film &amp; video</v>
      </c>
      <c r="U271" t="str">
        <f t="shared" si="28"/>
        <v>television</v>
      </c>
      <c r="V271" s="6" t="s">
        <v>2039</v>
      </c>
      <c r="W271" t="s">
        <v>2058</v>
      </c>
    </row>
    <row r="272" spans="1:23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30"/>
        <v>27.176538240368025</v>
      </c>
      <c r="G272" t="s">
        <v>74</v>
      </c>
      <c r="H272">
        <v>1890</v>
      </c>
      <c r="I272" s="5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25"/>
        <v>40514.25</v>
      </c>
      <c r="O272" s="12">
        <f t="shared" si="26"/>
        <v>40516.25</v>
      </c>
      <c r="Q272" t="b">
        <v>0</v>
      </c>
      <c r="R272" t="b">
        <v>0</v>
      </c>
      <c r="S272" t="s">
        <v>89</v>
      </c>
      <c r="T272" t="str">
        <f t="shared" si="27"/>
        <v>games</v>
      </c>
      <c r="U272" t="str">
        <f t="shared" si="28"/>
        <v>video games</v>
      </c>
      <c r="V272" s="6" t="s">
        <v>2048</v>
      </c>
      <c r="W272" t="s">
        <v>2049</v>
      </c>
    </row>
    <row r="273" spans="1:23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30"/>
        <v>1.2706571242680547</v>
      </c>
      <c r="G273" t="s">
        <v>47</v>
      </c>
      <c r="H273">
        <v>61</v>
      </c>
      <c r="I273" s="5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25"/>
        <v>42345.25</v>
      </c>
      <c r="O273" s="12">
        <f t="shared" si="26"/>
        <v>42376.25</v>
      </c>
      <c r="Q273" t="b">
        <v>0</v>
      </c>
      <c r="R273" t="b">
        <v>0</v>
      </c>
      <c r="S273" t="s">
        <v>122</v>
      </c>
      <c r="T273" t="str">
        <f t="shared" si="27"/>
        <v>photography</v>
      </c>
      <c r="U273" t="str">
        <f t="shared" si="28"/>
        <v>photography books</v>
      </c>
      <c r="V273" s="6" t="s">
        <v>2052</v>
      </c>
      <c r="W273" t="s">
        <v>2053</v>
      </c>
    </row>
    <row r="274" spans="1:23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30"/>
        <v>304.0097847358121</v>
      </c>
      <c r="G274" t="s">
        <v>20</v>
      </c>
      <c r="H274">
        <v>1894</v>
      </c>
      <c r="I274" s="5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25"/>
        <v>43656.208333333328</v>
      </c>
      <c r="O274" s="12">
        <f t="shared" si="26"/>
        <v>43681.208333333328</v>
      </c>
      <c r="Q274" t="b">
        <v>0</v>
      </c>
      <c r="R274" t="b">
        <v>1</v>
      </c>
      <c r="S274" t="s">
        <v>33</v>
      </c>
      <c r="T274" t="str">
        <f t="shared" si="27"/>
        <v>theater</v>
      </c>
      <c r="U274" t="str">
        <f t="shared" si="28"/>
        <v>plays</v>
      </c>
      <c r="V274" s="6" t="s">
        <v>2037</v>
      </c>
      <c r="W274" t="s">
        <v>2038</v>
      </c>
    </row>
    <row r="275" spans="1:23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30"/>
        <v>137.23076923076923</v>
      </c>
      <c r="G275" t="s">
        <v>20</v>
      </c>
      <c r="H275">
        <v>282</v>
      </c>
      <c r="I275" s="5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25"/>
        <v>42995.208333333328</v>
      </c>
      <c r="O275" s="12">
        <f t="shared" si="26"/>
        <v>42998.208333333328</v>
      </c>
      <c r="Q275" t="b">
        <v>0</v>
      </c>
      <c r="R275" t="b">
        <v>0</v>
      </c>
      <c r="S275" t="s">
        <v>33</v>
      </c>
      <c r="T275" t="str">
        <f t="shared" si="27"/>
        <v>theater</v>
      </c>
      <c r="U275" t="str">
        <f t="shared" si="28"/>
        <v>plays</v>
      </c>
      <c r="V275" s="6" t="s">
        <v>2037</v>
      </c>
      <c r="W275" t="s">
        <v>2038</v>
      </c>
    </row>
    <row r="276" spans="1:23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30"/>
        <v>32.208333333333336</v>
      </c>
      <c r="G276" t="s">
        <v>14</v>
      </c>
      <c r="H276">
        <v>15</v>
      </c>
      <c r="I276" s="5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25"/>
        <v>43045.25</v>
      </c>
      <c r="O276" s="12">
        <f t="shared" si="26"/>
        <v>43050.25</v>
      </c>
      <c r="Q276" t="b">
        <v>0</v>
      </c>
      <c r="R276" t="b">
        <v>0</v>
      </c>
      <c r="S276" t="s">
        <v>33</v>
      </c>
      <c r="T276" t="str">
        <f t="shared" si="27"/>
        <v>theater</v>
      </c>
      <c r="U276" t="str">
        <f t="shared" si="28"/>
        <v>plays</v>
      </c>
      <c r="V276" s="6" t="s">
        <v>2037</v>
      </c>
      <c r="W276" t="s">
        <v>2038</v>
      </c>
    </row>
    <row r="277" spans="1:23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30"/>
        <v>241.51282051282053</v>
      </c>
      <c r="G277" t="s">
        <v>20</v>
      </c>
      <c r="H277">
        <v>116</v>
      </c>
      <c r="I277" s="5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25"/>
        <v>43561.208333333328</v>
      </c>
      <c r="O277" s="12">
        <f t="shared" si="26"/>
        <v>43569.208333333328</v>
      </c>
      <c r="Q277" t="b">
        <v>0</v>
      </c>
      <c r="R277" t="b">
        <v>0</v>
      </c>
      <c r="S277" t="s">
        <v>206</v>
      </c>
      <c r="T277" t="str">
        <f t="shared" si="27"/>
        <v>publishing</v>
      </c>
      <c r="U277" t="str">
        <f t="shared" si="28"/>
        <v>translations</v>
      </c>
      <c r="V277" s="6" t="s">
        <v>2045</v>
      </c>
      <c r="W277" t="s">
        <v>2057</v>
      </c>
    </row>
    <row r="278" spans="1:23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30"/>
        <v>96.8</v>
      </c>
      <c r="G278" t="s">
        <v>14</v>
      </c>
      <c r="H278">
        <v>133</v>
      </c>
      <c r="I278" s="5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25"/>
        <v>41018.208333333336</v>
      </c>
      <c r="O278" s="12">
        <f t="shared" si="26"/>
        <v>41023.208333333336</v>
      </c>
      <c r="Q278" t="b">
        <v>0</v>
      </c>
      <c r="R278" t="b">
        <v>1</v>
      </c>
      <c r="S278" t="s">
        <v>89</v>
      </c>
      <c r="T278" t="str">
        <f t="shared" si="27"/>
        <v>games</v>
      </c>
      <c r="U278" t="str">
        <f t="shared" si="28"/>
        <v>video games</v>
      </c>
      <c r="V278" s="6" t="s">
        <v>2048</v>
      </c>
      <c r="W278" t="s">
        <v>2049</v>
      </c>
    </row>
    <row r="279" spans="1:23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30"/>
        <v>1066.4285714285716</v>
      </c>
      <c r="G279" t="s">
        <v>20</v>
      </c>
      <c r="H279">
        <v>83</v>
      </c>
      <c r="I279" s="5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25"/>
        <v>40378.208333333336</v>
      </c>
      <c r="O279" s="12">
        <f t="shared" si="26"/>
        <v>40380.208333333336</v>
      </c>
      <c r="Q279" t="b">
        <v>0</v>
      </c>
      <c r="R279" t="b">
        <v>0</v>
      </c>
      <c r="S279" t="s">
        <v>33</v>
      </c>
      <c r="T279" t="str">
        <f t="shared" si="27"/>
        <v>theater</v>
      </c>
      <c r="U279" t="str">
        <f t="shared" si="28"/>
        <v>plays</v>
      </c>
      <c r="V279" s="6" t="s">
        <v>2037</v>
      </c>
      <c r="W279" t="s">
        <v>2038</v>
      </c>
    </row>
    <row r="280" spans="1:23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30"/>
        <v>325.88888888888891</v>
      </c>
      <c r="G280" t="s">
        <v>20</v>
      </c>
      <c r="H280">
        <v>91</v>
      </c>
      <c r="I280" s="5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25"/>
        <v>41239.25</v>
      </c>
      <c r="O280" s="12">
        <f t="shared" si="26"/>
        <v>41264.25</v>
      </c>
      <c r="Q280" t="b">
        <v>0</v>
      </c>
      <c r="R280" t="b">
        <v>0</v>
      </c>
      <c r="S280" t="s">
        <v>28</v>
      </c>
      <c r="T280" t="str">
        <f t="shared" si="27"/>
        <v>technology</v>
      </c>
      <c r="U280" t="str">
        <f t="shared" si="28"/>
        <v>web</v>
      </c>
      <c r="V280" s="6" t="s">
        <v>2035</v>
      </c>
      <c r="W280" t="s">
        <v>2036</v>
      </c>
    </row>
    <row r="281" spans="1:23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30"/>
        <v>170.70000000000002</v>
      </c>
      <c r="G281" t="s">
        <v>20</v>
      </c>
      <c r="H281">
        <v>546</v>
      </c>
      <c r="I281" s="5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25"/>
        <v>43346.208333333328</v>
      </c>
      <c r="O281" s="12">
        <f t="shared" si="26"/>
        <v>43349.208333333328</v>
      </c>
      <c r="Q281" t="b">
        <v>0</v>
      </c>
      <c r="R281" t="b">
        <v>0</v>
      </c>
      <c r="S281" t="s">
        <v>33</v>
      </c>
      <c r="T281" t="str">
        <f t="shared" si="27"/>
        <v>theater</v>
      </c>
      <c r="U281" t="str">
        <f t="shared" si="28"/>
        <v>plays</v>
      </c>
      <c r="V281" s="6" t="s">
        <v>2037</v>
      </c>
      <c r="W281" t="s">
        <v>2038</v>
      </c>
    </row>
    <row r="282" spans="1:23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30"/>
        <v>581.44000000000005</v>
      </c>
      <c r="G282" t="s">
        <v>20</v>
      </c>
      <c r="H282">
        <v>393</v>
      </c>
      <c r="I282" s="5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25"/>
        <v>43060.25</v>
      </c>
      <c r="O282" s="12">
        <f t="shared" si="26"/>
        <v>43066.25</v>
      </c>
      <c r="Q282" t="b">
        <v>0</v>
      </c>
      <c r="R282" t="b">
        <v>0</v>
      </c>
      <c r="S282" t="s">
        <v>71</v>
      </c>
      <c r="T282" t="str">
        <f t="shared" si="27"/>
        <v>film &amp; video</v>
      </c>
      <c r="U282" t="str">
        <f t="shared" si="28"/>
        <v>animation</v>
      </c>
      <c r="V282" s="6" t="s">
        <v>2039</v>
      </c>
      <c r="W282" t="s">
        <v>2047</v>
      </c>
    </row>
    <row r="283" spans="1:23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30"/>
        <v>91.520972644376897</v>
      </c>
      <c r="G283" t="s">
        <v>14</v>
      </c>
      <c r="H283">
        <v>2062</v>
      </c>
      <c r="I283" s="5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25"/>
        <v>40979.25</v>
      </c>
      <c r="O283" s="12">
        <f t="shared" si="26"/>
        <v>41000.208333333336</v>
      </c>
      <c r="Q283" t="b">
        <v>0</v>
      </c>
      <c r="R283" t="b">
        <v>1</v>
      </c>
      <c r="S283" t="s">
        <v>33</v>
      </c>
      <c r="T283" t="str">
        <f t="shared" si="27"/>
        <v>theater</v>
      </c>
      <c r="U283" t="str">
        <f t="shared" si="28"/>
        <v>plays</v>
      </c>
      <c r="V283" s="6" t="s">
        <v>2037</v>
      </c>
      <c r="W283" t="s">
        <v>2038</v>
      </c>
    </row>
    <row r="284" spans="1:23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30"/>
        <v>108.04761904761904</v>
      </c>
      <c r="G284" t="s">
        <v>20</v>
      </c>
      <c r="H284">
        <v>133</v>
      </c>
      <c r="I284" s="5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25"/>
        <v>42701.25</v>
      </c>
      <c r="O284" s="12">
        <f t="shared" si="26"/>
        <v>42707.25</v>
      </c>
      <c r="Q284" t="b">
        <v>0</v>
      </c>
      <c r="R284" t="b">
        <v>1</v>
      </c>
      <c r="S284" t="s">
        <v>269</v>
      </c>
      <c r="T284" t="str">
        <f t="shared" si="27"/>
        <v>film &amp; video</v>
      </c>
      <c r="U284" t="str">
        <f t="shared" si="28"/>
        <v>television</v>
      </c>
      <c r="V284" s="6" t="s">
        <v>2039</v>
      </c>
      <c r="W284" t="s">
        <v>2058</v>
      </c>
    </row>
    <row r="285" spans="1:23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30"/>
        <v>18.728395061728396</v>
      </c>
      <c r="G285" t="s">
        <v>14</v>
      </c>
      <c r="H285">
        <v>29</v>
      </c>
      <c r="I285" s="5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25"/>
        <v>42520.208333333328</v>
      </c>
      <c r="O285" s="12">
        <f t="shared" si="26"/>
        <v>42525.208333333328</v>
      </c>
      <c r="Q285" t="b">
        <v>0</v>
      </c>
      <c r="R285" t="b">
        <v>0</v>
      </c>
      <c r="S285" t="s">
        <v>23</v>
      </c>
      <c r="T285" t="str">
        <f t="shared" si="27"/>
        <v>music</v>
      </c>
      <c r="U285" t="str">
        <f t="shared" si="28"/>
        <v>rock</v>
      </c>
      <c r="V285" s="6" t="s">
        <v>2033</v>
      </c>
      <c r="W285" t="s">
        <v>2034</v>
      </c>
    </row>
    <row r="286" spans="1:23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30"/>
        <v>83.193877551020407</v>
      </c>
      <c r="G286" t="s">
        <v>14</v>
      </c>
      <c r="H286">
        <v>132</v>
      </c>
      <c r="I286" s="5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25"/>
        <v>41030.208333333336</v>
      </c>
      <c r="O286" s="12">
        <f t="shared" si="26"/>
        <v>41035.208333333336</v>
      </c>
      <c r="Q286" t="b">
        <v>0</v>
      </c>
      <c r="R286" t="b">
        <v>0</v>
      </c>
      <c r="S286" t="s">
        <v>28</v>
      </c>
      <c r="T286" t="str">
        <f t="shared" si="27"/>
        <v>technology</v>
      </c>
      <c r="U286" t="str">
        <f t="shared" si="28"/>
        <v>web</v>
      </c>
      <c r="V286" s="6" t="s">
        <v>2035</v>
      </c>
      <c r="W286" t="s">
        <v>2036</v>
      </c>
    </row>
    <row r="287" spans="1:23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30"/>
        <v>706.33333333333337</v>
      </c>
      <c r="G287" t="s">
        <v>20</v>
      </c>
      <c r="H287">
        <v>254</v>
      </c>
      <c r="I287" s="5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25"/>
        <v>42623.208333333328</v>
      </c>
      <c r="O287" s="12">
        <f t="shared" si="26"/>
        <v>42661.208333333328</v>
      </c>
      <c r="Q287" t="b">
        <v>0</v>
      </c>
      <c r="R287" t="b">
        <v>0</v>
      </c>
      <c r="S287" t="s">
        <v>33</v>
      </c>
      <c r="T287" t="str">
        <f t="shared" si="27"/>
        <v>theater</v>
      </c>
      <c r="U287" t="str">
        <f t="shared" si="28"/>
        <v>plays</v>
      </c>
      <c r="V287" s="6" t="s">
        <v>2037</v>
      </c>
      <c r="W287" t="s">
        <v>2038</v>
      </c>
    </row>
    <row r="288" spans="1:23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30"/>
        <v>17.446030330062445</v>
      </c>
      <c r="G288" t="s">
        <v>74</v>
      </c>
      <c r="H288">
        <v>184</v>
      </c>
      <c r="I288" s="5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25"/>
        <v>42697.25</v>
      </c>
      <c r="O288" s="12">
        <f t="shared" si="26"/>
        <v>42704.25</v>
      </c>
      <c r="Q288" t="b">
        <v>0</v>
      </c>
      <c r="R288" t="b">
        <v>0</v>
      </c>
      <c r="S288" t="s">
        <v>33</v>
      </c>
      <c r="T288" t="str">
        <f t="shared" si="27"/>
        <v>theater</v>
      </c>
      <c r="U288" t="str">
        <f t="shared" si="28"/>
        <v>plays</v>
      </c>
      <c r="V288" s="6" t="s">
        <v>2037</v>
      </c>
      <c r="W288" t="s">
        <v>2038</v>
      </c>
    </row>
    <row r="289" spans="1:23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30"/>
        <v>209.73015873015873</v>
      </c>
      <c r="G289" t="s">
        <v>20</v>
      </c>
      <c r="H289">
        <v>176</v>
      </c>
      <c r="I289" s="5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25"/>
        <v>42122.208333333328</v>
      </c>
      <c r="O289" s="12">
        <f t="shared" si="26"/>
        <v>42122.208333333328</v>
      </c>
      <c r="Q289" t="b">
        <v>0</v>
      </c>
      <c r="R289" t="b">
        <v>0</v>
      </c>
      <c r="S289" t="s">
        <v>50</v>
      </c>
      <c r="T289" t="str">
        <f t="shared" si="27"/>
        <v>music</v>
      </c>
      <c r="U289" t="str">
        <f t="shared" si="28"/>
        <v>electric music</v>
      </c>
      <c r="V289" s="6" t="s">
        <v>2033</v>
      </c>
      <c r="W289" t="s">
        <v>2041</v>
      </c>
    </row>
    <row r="290" spans="1:23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30"/>
        <v>97.785714285714292</v>
      </c>
      <c r="G290" t="s">
        <v>14</v>
      </c>
      <c r="H290">
        <v>137</v>
      </c>
      <c r="I290" s="5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25"/>
        <v>40982.208333333336</v>
      </c>
      <c r="O290" s="12">
        <f t="shared" si="26"/>
        <v>40983.208333333336</v>
      </c>
      <c r="Q290" t="b">
        <v>0</v>
      </c>
      <c r="R290" t="b">
        <v>1</v>
      </c>
      <c r="S290" t="s">
        <v>148</v>
      </c>
      <c r="T290" t="str">
        <f t="shared" si="27"/>
        <v>music</v>
      </c>
      <c r="U290" t="str">
        <f t="shared" si="28"/>
        <v>metal</v>
      </c>
      <c r="V290" s="6" t="s">
        <v>2033</v>
      </c>
      <c r="W290" t="s">
        <v>2055</v>
      </c>
    </row>
    <row r="291" spans="1:23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30"/>
        <v>1684.25</v>
      </c>
      <c r="G291" t="s">
        <v>20</v>
      </c>
      <c r="H291">
        <v>337</v>
      </c>
      <c r="I291" s="5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25"/>
        <v>42219.208333333328</v>
      </c>
      <c r="O291" s="12">
        <f t="shared" si="26"/>
        <v>42222.208333333328</v>
      </c>
      <c r="Q291" t="b">
        <v>0</v>
      </c>
      <c r="R291" t="b">
        <v>0</v>
      </c>
      <c r="S291" t="s">
        <v>33</v>
      </c>
      <c r="T291" t="str">
        <f t="shared" si="27"/>
        <v>theater</v>
      </c>
      <c r="U291" t="str">
        <f t="shared" si="28"/>
        <v>plays</v>
      </c>
      <c r="V291" s="6" t="s">
        <v>2037</v>
      </c>
      <c r="W291" t="s">
        <v>2038</v>
      </c>
    </row>
    <row r="292" spans="1:23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30"/>
        <v>54.402135231316727</v>
      </c>
      <c r="G292" t="s">
        <v>14</v>
      </c>
      <c r="H292">
        <v>908</v>
      </c>
      <c r="I292" s="5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25"/>
        <v>41404.208333333336</v>
      </c>
      <c r="O292" s="12">
        <f t="shared" si="26"/>
        <v>41436.208333333336</v>
      </c>
      <c r="Q292" t="b">
        <v>0</v>
      </c>
      <c r="R292" t="b">
        <v>1</v>
      </c>
      <c r="S292" t="s">
        <v>42</v>
      </c>
      <c r="T292" t="str">
        <f t="shared" si="27"/>
        <v>film &amp; video</v>
      </c>
      <c r="U292" t="str">
        <f t="shared" si="28"/>
        <v>documentary</v>
      </c>
      <c r="V292" s="6" t="s">
        <v>2039</v>
      </c>
      <c r="W292" t="s">
        <v>2040</v>
      </c>
    </row>
    <row r="293" spans="1:23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30"/>
        <v>456.61111111111109</v>
      </c>
      <c r="G293" t="s">
        <v>20</v>
      </c>
      <c r="H293">
        <v>107</v>
      </c>
      <c r="I293" s="5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25"/>
        <v>40831.208333333336</v>
      </c>
      <c r="O293" s="12">
        <f t="shared" si="26"/>
        <v>40835.208333333336</v>
      </c>
      <c r="Q293" t="b">
        <v>1</v>
      </c>
      <c r="R293" t="b">
        <v>0</v>
      </c>
      <c r="S293" t="s">
        <v>28</v>
      </c>
      <c r="T293" t="str">
        <f t="shared" si="27"/>
        <v>technology</v>
      </c>
      <c r="U293" t="str">
        <f t="shared" si="28"/>
        <v>web</v>
      </c>
      <c r="V293" s="6" t="s">
        <v>2035</v>
      </c>
      <c r="W293" t="s">
        <v>2036</v>
      </c>
    </row>
    <row r="294" spans="1:23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30"/>
        <v>9.8219178082191778</v>
      </c>
      <c r="G294" t="s">
        <v>14</v>
      </c>
      <c r="H294">
        <v>10</v>
      </c>
      <c r="I294" s="5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25"/>
        <v>40984.208333333336</v>
      </c>
      <c r="O294" s="12">
        <f t="shared" si="26"/>
        <v>41002.208333333336</v>
      </c>
      <c r="Q294" t="b">
        <v>0</v>
      </c>
      <c r="R294" t="b">
        <v>0</v>
      </c>
      <c r="S294" t="s">
        <v>17</v>
      </c>
      <c r="T294" t="str">
        <f t="shared" si="27"/>
        <v>food</v>
      </c>
      <c r="U294" t="str">
        <f t="shared" si="28"/>
        <v>food trucks</v>
      </c>
      <c r="V294" s="6" t="s">
        <v>2031</v>
      </c>
      <c r="W294" t="s">
        <v>2032</v>
      </c>
    </row>
    <row r="295" spans="1:23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30"/>
        <v>16.384615384615383</v>
      </c>
      <c r="G295" t="s">
        <v>74</v>
      </c>
      <c r="H295">
        <v>32</v>
      </c>
      <c r="I295" s="5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25"/>
        <v>40456.208333333336</v>
      </c>
      <c r="O295" s="12">
        <f t="shared" si="26"/>
        <v>40465.208333333336</v>
      </c>
      <c r="Q295" t="b">
        <v>0</v>
      </c>
      <c r="R295" t="b">
        <v>0</v>
      </c>
      <c r="S295" t="s">
        <v>33</v>
      </c>
      <c r="T295" t="str">
        <f t="shared" si="27"/>
        <v>theater</v>
      </c>
      <c r="U295" t="str">
        <f t="shared" si="28"/>
        <v>plays</v>
      </c>
      <c r="V295" s="6" t="s">
        <v>2037</v>
      </c>
      <c r="W295" t="s">
        <v>2038</v>
      </c>
    </row>
    <row r="296" spans="1:23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30"/>
        <v>1339.6666666666667</v>
      </c>
      <c r="G296" t="s">
        <v>20</v>
      </c>
      <c r="H296">
        <v>183</v>
      </c>
      <c r="I296" s="5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25"/>
        <v>43399.208333333328</v>
      </c>
      <c r="O296" s="12">
        <f t="shared" si="26"/>
        <v>43411.25</v>
      </c>
      <c r="Q296" t="b">
        <v>0</v>
      </c>
      <c r="R296" t="b">
        <v>0</v>
      </c>
      <c r="S296" t="s">
        <v>33</v>
      </c>
      <c r="T296" t="str">
        <f t="shared" si="27"/>
        <v>theater</v>
      </c>
      <c r="U296" t="str">
        <f t="shared" si="28"/>
        <v>plays</v>
      </c>
      <c r="V296" s="6" t="s">
        <v>2037</v>
      </c>
      <c r="W296" t="s">
        <v>2038</v>
      </c>
    </row>
    <row r="297" spans="1:23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30"/>
        <v>35.650077760497666</v>
      </c>
      <c r="G297" t="s">
        <v>14</v>
      </c>
      <c r="H297">
        <v>1910</v>
      </c>
      <c r="I297" s="5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25"/>
        <v>41562.208333333336</v>
      </c>
      <c r="O297" s="12">
        <f t="shared" si="26"/>
        <v>41587.25</v>
      </c>
      <c r="Q297" t="b">
        <v>0</v>
      </c>
      <c r="R297" t="b">
        <v>0</v>
      </c>
      <c r="S297" t="s">
        <v>33</v>
      </c>
      <c r="T297" t="str">
        <f t="shared" si="27"/>
        <v>theater</v>
      </c>
      <c r="U297" t="str">
        <f t="shared" si="28"/>
        <v>plays</v>
      </c>
      <c r="V297" s="6" t="s">
        <v>2037</v>
      </c>
      <c r="W297" t="s">
        <v>2038</v>
      </c>
    </row>
    <row r="298" spans="1:23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30"/>
        <v>54.950819672131146</v>
      </c>
      <c r="G298" t="s">
        <v>14</v>
      </c>
      <c r="H298">
        <v>38</v>
      </c>
      <c r="I298" s="5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25"/>
        <v>43493.25</v>
      </c>
      <c r="O298" s="12">
        <f t="shared" si="26"/>
        <v>43515.25</v>
      </c>
      <c r="Q298" t="b">
        <v>0</v>
      </c>
      <c r="R298" t="b">
        <v>0</v>
      </c>
      <c r="S298" t="s">
        <v>33</v>
      </c>
      <c r="T298" t="str">
        <f t="shared" si="27"/>
        <v>theater</v>
      </c>
      <c r="U298" t="str">
        <f t="shared" si="28"/>
        <v>plays</v>
      </c>
      <c r="V298" s="6" t="s">
        <v>2037</v>
      </c>
      <c r="W298" t="s">
        <v>2038</v>
      </c>
    </row>
    <row r="299" spans="1:23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30"/>
        <v>94.236111111111114</v>
      </c>
      <c r="G299" t="s">
        <v>14</v>
      </c>
      <c r="H299">
        <v>104</v>
      </c>
      <c r="I299" s="5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25"/>
        <v>41653.25</v>
      </c>
      <c r="O299" s="12">
        <f t="shared" si="26"/>
        <v>41662.25</v>
      </c>
      <c r="Q299" t="b">
        <v>0</v>
      </c>
      <c r="R299" t="b">
        <v>1</v>
      </c>
      <c r="S299" t="s">
        <v>33</v>
      </c>
      <c r="T299" t="str">
        <f t="shared" si="27"/>
        <v>theater</v>
      </c>
      <c r="U299" t="str">
        <f t="shared" si="28"/>
        <v>plays</v>
      </c>
      <c r="V299" s="6" t="s">
        <v>2037</v>
      </c>
      <c r="W299" t="s">
        <v>2038</v>
      </c>
    </row>
    <row r="300" spans="1:23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30"/>
        <v>143.91428571428571</v>
      </c>
      <c r="G300" t="s">
        <v>20</v>
      </c>
      <c r="H300">
        <v>72</v>
      </c>
      <c r="I300" s="5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25"/>
        <v>42426.25</v>
      </c>
      <c r="O300" s="12">
        <f t="shared" si="26"/>
        <v>42444.208333333328</v>
      </c>
      <c r="Q300" t="b">
        <v>0</v>
      </c>
      <c r="R300" t="b">
        <v>1</v>
      </c>
      <c r="S300" t="s">
        <v>23</v>
      </c>
      <c r="T300" t="str">
        <f t="shared" si="27"/>
        <v>music</v>
      </c>
      <c r="U300" t="str">
        <f t="shared" si="28"/>
        <v>rock</v>
      </c>
      <c r="V300" s="6" t="s">
        <v>2033</v>
      </c>
      <c r="W300" t="s">
        <v>2034</v>
      </c>
    </row>
    <row r="301" spans="1:23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30"/>
        <v>51.421052631578945</v>
      </c>
      <c r="G301" t="s">
        <v>14</v>
      </c>
      <c r="H301">
        <v>49</v>
      </c>
      <c r="I301" s="5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25"/>
        <v>42432.25</v>
      </c>
      <c r="O301" s="12">
        <f t="shared" si="26"/>
        <v>42488.208333333328</v>
      </c>
      <c r="Q301" t="b">
        <v>0</v>
      </c>
      <c r="R301" t="b">
        <v>0</v>
      </c>
      <c r="S301" t="s">
        <v>17</v>
      </c>
      <c r="T301" t="str">
        <f t="shared" si="27"/>
        <v>food</v>
      </c>
      <c r="U301" t="str">
        <f t="shared" si="28"/>
        <v>food trucks</v>
      </c>
      <c r="V301" s="6" t="s">
        <v>2031</v>
      </c>
      <c r="W301" t="s">
        <v>2032</v>
      </c>
    </row>
    <row r="302" spans="1:23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30"/>
        <v>5</v>
      </c>
      <c r="G302" t="s">
        <v>14</v>
      </c>
      <c r="H302">
        <v>1</v>
      </c>
      <c r="I302" s="5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25"/>
        <v>42977.208333333328</v>
      </c>
      <c r="O302" s="12">
        <f t="shared" si="26"/>
        <v>42978.208333333328</v>
      </c>
      <c r="Q302" t="b">
        <v>0</v>
      </c>
      <c r="R302" t="b">
        <v>1</v>
      </c>
      <c r="S302" t="s">
        <v>68</v>
      </c>
      <c r="T302" t="str">
        <f t="shared" si="27"/>
        <v>publishing</v>
      </c>
      <c r="U302" t="str">
        <f t="shared" si="28"/>
        <v>nonfiction</v>
      </c>
      <c r="V302" s="6" t="s">
        <v>2045</v>
      </c>
      <c r="W302" t="s">
        <v>2046</v>
      </c>
    </row>
    <row r="303" spans="1:23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30"/>
        <v>1344.6666666666667</v>
      </c>
      <c r="G303" t="s">
        <v>20</v>
      </c>
      <c r="H303">
        <v>295</v>
      </c>
      <c r="I303" s="5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25"/>
        <v>42061.25</v>
      </c>
      <c r="O303" s="12">
        <f t="shared" si="26"/>
        <v>42078.208333333328</v>
      </c>
      <c r="Q303" t="b">
        <v>0</v>
      </c>
      <c r="R303" t="b">
        <v>0</v>
      </c>
      <c r="S303" t="s">
        <v>42</v>
      </c>
      <c r="T303" t="str">
        <f t="shared" si="27"/>
        <v>film &amp; video</v>
      </c>
      <c r="U303" t="str">
        <f t="shared" si="28"/>
        <v>documentary</v>
      </c>
      <c r="V303" s="6" t="s">
        <v>2039</v>
      </c>
      <c r="W303" t="s">
        <v>2040</v>
      </c>
    </row>
    <row r="304" spans="1:23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30"/>
        <v>31.844940867279899</v>
      </c>
      <c r="G304" t="s">
        <v>14</v>
      </c>
      <c r="H304">
        <v>245</v>
      </c>
      <c r="I304" s="5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25"/>
        <v>43345.208333333328</v>
      </c>
      <c r="O304" s="12">
        <f t="shared" si="26"/>
        <v>43359.208333333328</v>
      </c>
      <c r="Q304" t="b">
        <v>0</v>
      </c>
      <c r="R304" t="b">
        <v>0</v>
      </c>
      <c r="S304" t="s">
        <v>33</v>
      </c>
      <c r="T304" t="str">
        <f t="shared" si="27"/>
        <v>theater</v>
      </c>
      <c r="U304" t="str">
        <f t="shared" si="28"/>
        <v>plays</v>
      </c>
      <c r="V304" s="6" t="s">
        <v>2037</v>
      </c>
      <c r="W304" t="s">
        <v>2038</v>
      </c>
    </row>
    <row r="305" spans="1:23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30"/>
        <v>82.617647058823536</v>
      </c>
      <c r="G305" t="s">
        <v>14</v>
      </c>
      <c r="H305">
        <v>32</v>
      </c>
      <c r="I305" s="5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25"/>
        <v>42376.25</v>
      </c>
      <c r="O305" s="12">
        <f t="shared" si="26"/>
        <v>42381.25</v>
      </c>
      <c r="Q305" t="b">
        <v>0</v>
      </c>
      <c r="R305" t="b">
        <v>0</v>
      </c>
      <c r="S305" t="s">
        <v>60</v>
      </c>
      <c r="T305" t="str">
        <f t="shared" si="27"/>
        <v>music</v>
      </c>
      <c r="U305" t="str">
        <f t="shared" si="28"/>
        <v>indie rock</v>
      </c>
      <c r="V305" s="6" t="s">
        <v>2033</v>
      </c>
      <c r="W305" t="s">
        <v>2043</v>
      </c>
    </row>
    <row r="306" spans="1:23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30"/>
        <v>546.14285714285722</v>
      </c>
      <c r="G306" t="s">
        <v>20</v>
      </c>
      <c r="H306">
        <v>142</v>
      </c>
      <c r="I306" s="5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25"/>
        <v>42589.208333333328</v>
      </c>
      <c r="O306" s="12">
        <f t="shared" si="26"/>
        <v>42630.208333333328</v>
      </c>
      <c r="Q306" t="b">
        <v>0</v>
      </c>
      <c r="R306" t="b">
        <v>0</v>
      </c>
      <c r="S306" t="s">
        <v>42</v>
      </c>
      <c r="T306" t="str">
        <f t="shared" si="27"/>
        <v>film &amp; video</v>
      </c>
      <c r="U306" t="str">
        <f t="shared" si="28"/>
        <v>documentary</v>
      </c>
      <c r="V306" s="6" t="s">
        <v>2039</v>
      </c>
      <c r="W306" t="s">
        <v>2040</v>
      </c>
    </row>
    <row r="307" spans="1:23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30"/>
        <v>286.21428571428572</v>
      </c>
      <c r="G307" t="s">
        <v>20</v>
      </c>
      <c r="H307">
        <v>85</v>
      </c>
      <c r="I307" s="5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25"/>
        <v>42448.208333333328</v>
      </c>
      <c r="O307" s="12">
        <f t="shared" si="26"/>
        <v>42489.208333333328</v>
      </c>
      <c r="Q307" t="b">
        <v>0</v>
      </c>
      <c r="R307" t="b">
        <v>0</v>
      </c>
      <c r="S307" t="s">
        <v>33</v>
      </c>
      <c r="T307" t="str">
        <f t="shared" si="27"/>
        <v>theater</v>
      </c>
      <c r="U307" t="str">
        <f t="shared" si="28"/>
        <v>plays</v>
      </c>
      <c r="V307" s="6" t="s">
        <v>2037</v>
      </c>
      <c r="W307" t="s">
        <v>2038</v>
      </c>
    </row>
    <row r="308" spans="1:23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30"/>
        <v>7.9076923076923071</v>
      </c>
      <c r="G308" t="s">
        <v>14</v>
      </c>
      <c r="H308">
        <v>7</v>
      </c>
      <c r="I308" s="5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25"/>
        <v>42930.208333333328</v>
      </c>
      <c r="O308" s="12">
        <f t="shared" si="26"/>
        <v>42933.208333333328</v>
      </c>
      <c r="Q308" t="b">
        <v>0</v>
      </c>
      <c r="R308" t="b">
        <v>1</v>
      </c>
      <c r="S308" t="s">
        <v>33</v>
      </c>
      <c r="T308" t="str">
        <f t="shared" si="27"/>
        <v>theater</v>
      </c>
      <c r="U308" t="str">
        <f t="shared" si="28"/>
        <v>plays</v>
      </c>
      <c r="V308" s="6" t="s">
        <v>2037</v>
      </c>
      <c r="W308" t="s">
        <v>2038</v>
      </c>
    </row>
    <row r="309" spans="1:23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30"/>
        <v>132.13677811550153</v>
      </c>
      <c r="G309" t="s">
        <v>20</v>
      </c>
      <c r="H309">
        <v>659</v>
      </c>
      <c r="I309" s="5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25"/>
        <v>41066.208333333336</v>
      </c>
      <c r="O309" s="12">
        <f t="shared" si="26"/>
        <v>41086.208333333336</v>
      </c>
      <c r="Q309" t="b">
        <v>0</v>
      </c>
      <c r="R309" t="b">
        <v>1</v>
      </c>
      <c r="S309" t="s">
        <v>119</v>
      </c>
      <c r="T309" t="str">
        <f t="shared" si="27"/>
        <v>publishing</v>
      </c>
      <c r="U309" t="str">
        <f t="shared" si="28"/>
        <v>fiction</v>
      </c>
      <c r="V309" s="6" t="s">
        <v>2045</v>
      </c>
      <c r="W309" t="s">
        <v>2051</v>
      </c>
    </row>
    <row r="310" spans="1:23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30"/>
        <v>74.077834179357026</v>
      </c>
      <c r="G310" t="s">
        <v>14</v>
      </c>
      <c r="H310">
        <v>803</v>
      </c>
      <c r="I310" s="5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25"/>
        <v>40651.208333333336</v>
      </c>
      <c r="O310" s="12">
        <f t="shared" si="26"/>
        <v>40652.208333333336</v>
      </c>
      <c r="Q310" t="b">
        <v>0</v>
      </c>
      <c r="R310" t="b">
        <v>0</v>
      </c>
      <c r="S310" t="s">
        <v>33</v>
      </c>
      <c r="T310" t="str">
        <f t="shared" si="27"/>
        <v>theater</v>
      </c>
      <c r="U310" t="str">
        <f t="shared" si="28"/>
        <v>plays</v>
      </c>
      <c r="V310" s="6" t="s">
        <v>2037</v>
      </c>
      <c r="W310" t="s">
        <v>2038</v>
      </c>
    </row>
    <row r="311" spans="1:23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30"/>
        <v>75.292682926829272</v>
      </c>
      <c r="G311" t="s">
        <v>74</v>
      </c>
      <c r="H311">
        <v>75</v>
      </c>
      <c r="I311" s="5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25"/>
        <v>40807.208333333336</v>
      </c>
      <c r="O311" s="12">
        <f t="shared" si="26"/>
        <v>40827.208333333336</v>
      </c>
      <c r="Q311" t="b">
        <v>0</v>
      </c>
      <c r="R311" t="b">
        <v>1</v>
      </c>
      <c r="S311" t="s">
        <v>60</v>
      </c>
      <c r="T311" t="str">
        <f t="shared" si="27"/>
        <v>music</v>
      </c>
      <c r="U311" t="str">
        <f t="shared" si="28"/>
        <v>indie rock</v>
      </c>
      <c r="V311" s="6" t="s">
        <v>2033</v>
      </c>
      <c r="W311" t="s">
        <v>2043</v>
      </c>
    </row>
    <row r="312" spans="1:23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30"/>
        <v>20.333333333333332</v>
      </c>
      <c r="G312" t="s">
        <v>14</v>
      </c>
      <c r="H312">
        <v>16</v>
      </c>
      <c r="I312" s="5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25"/>
        <v>40277.208333333336</v>
      </c>
      <c r="O312" s="12">
        <f t="shared" si="26"/>
        <v>40293.208333333336</v>
      </c>
      <c r="Q312" t="b">
        <v>0</v>
      </c>
      <c r="R312" t="b">
        <v>0</v>
      </c>
      <c r="S312" t="s">
        <v>89</v>
      </c>
      <c r="T312" t="str">
        <f t="shared" si="27"/>
        <v>games</v>
      </c>
      <c r="U312" t="str">
        <f t="shared" si="28"/>
        <v>video games</v>
      </c>
      <c r="V312" s="6" t="s">
        <v>2048</v>
      </c>
      <c r="W312" t="s">
        <v>2049</v>
      </c>
    </row>
    <row r="313" spans="1:23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30"/>
        <v>203.36507936507937</v>
      </c>
      <c r="G313" t="s">
        <v>20</v>
      </c>
      <c r="H313">
        <v>121</v>
      </c>
      <c r="I313" s="5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25"/>
        <v>40590.25</v>
      </c>
      <c r="O313" s="12">
        <f t="shared" si="26"/>
        <v>40602.25</v>
      </c>
      <c r="Q313" t="b">
        <v>0</v>
      </c>
      <c r="R313" t="b">
        <v>0</v>
      </c>
      <c r="S313" t="s">
        <v>33</v>
      </c>
      <c r="T313" t="str">
        <f t="shared" si="27"/>
        <v>theater</v>
      </c>
      <c r="U313" t="str">
        <f t="shared" si="28"/>
        <v>plays</v>
      </c>
      <c r="V313" s="6" t="s">
        <v>2037</v>
      </c>
      <c r="W313" t="s">
        <v>2038</v>
      </c>
    </row>
    <row r="314" spans="1:23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30"/>
        <v>310.2284263959391</v>
      </c>
      <c r="G314" t="s">
        <v>20</v>
      </c>
      <c r="H314">
        <v>3742</v>
      </c>
      <c r="I314" s="5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25"/>
        <v>41572.208333333336</v>
      </c>
      <c r="O314" s="12">
        <f t="shared" si="26"/>
        <v>41579.208333333336</v>
      </c>
      <c r="Q314" t="b">
        <v>0</v>
      </c>
      <c r="R314" t="b">
        <v>0</v>
      </c>
      <c r="S314" t="s">
        <v>33</v>
      </c>
      <c r="T314" t="str">
        <f t="shared" si="27"/>
        <v>theater</v>
      </c>
      <c r="U314" t="str">
        <f t="shared" si="28"/>
        <v>plays</v>
      </c>
      <c r="V314" s="6" t="s">
        <v>2037</v>
      </c>
      <c r="W314" t="s">
        <v>2038</v>
      </c>
    </row>
    <row r="315" spans="1:23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30"/>
        <v>395.31818181818181</v>
      </c>
      <c r="G315" t="s">
        <v>20</v>
      </c>
      <c r="H315">
        <v>223</v>
      </c>
      <c r="I315" s="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25"/>
        <v>40966.25</v>
      </c>
      <c r="O315" s="12">
        <f t="shared" si="26"/>
        <v>40968.25</v>
      </c>
      <c r="Q315" t="b">
        <v>0</v>
      </c>
      <c r="R315" t="b">
        <v>0</v>
      </c>
      <c r="S315" t="s">
        <v>23</v>
      </c>
      <c r="T315" t="str">
        <f t="shared" si="27"/>
        <v>music</v>
      </c>
      <c r="U315" t="str">
        <f t="shared" si="28"/>
        <v>rock</v>
      </c>
      <c r="V315" s="6" t="s">
        <v>2033</v>
      </c>
      <c r="W315" t="s">
        <v>2034</v>
      </c>
    </row>
    <row r="316" spans="1:23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30"/>
        <v>294.71428571428572</v>
      </c>
      <c r="G316" t="s">
        <v>20</v>
      </c>
      <c r="H316">
        <v>133</v>
      </c>
      <c r="I316" s="5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25"/>
        <v>43536.208333333328</v>
      </c>
      <c r="O316" s="12">
        <f t="shared" si="26"/>
        <v>43541.208333333328</v>
      </c>
      <c r="Q316" t="b">
        <v>0</v>
      </c>
      <c r="R316" t="b">
        <v>1</v>
      </c>
      <c r="S316" t="s">
        <v>42</v>
      </c>
      <c r="T316" t="str">
        <f t="shared" si="27"/>
        <v>film &amp; video</v>
      </c>
      <c r="U316" t="str">
        <f t="shared" si="28"/>
        <v>documentary</v>
      </c>
      <c r="V316" s="6" t="s">
        <v>2039</v>
      </c>
      <c r="W316" t="s">
        <v>2040</v>
      </c>
    </row>
    <row r="317" spans="1:23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30"/>
        <v>33.89473684210526</v>
      </c>
      <c r="G317" t="s">
        <v>14</v>
      </c>
      <c r="H317">
        <v>31</v>
      </c>
      <c r="I317" s="5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25"/>
        <v>41783.208333333336</v>
      </c>
      <c r="O317" s="12">
        <f t="shared" si="26"/>
        <v>41812.208333333336</v>
      </c>
      <c r="Q317" t="b">
        <v>0</v>
      </c>
      <c r="R317" t="b">
        <v>0</v>
      </c>
      <c r="S317" t="s">
        <v>33</v>
      </c>
      <c r="T317" t="str">
        <f t="shared" si="27"/>
        <v>theater</v>
      </c>
      <c r="U317" t="str">
        <f t="shared" si="28"/>
        <v>plays</v>
      </c>
      <c r="V317" s="6" t="s">
        <v>2037</v>
      </c>
      <c r="W317" t="s">
        <v>2038</v>
      </c>
    </row>
    <row r="318" spans="1:23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30"/>
        <v>66.677083333333329</v>
      </c>
      <c r="G318" t="s">
        <v>14</v>
      </c>
      <c r="H318">
        <v>108</v>
      </c>
      <c r="I318" s="5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25"/>
        <v>43788.25</v>
      </c>
      <c r="O318" s="12">
        <f t="shared" si="26"/>
        <v>43789.25</v>
      </c>
      <c r="Q318" t="b">
        <v>0</v>
      </c>
      <c r="R318" t="b">
        <v>1</v>
      </c>
      <c r="S318" t="s">
        <v>17</v>
      </c>
      <c r="T318" t="str">
        <f t="shared" si="27"/>
        <v>food</v>
      </c>
      <c r="U318" t="str">
        <f t="shared" si="28"/>
        <v>food trucks</v>
      </c>
      <c r="V318" s="6" t="s">
        <v>2031</v>
      </c>
      <c r="W318" t="s">
        <v>2032</v>
      </c>
    </row>
    <row r="319" spans="1:23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30"/>
        <v>19.227272727272727</v>
      </c>
      <c r="G319" t="s">
        <v>14</v>
      </c>
      <c r="H319">
        <v>30</v>
      </c>
      <c r="I319" s="5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25"/>
        <v>42869.208333333328</v>
      </c>
      <c r="O319" s="12">
        <f t="shared" si="26"/>
        <v>42882.208333333328</v>
      </c>
      <c r="Q319" t="b">
        <v>0</v>
      </c>
      <c r="R319" t="b">
        <v>0</v>
      </c>
      <c r="S319" t="s">
        <v>33</v>
      </c>
      <c r="T319" t="str">
        <f t="shared" si="27"/>
        <v>theater</v>
      </c>
      <c r="U319" t="str">
        <f t="shared" si="28"/>
        <v>plays</v>
      </c>
      <c r="V319" s="6" t="s">
        <v>2037</v>
      </c>
      <c r="W319" t="s">
        <v>2038</v>
      </c>
    </row>
    <row r="320" spans="1:23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30"/>
        <v>15.842105263157894</v>
      </c>
      <c r="G320" t="s">
        <v>14</v>
      </c>
      <c r="H320">
        <v>17</v>
      </c>
      <c r="I320" s="5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25"/>
        <v>41684.25</v>
      </c>
      <c r="O320" s="12">
        <f t="shared" si="26"/>
        <v>41686.25</v>
      </c>
      <c r="Q320" t="b">
        <v>0</v>
      </c>
      <c r="R320" t="b">
        <v>0</v>
      </c>
      <c r="S320" t="s">
        <v>23</v>
      </c>
      <c r="T320" t="str">
        <f t="shared" si="27"/>
        <v>music</v>
      </c>
      <c r="U320" t="str">
        <f t="shared" si="28"/>
        <v>rock</v>
      </c>
      <c r="V320" s="6" t="s">
        <v>2033</v>
      </c>
      <c r="W320" t="s">
        <v>2034</v>
      </c>
    </row>
    <row r="321" spans="1:23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30"/>
        <v>38.702380952380956</v>
      </c>
      <c r="G321" t="s">
        <v>74</v>
      </c>
      <c r="H321">
        <v>64</v>
      </c>
      <c r="I321" s="5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25"/>
        <v>40402.208333333336</v>
      </c>
      <c r="O321" s="12">
        <f t="shared" si="26"/>
        <v>40426.208333333336</v>
      </c>
      <c r="Q321" t="b">
        <v>0</v>
      </c>
      <c r="R321" t="b">
        <v>0</v>
      </c>
      <c r="S321" t="s">
        <v>28</v>
      </c>
      <c r="T321" t="str">
        <f t="shared" si="27"/>
        <v>technology</v>
      </c>
      <c r="U321" t="str">
        <f t="shared" si="28"/>
        <v>web</v>
      </c>
      <c r="V321" s="6" t="s">
        <v>2035</v>
      </c>
      <c r="W321" t="s">
        <v>2036</v>
      </c>
    </row>
    <row r="322" spans="1:23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30"/>
        <v>9.5876777251184837</v>
      </c>
      <c r="G322" t="s">
        <v>14</v>
      </c>
      <c r="H322">
        <v>80</v>
      </c>
      <c r="I322" s="5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25"/>
        <v>40673.208333333336</v>
      </c>
      <c r="O322" s="12">
        <f t="shared" si="26"/>
        <v>40682.208333333336</v>
      </c>
      <c r="Q322" t="b">
        <v>0</v>
      </c>
      <c r="R322" t="b">
        <v>0</v>
      </c>
      <c r="S322" t="s">
        <v>119</v>
      </c>
      <c r="T322" t="str">
        <f t="shared" si="27"/>
        <v>publishing</v>
      </c>
      <c r="U322" t="str">
        <f t="shared" si="28"/>
        <v>fiction</v>
      </c>
      <c r="V322" s="6" t="s">
        <v>2045</v>
      </c>
      <c r="W322" t="s">
        <v>2051</v>
      </c>
    </row>
    <row r="323" spans="1:23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30"/>
        <v>94.144366197183089</v>
      </c>
      <c r="G323" t="s">
        <v>14</v>
      </c>
      <c r="H323">
        <v>2468</v>
      </c>
      <c r="I323" s="5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N386" si="31">(((L323/60)/60)/24)+DATE(1970,1,1)</f>
        <v>40634.208333333336</v>
      </c>
      <c r="O323" s="12">
        <f t="shared" ref="O323:O386" si="32">(((M323/60)/60)/24)+DATE(1970,1,1)</f>
        <v>40642.208333333336</v>
      </c>
      <c r="Q323" t="b">
        <v>0</v>
      </c>
      <c r="R323" t="b">
        <v>0</v>
      </c>
      <c r="S323" t="s">
        <v>100</v>
      </c>
      <c r="T323" t="str">
        <f t="shared" ref="T323:T386" si="33">LEFT(S323, FIND("/", S323) -1)</f>
        <v>film &amp; video</v>
      </c>
      <c r="U323" t="str">
        <f t="shared" ref="U323:U386" si="34">RIGHT(S323, LEN(S323)- FIND("/", S323))</f>
        <v>shorts</v>
      </c>
      <c r="V323" s="6" t="s">
        <v>2039</v>
      </c>
      <c r="W323" t="s">
        <v>2050</v>
      </c>
    </row>
    <row r="324" spans="1:23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5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31"/>
        <v>40507.25</v>
      </c>
      <c r="O324" s="12">
        <f t="shared" si="32"/>
        <v>40520.25</v>
      </c>
      <c r="Q324" t="b">
        <v>0</v>
      </c>
      <c r="R324" t="b">
        <v>0</v>
      </c>
      <c r="S324" t="s">
        <v>33</v>
      </c>
      <c r="T324" t="str">
        <f t="shared" si="33"/>
        <v>theater</v>
      </c>
      <c r="U324" t="str">
        <f t="shared" si="34"/>
        <v>plays</v>
      </c>
      <c r="V324" s="6" t="s">
        <v>2037</v>
      </c>
      <c r="W324" t="s">
        <v>2038</v>
      </c>
    </row>
    <row r="325" spans="1:23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ref="F325:F388" si="36">(E325/D325)*100</f>
        <v>24.134831460674157</v>
      </c>
      <c r="G325" t="s">
        <v>14</v>
      </c>
      <c r="H325">
        <v>26</v>
      </c>
      <c r="I325" s="5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31"/>
        <v>41725.208333333336</v>
      </c>
      <c r="O325" s="12">
        <f t="shared" si="32"/>
        <v>41727.208333333336</v>
      </c>
      <c r="Q325" t="b">
        <v>0</v>
      </c>
      <c r="R325" t="b">
        <v>0</v>
      </c>
      <c r="S325" t="s">
        <v>42</v>
      </c>
      <c r="T325" t="str">
        <f t="shared" si="33"/>
        <v>film &amp; video</v>
      </c>
      <c r="U325" t="str">
        <f t="shared" si="34"/>
        <v>documentary</v>
      </c>
      <c r="V325" s="6" t="s">
        <v>2039</v>
      </c>
      <c r="W325" t="s">
        <v>2040</v>
      </c>
    </row>
    <row r="326" spans="1:23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6"/>
        <v>164.05633802816902</v>
      </c>
      <c r="G326" t="s">
        <v>20</v>
      </c>
      <c r="H326">
        <v>307</v>
      </c>
      <c r="I326" s="5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31"/>
        <v>42176.208333333328</v>
      </c>
      <c r="O326" s="12">
        <f t="shared" si="32"/>
        <v>42188.208333333328</v>
      </c>
      <c r="Q326" t="b">
        <v>0</v>
      </c>
      <c r="R326" t="b">
        <v>1</v>
      </c>
      <c r="S326" t="s">
        <v>33</v>
      </c>
      <c r="T326" t="str">
        <f t="shared" si="33"/>
        <v>theater</v>
      </c>
      <c r="U326" t="str">
        <f t="shared" si="34"/>
        <v>plays</v>
      </c>
      <c r="V326" s="6" t="s">
        <v>2037</v>
      </c>
      <c r="W326" t="s">
        <v>2038</v>
      </c>
    </row>
    <row r="327" spans="1:23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6"/>
        <v>90.723076923076931</v>
      </c>
      <c r="G327" t="s">
        <v>14</v>
      </c>
      <c r="H327">
        <v>73</v>
      </c>
      <c r="I327" s="5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31"/>
        <v>43267.208333333328</v>
      </c>
      <c r="O327" s="12">
        <f t="shared" si="32"/>
        <v>43290.208333333328</v>
      </c>
      <c r="Q327" t="b">
        <v>0</v>
      </c>
      <c r="R327" t="b">
        <v>1</v>
      </c>
      <c r="S327" t="s">
        <v>33</v>
      </c>
      <c r="T327" t="str">
        <f t="shared" si="33"/>
        <v>theater</v>
      </c>
      <c r="U327" t="str">
        <f t="shared" si="34"/>
        <v>plays</v>
      </c>
      <c r="V327" s="6" t="s">
        <v>2037</v>
      </c>
      <c r="W327" t="s">
        <v>2038</v>
      </c>
    </row>
    <row r="328" spans="1:23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6"/>
        <v>46.194444444444443</v>
      </c>
      <c r="G328" t="s">
        <v>14</v>
      </c>
      <c r="H328">
        <v>128</v>
      </c>
      <c r="I328" s="5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31"/>
        <v>42364.25</v>
      </c>
      <c r="O328" s="12">
        <f t="shared" si="32"/>
        <v>42370.25</v>
      </c>
      <c r="Q328" t="b">
        <v>0</v>
      </c>
      <c r="R328" t="b">
        <v>0</v>
      </c>
      <c r="S328" t="s">
        <v>71</v>
      </c>
      <c r="T328" t="str">
        <f t="shared" si="33"/>
        <v>film &amp; video</v>
      </c>
      <c r="U328" t="str">
        <f t="shared" si="34"/>
        <v>animation</v>
      </c>
      <c r="V328" s="6" t="s">
        <v>2039</v>
      </c>
      <c r="W328" t="s">
        <v>2047</v>
      </c>
    </row>
    <row r="329" spans="1:23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6"/>
        <v>38.53846153846154</v>
      </c>
      <c r="G329" t="s">
        <v>14</v>
      </c>
      <c r="H329">
        <v>33</v>
      </c>
      <c r="I329" s="5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31"/>
        <v>43705.208333333328</v>
      </c>
      <c r="O329" s="12">
        <f t="shared" si="32"/>
        <v>43709.208333333328</v>
      </c>
      <c r="Q329" t="b">
        <v>0</v>
      </c>
      <c r="R329" t="b">
        <v>1</v>
      </c>
      <c r="S329" t="s">
        <v>33</v>
      </c>
      <c r="T329" t="str">
        <f t="shared" si="33"/>
        <v>theater</v>
      </c>
      <c r="U329" t="str">
        <f t="shared" si="34"/>
        <v>plays</v>
      </c>
      <c r="V329" s="6" t="s">
        <v>2037</v>
      </c>
      <c r="W329" t="s">
        <v>2038</v>
      </c>
    </row>
    <row r="330" spans="1:23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6"/>
        <v>133.56231003039514</v>
      </c>
      <c r="G330" t="s">
        <v>20</v>
      </c>
      <c r="H330">
        <v>2441</v>
      </c>
      <c r="I330" s="5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31"/>
        <v>43434.25</v>
      </c>
      <c r="O330" s="12">
        <f t="shared" si="32"/>
        <v>43445.25</v>
      </c>
      <c r="Q330" t="b">
        <v>0</v>
      </c>
      <c r="R330" t="b">
        <v>0</v>
      </c>
      <c r="S330" t="s">
        <v>23</v>
      </c>
      <c r="T330" t="str">
        <f t="shared" si="33"/>
        <v>music</v>
      </c>
      <c r="U330" t="str">
        <f t="shared" si="34"/>
        <v>rock</v>
      </c>
      <c r="V330" s="6" t="s">
        <v>2033</v>
      </c>
      <c r="W330" t="s">
        <v>2034</v>
      </c>
    </row>
    <row r="331" spans="1:23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6"/>
        <v>22.896588486140725</v>
      </c>
      <c r="G331" t="s">
        <v>47</v>
      </c>
      <c r="H331">
        <v>211</v>
      </c>
      <c r="I331" s="5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31"/>
        <v>42716.25</v>
      </c>
      <c r="O331" s="12">
        <f t="shared" si="32"/>
        <v>42727.25</v>
      </c>
      <c r="Q331" t="b">
        <v>0</v>
      </c>
      <c r="R331" t="b">
        <v>0</v>
      </c>
      <c r="S331" t="s">
        <v>89</v>
      </c>
      <c r="T331" t="str">
        <f t="shared" si="33"/>
        <v>games</v>
      </c>
      <c r="U331" t="str">
        <f t="shared" si="34"/>
        <v>video games</v>
      </c>
      <c r="V331" s="6" t="s">
        <v>2048</v>
      </c>
      <c r="W331" t="s">
        <v>2049</v>
      </c>
    </row>
    <row r="332" spans="1:23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6"/>
        <v>184.95548961424333</v>
      </c>
      <c r="G332" t="s">
        <v>20</v>
      </c>
      <c r="H332">
        <v>1385</v>
      </c>
      <c r="I332" s="5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31"/>
        <v>43077.25</v>
      </c>
      <c r="O332" s="12">
        <f t="shared" si="32"/>
        <v>43078.25</v>
      </c>
      <c r="Q332" t="b">
        <v>0</v>
      </c>
      <c r="R332" t="b">
        <v>0</v>
      </c>
      <c r="S332" t="s">
        <v>42</v>
      </c>
      <c r="T332" t="str">
        <f t="shared" si="33"/>
        <v>film &amp; video</v>
      </c>
      <c r="U332" t="str">
        <f t="shared" si="34"/>
        <v>documentary</v>
      </c>
      <c r="V332" s="6" t="s">
        <v>2039</v>
      </c>
      <c r="W332" t="s">
        <v>2040</v>
      </c>
    </row>
    <row r="333" spans="1:23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6"/>
        <v>443.72727272727275</v>
      </c>
      <c r="G333" t="s">
        <v>20</v>
      </c>
      <c r="H333">
        <v>190</v>
      </c>
      <c r="I333" s="5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31"/>
        <v>40896.25</v>
      </c>
      <c r="O333" s="12">
        <f t="shared" si="32"/>
        <v>40897.25</v>
      </c>
      <c r="Q333" t="b">
        <v>0</v>
      </c>
      <c r="R333" t="b">
        <v>0</v>
      </c>
      <c r="S333" t="s">
        <v>17</v>
      </c>
      <c r="T333" t="str">
        <f t="shared" si="33"/>
        <v>food</v>
      </c>
      <c r="U333" t="str">
        <f t="shared" si="34"/>
        <v>food trucks</v>
      </c>
      <c r="V333" s="6" t="s">
        <v>2031</v>
      </c>
      <c r="W333" t="s">
        <v>2032</v>
      </c>
    </row>
    <row r="334" spans="1:23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6"/>
        <v>199.9806763285024</v>
      </c>
      <c r="G334" t="s">
        <v>20</v>
      </c>
      <c r="H334">
        <v>470</v>
      </c>
      <c r="I334" s="5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31"/>
        <v>41361.208333333336</v>
      </c>
      <c r="O334" s="12">
        <f t="shared" si="32"/>
        <v>41362.208333333336</v>
      </c>
      <c r="Q334" t="b">
        <v>0</v>
      </c>
      <c r="R334" t="b">
        <v>0</v>
      </c>
      <c r="S334" t="s">
        <v>65</v>
      </c>
      <c r="T334" t="str">
        <f t="shared" si="33"/>
        <v>technology</v>
      </c>
      <c r="U334" t="str">
        <f t="shared" si="34"/>
        <v>wearables</v>
      </c>
      <c r="V334" s="6" t="s">
        <v>2035</v>
      </c>
      <c r="W334" t="s">
        <v>2044</v>
      </c>
    </row>
    <row r="335" spans="1:23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6"/>
        <v>123.95833333333333</v>
      </c>
      <c r="G335" t="s">
        <v>20</v>
      </c>
      <c r="H335">
        <v>253</v>
      </c>
      <c r="I335" s="5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31"/>
        <v>43424.25</v>
      </c>
      <c r="O335" s="12">
        <f t="shared" si="32"/>
        <v>43452.25</v>
      </c>
      <c r="Q335" t="b">
        <v>0</v>
      </c>
      <c r="R335" t="b">
        <v>0</v>
      </c>
      <c r="S335" t="s">
        <v>33</v>
      </c>
      <c r="T335" t="str">
        <f t="shared" si="33"/>
        <v>theater</v>
      </c>
      <c r="U335" t="str">
        <f t="shared" si="34"/>
        <v>plays</v>
      </c>
      <c r="V335" s="6" t="s">
        <v>2037</v>
      </c>
      <c r="W335" t="s">
        <v>2038</v>
      </c>
    </row>
    <row r="336" spans="1:23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6"/>
        <v>186.61329305135951</v>
      </c>
      <c r="G336" t="s">
        <v>20</v>
      </c>
      <c r="H336">
        <v>1113</v>
      </c>
      <c r="I336" s="5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31"/>
        <v>43110.25</v>
      </c>
      <c r="O336" s="12">
        <f t="shared" si="32"/>
        <v>43117.25</v>
      </c>
      <c r="Q336" t="b">
        <v>0</v>
      </c>
      <c r="R336" t="b">
        <v>0</v>
      </c>
      <c r="S336" t="s">
        <v>23</v>
      </c>
      <c r="T336" t="str">
        <f t="shared" si="33"/>
        <v>music</v>
      </c>
      <c r="U336" t="str">
        <f t="shared" si="34"/>
        <v>rock</v>
      </c>
      <c r="V336" s="6" t="s">
        <v>2033</v>
      </c>
      <c r="W336" t="s">
        <v>2034</v>
      </c>
    </row>
    <row r="337" spans="1:23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6"/>
        <v>114.28538550057536</v>
      </c>
      <c r="G337" t="s">
        <v>20</v>
      </c>
      <c r="H337">
        <v>2283</v>
      </c>
      <c r="I337" s="5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31"/>
        <v>43784.25</v>
      </c>
      <c r="O337" s="12">
        <f t="shared" si="32"/>
        <v>43797.25</v>
      </c>
      <c r="Q337" t="b">
        <v>0</v>
      </c>
      <c r="R337" t="b">
        <v>0</v>
      </c>
      <c r="S337" t="s">
        <v>23</v>
      </c>
      <c r="T337" t="str">
        <f t="shared" si="33"/>
        <v>music</v>
      </c>
      <c r="U337" t="str">
        <f t="shared" si="34"/>
        <v>rock</v>
      </c>
      <c r="V337" s="6" t="s">
        <v>2033</v>
      </c>
      <c r="W337" t="s">
        <v>2034</v>
      </c>
    </row>
    <row r="338" spans="1:23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6"/>
        <v>97.032531824611041</v>
      </c>
      <c r="G338" t="s">
        <v>14</v>
      </c>
      <c r="H338">
        <v>1072</v>
      </c>
      <c r="I338" s="5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31"/>
        <v>40527.25</v>
      </c>
      <c r="O338" s="12">
        <f t="shared" si="32"/>
        <v>40528.25</v>
      </c>
      <c r="Q338" t="b">
        <v>0</v>
      </c>
      <c r="R338" t="b">
        <v>1</v>
      </c>
      <c r="S338" t="s">
        <v>23</v>
      </c>
      <c r="T338" t="str">
        <f t="shared" si="33"/>
        <v>music</v>
      </c>
      <c r="U338" t="str">
        <f t="shared" si="34"/>
        <v>rock</v>
      </c>
      <c r="V338" s="6" t="s">
        <v>2033</v>
      </c>
      <c r="W338" t="s">
        <v>2034</v>
      </c>
    </row>
    <row r="339" spans="1:23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6"/>
        <v>122.81904761904762</v>
      </c>
      <c r="G339" t="s">
        <v>20</v>
      </c>
      <c r="H339">
        <v>1095</v>
      </c>
      <c r="I339" s="5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31"/>
        <v>43780.25</v>
      </c>
      <c r="O339" s="12">
        <f t="shared" si="32"/>
        <v>43781.25</v>
      </c>
      <c r="Q339" t="b">
        <v>0</v>
      </c>
      <c r="R339" t="b">
        <v>0</v>
      </c>
      <c r="S339" t="s">
        <v>33</v>
      </c>
      <c r="T339" t="str">
        <f t="shared" si="33"/>
        <v>theater</v>
      </c>
      <c r="U339" t="str">
        <f t="shared" si="34"/>
        <v>plays</v>
      </c>
      <c r="V339" s="6" t="s">
        <v>2037</v>
      </c>
      <c r="W339" t="s">
        <v>2038</v>
      </c>
    </row>
    <row r="340" spans="1:23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6"/>
        <v>179.14326647564468</v>
      </c>
      <c r="G340" t="s">
        <v>20</v>
      </c>
      <c r="H340">
        <v>1690</v>
      </c>
      <c r="I340" s="5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31"/>
        <v>40821.208333333336</v>
      </c>
      <c r="O340" s="12">
        <f t="shared" si="32"/>
        <v>40851.208333333336</v>
      </c>
      <c r="Q340" t="b">
        <v>0</v>
      </c>
      <c r="R340" t="b">
        <v>0</v>
      </c>
      <c r="S340" t="s">
        <v>33</v>
      </c>
      <c r="T340" t="str">
        <f t="shared" si="33"/>
        <v>theater</v>
      </c>
      <c r="U340" t="str">
        <f t="shared" si="34"/>
        <v>plays</v>
      </c>
      <c r="V340" s="6" t="s">
        <v>2037</v>
      </c>
      <c r="W340" t="s">
        <v>2038</v>
      </c>
    </row>
    <row r="341" spans="1:23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6"/>
        <v>79.951577402787962</v>
      </c>
      <c r="G341" t="s">
        <v>74</v>
      </c>
      <c r="H341">
        <v>1297</v>
      </c>
      <c r="I341" s="5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31"/>
        <v>42949.208333333328</v>
      </c>
      <c r="O341" s="12">
        <f t="shared" si="32"/>
        <v>42963.208333333328</v>
      </c>
      <c r="Q341" t="b">
        <v>0</v>
      </c>
      <c r="R341" t="b">
        <v>0</v>
      </c>
      <c r="S341" t="s">
        <v>33</v>
      </c>
      <c r="T341" t="str">
        <f t="shared" si="33"/>
        <v>theater</v>
      </c>
      <c r="U341" t="str">
        <f t="shared" si="34"/>
        <v>plays</v>
      </c>
      <c r="V341" s="6" t="s">
        <v>2037</v>
      </c>
      <c r="W341" t="s">
        <v>2038</v>
      </c>
    </row>
    <row r="342" spans="1:23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6"/>
        <v>94.242587601078171</v>
      </c>
      <c r="G342" t="s">
        <v>14</v>
      </c>
      <c r="H342">
        <v>393</v>
      </c>
      <c r="I342" s="5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31"/>
        <v>40889.25</v>
      </c>
      <c r="O342" s="12">
        <f t="shared" si="32"/>
        <v>40890.25</v>
      </c>
      <c r="Q342" t="b">
        <v>0</v>
      </c>
      <c r="R342" t="b">
        <v>0</v>
      </c>
      <c r="S342" t="s">
        <v>122</v>
      </c>
      <c r="T342" t="str">
        <f t="shared" si="33"/>
        <v>photography</v>
      </c>
      <c r="U342" t="str">
        <f t="shared" si="34"/>
        <v>photography books</v>
      </c>
      <c r="V342" s="6" t="s">
        <v>2052</v>
      </c>
      <c r="W342" t="s">
        <v>2053</v>
      </c>
    </row>
    <row r="343" spans="1:23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6"/>
        <v>84.669291338582681</v>
      </c>
      <c r="G343" t="s">
        <v>14</v>
      </c>
      <c r="H343">
        <v>1257</v>
      </c>
      <c r="I343" s="5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31"/>
        <v>42244.208333333328</v>
      </c>
      <c r="O343" s="12">
        <f t="shared" si="32"/>
        <v>42251.208333333328</v>
      </c>
      <c r="Q343" t="b">
        <v>0</v>
      </c>
      <c r="R343" t="b">
        <v>0</v>
      </c>
      <c r="S343" t="s">
        <v>60</v>
      </c>
      <c r="T343" t="str">
        <f t="shared" si="33"/>
        <v>music</v>
      </c>
      <c r="U343" t="str">
        <f t="shared" si="34"/>
        <v>indie rock</v>
      </c>
      <c r="V343" s="6" t="s">
        <v>2033</v>
      </c>
      <c r="W343" t="s">
        <v>2043</v>
      </c>
    </row>
    <row r="344" spans="1:23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6"/>
        <v>66.521920668058456</v>
      </c>
      <c r="G344" t="s">
        <v>14</v>
      </c>
      <c r="H344">
        <v>328</v>
      </c>
      <c r="I344" s="5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31"/>
        <v>41475.208333333336</v>
      </c>
      <c r="O344" s="12">
        <f t="shared" si="32"/>
        <v>41487.208333333336</v>
      </c>
      <c r="Q344" t="b">
        <v>0</v>
      </c>
      <c r="R344" t="b">
        <v>0</v>
      </c>
      <c r="S344" t="s">
        <v>33</v>
      </c>
      <c r="T344" t="str">
        <f t="shared" si="33"/>
        <v>theater</v>
      </c>
      <c r="U344" t="str">
        <f t="shared" si="34"/>
        <v>plays</v>
      </c>
      <c r="V344" s="6" t="s">
        <v>2037</v>
      </c>
      <c r="W344" t="s">
        <v>2038</v>
      </c>
    </row>
    <row r="345" spans="1:23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6"/>
        <v>53.922222222222224</v>
      </c>
      <c r="G345" t="s">
        <v>14</v>
      </c>
      <c r="H345">
        <v>147</v>
      </c>
      <c r="I345" s="5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31"/>
        <v>41597.25</v>
      </c>
      <c r="O345" s="12">
        <f t="shared" si="32"/>
        <v>41650.25</v>
      </c>
      <c r="Q345" t="b">
        <v>0</v>
      </c>
      <c r="R345" t="b">
        <v>0</v>
      </c>
      <c r="S345" t="s">
        <v>33</v>
      </c>
      <c r="T345" t="str">
        <f t="shared" si="33"/>
        <v>theater</v>
      </c>
      <c r="U345" t="str">
        <f t="shared" si="34"/>
        <v>plays</v>
      </c>
      <c r="V345" s="6" t="s">
        <v>2037</v>
      </c>
      <c r="W345" t="s">
        <v>2038</v>
      </c>
    </row>
    <row r="346" spans="1:23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6"/>
        <v>41.983299595141702</v>
      </c>
      <c r="G346" t="s">
        <v>14</v>
      </c>
      <c r="H346">
        <v>830</v>
      </c>
      <c r="I346" s="5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31"/>
        <v>43122.25</v>
      </c>
      <c r="O346" s="12">
        <f t="shared" si="32"/>
        <v>43162.25</v>
      </c>
      <c r="Q346" t="b">
        <v>0</v>
      </c>
      <c r="R346" t="b">
        <v>0</v>
      </c>
      <c r="S346" t="s">
        <v>89</v>
      </c>
      <c r="T346" t="str">
        <f t="shared" si="33"/>
        <v>games</v>
      </c>
      <c r="U346" t="str">
        <f t="shared" si="34"/>
        <v>video games</v>
      </c>
      <c r="V346" s="6" t="s">
        <v>2048</v>
      </c>
      <c r="W346" t="s">
        <v>2049</v>
      </c>
    </row>
    <row r="347" spans="1:23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6"/>
        <v>14.69479695431472</v>
      </c>
      <c r="G347" t="s">
        <v>14</v>
      </c>
      <c r="H347">
        <v>331</v>
      </c>
      <c r="I347" s="5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31"/>
        <v>42194.208333333328</v>
      </c>
      <c r="O347" s="12">
        <f t="shared" si="32"/>
        <v>42195.208333333328</v>
      </c>
      <c r="Q347" t="b">
        <v>0</v>
      </c>
      <c r="R347" t="b">
        <v>0</v>
      </c>
      <c r="S347" t="s">
        <v>53</v>
      </c>
      <c r="T347" t="str">
        <f t="shared" si="33"/>
        <v>film &amp; video</v>
      </c>
      <c r="U347" t="str">
        <f t="shared" si="34"/>
        <v>drama</v>
      </c>
      <c r="V347" s="6" t="s">
        <v>2039</v>
      </c>
      <c r="W347" t="s">
        <v>2042</v>
      </c>
    </row>
    <row r="348" spans="1:23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6"/>
        <v>34.475000000000001</v>
      </c>
      <c r="G348" t="s">
        <v>14</v>
      </c>
      <c r="H348">
        <v>25</v>
      </c>
      <c r="I348" s="5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31"/>
        <v>42971.208333333328</v>
      </c>
      <c r="O348" s="12">
        <f t="shared" si="32"/>
        <v>43026.208333333328</v>
      </c>
      <c r="Q348" t="b">
        <v>0</v>
      </c>
      <c r="R348" t="b">
        <v>1</v>
      </c>
      <c r="S348" t="s">
        <v>60</v>
      </c>
      <c r="T348" t="str">
        <f t="shared" si="33"/>
        <v>music</v>
      </c>
      <c r="U348" t="str">
        <f t="shared" si="34"/>
        <v>indie rock</v>
      </c>
      <c r="V348" s="6" t="s">
        <v>2033</v>
      </c>
      <c r="W348" t="s">
        <v>2043</v>
      </c>
    </row>
    <row r="349" spans="1:23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6"/>
        <v>1400.7777777777778</v>
      </c>
      <c r="G349" t="s">
        <v>20</v>
      </c>
      <c r="H349">
        <v>191</v>
      </c>
      <c r="I349" s="5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31"/>
        <v>42046.25</v>
      </c>
      <c r="O349" s="12">
        <f t="shared" si="32"/>
        <v>42070.25</v>
      </c>
      <c r="Q349" t="b">
        <v>0</v>
      </c>
      <c r="R349" t="b">
        <v>0</v>
      </c>
      <c r="S349" t="s">
        <v>28</v>
      </c>
      <c r="T349" t="str">
        <f t="shared" si="33"/>
        <v>technology</v>
      </c>
      <c r="U349" t="str">
        <f t="shared" si="34"/>
        <v>web</v>
      </c>
      <c r="V349" s="6" t="s">
        <v>2035</v>
      </c>
      <c r="W349" t="s">
        <v>2036</v>
      </c>
    </row>
    <row r="350" spans="1:23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6"/>
        <v>71.770351758793964</v>
      </c>
      <c r="G350" t="s">
        <v>14</v>
      </c>
      <c r="H350">
        <v>3483</v>
      </c>
      <c r="I350" s="5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31"/>
        <v>42782.25</v>
      </c>
      <c r="O350" s="12">
        <f t="shared" si="32"/>
        <v>42795.25</v>
      </c>
      <c r="Q350" t="b">
        <v>0</v>
      </c>
      <c r="R350" t="b">
        <v>0</v>
      </c>
      <c r="S350" t="s">
        <v>17</v>
      </c>
      <c r="T350" t="str">
        <f t="shared" si="33"/>
        <v>food</v>
      </c>
      <c r="U350" t="str">
        <f t="shared" si="34"/>
        <v>food trucks</v>
      </c>
      <c r="V350" s="6" t="s">
        <v>2031</v>
      </c>
      <c r="W350" t="s">
        <v>2032</v>
      </c>
    </row>
    <row r="351" spans="1:23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6"/>
        <v>53.074115044247783</v>
      </c>
      <c r="G351" t="s">
        <v>14</v>
      </c>
      <c r="H351">
        <v>923</v>
      </c>
      <c r="I351" s="5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31"/>
        <v>42930.208333333328</v>
      </c>
      <c r="O351" s="12">
        <f t="shared" si="32"/>
        <v>42960.208333333328</v>
      </c>
      <c r="Q351" t="b">
        <v>0</v>
      </c>
      <c r="R351" t="b">
        <v>0</v>
      </c>
      <c r="S351" t="s">
        <v>33</v>
      </c>
      <c r="T351" t="str">
        <f t="shared" si="33"/>
        <v>theater</v>
      </c>
      <c r="U351" t="str">
        <f t="shared" si="34"/>
        <v>plays</v>
      </c>
      <c r="V351" s="6" t="s">
        <v>2037</v>
      </c>
      <c r="W351" t="s">
        <v>2038</v>
      </c>
    </row>
    <row r="352" spans="1:23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6"/>
        <v>5</v>
      </c>
      <c r="G352" t="s">
        <v>14</v>
      </c>
      <c r="H352">
        <v>1</v>
      </c>
      <c r="I352" s="5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31"/>
        <v>42144.208333333328</v>
      </c>
      <c r="O352" s="12">
        <f t="shared" si="32"/>
        <v>42162.208333333328</v>
      </c>
      <c r="Q352" t="b">
        <v>0</v>
      </c>
      <c r="R352" t="b">
        <v>1</v>
      </c>
      <c r="S352" t="s">
        <v>159</v>
      </c>
      <c r="T352" t="str">
        <f t="shared" si="33"/>
        <v>music</v>
      </c>
      <c r="U352" t="str">
        <f t="shared" si="34"/>
        <v>jazz</v>
      </c>
      <c r="V352" s="6" t="s">
        <v>2033</v>
      </c>
      <c r="W352" t="s">
        <v>2056</v>
      </c>
    </row>
    <row r="353" spans="1:23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6"/>
        <v>127.70715249662618</v>
      </c>
      <c r="G353" t="s">
        <v>20</v>
      </c>
      <c r="H353">
        <v>2013</v>
      </c>
      <c r="I353" s="5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31"/>
        <v>42240.208333333328</v>
      </c>
      <c r="O353" s="12">
        <f t="shared" si="32"/>
        <v>42254.208333333328</v>
      </c>
      <c r="Q353" t="b">
        <v>0</v>
      </c>
      <c r="R353" t="b">
        <v>0</v>
      </c>
      <c r="S353" t="s">
        <v>23</v>
      </c>
      <c r="T353" t="str">
        <f t="shared" si="33"/>
        <v>music</v>
      </c>
      <c r="U353" t="str">
        <f t="shared" si="34"/>
        <v>rock</v>
      </c>
      <c r="V353" s="6" t="s">
        <v>2033</v>
      </c>
      <c r="W353" t="s">
        <v>2034</v>
      </c>
    </row>
    <row r="354" spans="1:23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6"/>
        <v>34.892857142857139</v>
      </c>
      <c r="G354" t="s">
        <v>14</v>
      </c>
      <c r="H354">
        <v>33</v>
      </c>
      <c r="I354" s="5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31"/>
        <v>42315.25</v>
      </c>
      <c r="O354" s="12">
        <f t="shared" si="32"/>
        <v>42323.25</v>
      </c>
      <c r="Q354" t="b">
        <v>0</v>
      </c>
      <c r="R354" t="b">
        <v>0</v>
      </c>
      <c r="S354" t="s">
        <v>33</v>
      </c>
      <c r="T354" t="str">
        <f t="shared" si="33"/>
        <v>theater</v>
      </c>
      <c r="U354" t="str">
        <f t="shared" si="34"/>
        <v>plays</v>
      </c>
      <c r="V354" s="6" t="s">
        <v>2037</v>
      </c>
      <c r="W354" t="s">
        <v>2038</v>
      </c>
    </row>
    <row r="355" spans="1:23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6"/>
        <v>410.59821428571428</v>
      </c>
      <c r="G355" t="s">
        <v>20</v>
      </c>
      <c r="H355">
        <v>1703</v>
      </c>
      <c r="I355" s="5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31"/>
        <v>43651.208333333328</v>
      </c>
      <c r="O355" s="12">
        <f t="shared" si="32"/>
        <v>43652.208333333328</v>
      </c>
      <c r="Q355" t="b">
        <v>0</v>
      </c>
      <c r="R355" t="b">
        <v>0</v>
      </c>
      <c r="S355" t="s">
        <v>33</v>
      </c>
      <c r="T355" t="str">
        <f t="shared" si="33"/>
        <v>theater</v>
      </c>
      <c r="U355" t="str">
        <f t="shared" si="34"/>
        <v>plays</v>
      </c>
      <c r="V355" s="6" t="s">
        <v>2037</v>
      </c>
      <c r="W355" t="s">
        <v>2038</v>
      </c>
    </row>
    <row r="356" spans="1:23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6"/>
        <v>123.73770491803278</v>
      </c>
      <c r="G356" t="s">
        <v>20</v>
      </c>
      <c r="H356">
        <v>80</v>
      </c>
      <c r="I356" s="5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31"/>
        <v>41520.208333333336</v>
      </c>
      <c r="O356" s="12">
        <f t="shared" si="32"/>
        <v>41527.208333333336</v>
      </c>
      <c r="Q356" t="b">
        <v>0</v>
      </c>
      <c r="R356" t="b">
        <v>0</v>
      </c>
      <c r="S356" t="s">
        <v>42</v>
      </c>
      <c r="T356" t="str">
        <f t="shared" si="33"/>
        <v>film &amp; video</v>
      </c>
      <c r="U356" t="str">
        <f t="shared" si="34"/>
        <v>documentary</v>
      </c>
      <c r="V356" s="6" t="s">
        <v>2039</v>
      </c>
      <c r="W356" t="s">
        <v>2040</v>
      </c>
    </row>
    <row r="357" spans="1:23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6"/>
        <v>58.973684210526315</v>
      </c>
      <c r="G357" t="s">
        <v>47</v>
      </c>
      <c r="H357">
        <v>86</v>
      </c>
      <c r="I357" s="5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31"/>
        <v>42757.25</v>
      </c>
      <c r="O357" s="12">
        <f t="shared" si="32"/>
        <v>42797.25</v>
      </c>
      <c r="Q357" t="b">
        <v>0</v>
      </c>
      <c r="R357" t="b">
        <v>0</v>
      </c>
      <c r="S357" t="s">
        <v>65</v>
      </c>
      <c r="T357" t="str">
        <f t="shared" si="33"/>
        <v>technology</v>
      </c>
      <c r="U357" t="str">
        <f t="shared" si="34"/>
        <v>wearables</v>
      </c>
      <c r="V357" s="6" t="s">
        <v>2035</v>
      </c>
      <c r="W357" t="s">
        <v>2044</v>
      </c>
    </row>
    <row r="358" spans="1:23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6"/>
        <v>36.892473118279568</v>
      </c>
      <c r="G358" t="s">
        <v>14</v>
      </c>
      <c r="H358">
        <v>40</v>
      </c>
      <c r="I358" s="5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31"/>
        <v>40922.25</v>
      </c>
      <c r="O358" s="12">
        <f t="shared" si="32"/>
        <v>40931.25</v>
      </c>
      <c r="Q358" t="b">
        <v>0</v>
      </c>
      <c r="R358" t="b">
        <v>0</v>
      </c>
      <c r="S358" t="s">
        <v>33</v>
      </c>
      <c r="T358" t="str">
        <f t="shared" si="33"/>
        <v>theater</v>
      </c>
      <c r="U358" t="str">
        <f t="shared" si="34"/>
        <v>plays</v>
      </c>
      <c r="V358" s="6" t="s">
        <v>2037</v>
      </c>
      <c r="W358" t="s">
        <v>2038</v>
      </c>
    </row>
    <row r="359" spans="1:23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6"/>
        <v>184.91304347826087</v>
      </c>
      <c r="G359" t="s">
        <v>20</v>
      </c>
      <c r="H359">
        <v>41</v>
      </c>
      <c r="I359" s="5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31"/>
        <v>42250.208333333328</v>
      </c>
      <c r="O359" s="12">
        <f t="shared" si="32"/>
        <v>42275.208333333328</v>
      </c>
      <c r="Q359" t="b">
        <v>0</v>
      </c>
      <c r="R359" t="b">
        <v>0</v>
      </c>
      <c r="S359" t="s">
        <v>89</v>
      </c>
      <c r="T359" t="str">
        <f t="shared" si="33"/>
        <v>games</v>
      </c>
      <c r="U359" t="str">
        <f t="shared" si="34"/>
        <v>video games</v>
      </c>
      <c r="V359" s="6" t="s">
        <v>2048</v>
      </c>
      <c r="W359" t="s">
        <v>2049</v>
      </c>
    </row>
    <row r="360" spans="1:23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6"/>
        <v>11.814432989690722</v>
      </c>
      <c r="G360" t="s">
        <v>14</v>
      </c>
      <c r="H360">
        <v>23</v>
      </c>
      <c r="I360" s="5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31"/>
        <v>43322.208333333328</v>
      </c>
      <c r="O360" s="12">
        <f t="shared" si="32"/>
        <v>43325.208333333328</v>
      </c>
      <c r="Q360" t="b">
        <v>1</v>
      </c>
      <c r="R360" t="b">
        <v>0</v>
      </c>
      <c r="S360" t="s">
        <v>122</v>
      </c>
      <c r="T360" t="str">
        <f t="shared" si="33"/>
        <v>photography</v>
      </c>
      <c r="U360" t="str">
        <f t="shared" si="34"/>
        <v>photography books</v>
      </c>
      <c r="V360" s="6" t="s">
        <v>2052</v>
      </c>
      <c r="W360" t="s">
        <v>2053</v>
      </c>
    </row>
    <row r="361" spans="1:23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6"/>
        <v>298.7</v>
      </c>
      <c r="G361" t="s">
        <v>20</v>
      </c>
      <c r="H361">
        <v>187</v>
      </c>
      <c r="I361" s="5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31"/>
        <v>40782.208333333336</v>
      </c>
      <c r="O361" s="12">
        <f t="shared" si="32"/>
        <v>40789.208333333336</v>
      </c>
      <c r="Q361" t="b">
        <v>0</v>
      </c>
      <c r="R361" t="b">
        <v>0</v>
      </c>
      <c r="S361" t="s">
        <v>71</v>
      </c>
      <c r="T361" t="str">
        <f t="shared" si="33"/>
        <v>film &amp; video</v>
      </c>
      <c r="U361" t="str">
        <f t="shared" si="34"/>
        <v>animation</v>
      </c>
      <c r="V361" s="6" t="s">
        <v>2039</v>
      </c>
      <c r="W361" t="s">
        <v>2047</v>
      </c>
    </row>
    <row r="362" spans="1:23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6"/>
        <v>226.35175879396985</v>
      </c>
      <c r="G362" t="s">
        <v>20</v>
      </c>
      <c r="H362">
        <v>2875</v>
      </c>
      <c r="I362" s="5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31"/>
        <v>40544.25</v>
      </c>
      <c r="O362" s="12">
        <f t="shared" si="32"/>
        <v>40558.25</v>
      </c>
      <c r="Q362" t="b">
        <v>0</v>
      </c>
      <c r="R362" t="b">
        <v>1</v>
      </c>
      <c r="S362" t="s">
        <v>33</v>
      </c>
      <c r="T362" t="str">
        <f t="shared" si="33"/>
        <v>theater</v>
      </c>
      <c r="U362" t="str">
        <f t="shared" si="34"/>
        <v>plays</v>
      </c>
      <c r="V362" s="6" t="s">
        <v>2037</v>
      </c>
      <c r="W362" t="s">
        <v>2038</v>
      </c>
    </row>
    <row r="363" spans="1:23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6"/>
        <v>173.56363636363636</v>
      </c>
      <c r="G363" t="s">
        <v>20</v>
      </c>
      <c r="H363">
        <v>88</v>
      </c>
      <c r="I363" s="5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31"/>
        <v>43015.208333333328</v>
      </c>
      <c r="O363" s="12">
        <f t="shared" si="32"/>
        <v>43039.208333333328</v>
      </c>
      <c r="Q363" t="b">
        <v>0</v>
      </c>
      <c r="R363" t="b">
        <v>0</v>
      </c>
      <c r="S363" t="s">
        <v>33</v>
      </c>
      <c r="T363" t="str">
        <f t="shared" si="33"/>
        <v>theater</v>
      </c>
      <c r="U363" t="str">
        <f t="shared" si="34"/>
        <v>plays</v>
      </c>
      <c r="V363" s="6" t="s">
        <v>2037</v>
      </c>
      <c r="W363" t="s">
        <v>2038</v>
      </c>
    </row>
    <row r="364" spans="1:23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6"/>
        <v>371.75675675675677</v>
      </c>
      <c r="G364" t="s">
        <v>20</v>
      </c>
      <c r="H364">
        <v>191</v>
      </c>
      <c r="I364" s="5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31"/>
        <v>40570.25</v>
      </c>
      <c r="O364" s="12">
        <f t="shared" si="32"/>
        <v>40608.25</v>
      </c>
      <c r="Q364" t="b">
        <v>0</v>
      </c>
      <c r="R364" t="b">
        <v>0</v>
      </c>
      <c r="S364" t="s">
        <v>23</v>
      </c>
      <c r="T364" t="str">
        <f t="shared" si="33"/>
        <v>music</v>
      </c>
      <c r="U364" t="str">
        <f t="shared" si="34"/>
        <v>rock</v>
      </c>
      <c r="V364" s="6" t="s">
        <v>2033</v>
      </c>
      <c r="W364" t="s">
        <v>2034</v>
      </c>
    </row>
    <row r="365" spans="1:23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6"/>
        <v>160.19230769230771</v>
      </c>
      <c r="G365" t="s">
        <v>20</v>
      </c>
      <c r="H365">
        <v>139</v>
      </c>
      <c r="I365" s="5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31"/>
        <v>40904.25</v>
      </c>
      <c r="O365" s="12">
        <f t="shared" si="32"/>
        <v>40905.25</v>
      </c>
      <c r="Q365" t="b">
        <v>0</v>
      </c>
      <c r="R365" t="b">
        <v>0</v>
      </c>
      <c r="S365" t="s">
        <v>23</v>
      </c>
      <c r="T365" t="str">
        <f t="shared" si="33"/>
        <v>music</v>
      </c>
      <c r="U365" t="str">
        <f t="shared" si="34"/>
        <v>rock</v>
      </c>
      <c r="V365" s="6" t="s">
        <v>2033</v>
      </c>
      <c r="W365" t="s">
        <v>2034</v>
      </c>
    </row>
    <row r="366" spans="1:23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6"/>
        <v>1616.3333333333335</v>
      </c>
      <c r="G366" t="s">
        <v>20</v>
      </c>
      <c r="H366">
        <v>186</v>
      </c>
      <c r="I366" s="5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31"/>
        <v>43164.25</v>
      </c>
      <c r="O366" s="12">
        <f t="shared" si="32"/>
        <v>43194.208333333328</v>
      </c>
      <c r="Q366" t="b">
        <v>0</v>
      </c>
      <c r="R366" t="b">
        <v>0</v>
      </c>
      <c r="S366" t="s">
        <v>60</v>
      </c>
      <c r="T366" t="str">
        <f t="shared" si="33"/>
        <v>music</v>
      </c>
      <c r="U366" t="str">
        <f t="shared" si="34"/>
        <v>indie rock</v>
      </c>
      <c r="V366" s="6" t="s">
        <v>2033</v>
      </c>
      <c r="W366" t="s">
        <v>2043</v>
      </c>
    </row>
    <row r="367" spans="1:23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6"/>
        <v>733.4375</v>
      </c>
      <c r="G367" t="s">
        <v>20</v>
      </c>
      <c r="H367">
        <v>112</v>
      </c>
      <c r="I367" s="5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31"/>
        <v>42733.25</v>
      </c>
      <c r="O367" s="12">
        <f t="shared" si="32"/>
        <v>42760.25</v>
      </c>
      <c r="Q367" t="b">
        <v>0</v>
      </c>
      <c r="R367" t="b">
        <v>0</v>
      </c>
      <c r="S367" t="s">
        <v>33</v>
      </c>
      <c r="T367" t="str">
        <f t="shared" si="33"/>
        <v>theater</v>
      </c>
      <c r="U367" t="str">
        <f t="shared" si="34"/>
        <v>plays</v>
      </c>
      <c r="V367" s="6" t="s">
        <v>2037</v>
      </c>
      <c r="W367" t="s">
        <v>2038</v>
      </c>
    </row>
    <row r="368" spans="1:23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6"/>
        <v>592.11111111111109</v>
      </c>
      <c r="G368" t="s">
        <v>20</v>
      </c>
      <c r="H368">
        <v>101</v>
      </c>
      <c r="I368" s="5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31"/>
        <v>40546.25</v>
      </c>
      <c r="O368" s="12">
        <f t="shared" si="32"/>
        <v>40547.25</v>
      </c>
      <c r="Q368" t="b">
        <v>0</v>
      </c>
      <c r="R368" t="b">
        <v>1</v>
      </c>
      <c r="S368" t="s">
        <v>33</v>
      </c>
      <c r="T368" t="str">
        <f t="shared" si="33"/>
        <v>theater</v>
      </c>
      <c r="U368" t="str">
        <f t="shared" si="34"/>
        <v>plays</v>
      </c>
      <c r="V368" s="6" t="s">
        <v>2037</v>
      </c>
      <c r="W368" t="s">
        <v>2038</v>
      </c>
    </row>
    <row r="369" spans="1:23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6"/>
        <v>18.888888888888889</v>
      </c>
      <c r="G369" t="s">
        <v>14</v>
      </c>
      <c r="H369">
        <v>75</v>
      </c>
      <c r="I369" s="5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31"/>
        <v>41930.208333333336</v>
      </c>
      <c r="O369" s="12">
        <f t="shared" si="32"/>
        <v>41954.25</v>
      </c>
      <c r="Q369" t="b">
        <v>0</v>
      </c>
      <c r="R369" t="b">
        <v>1</v>
      </c>
      <c r="S369" t="s">
        <v>33</v>
      </c>
      <c r="T369" t="str">
        <f t="shared" si="33"/>
        <v>theater</v>
      </c>
      <c r="U369" t="str">
        <f t="shared" si="34"/>
        <v>plays</v>
      </c>
      <c r="V369" s="6" t="s">
        <v>2037</v>
      </c>
      <c r="W369" t="s">
        <v>2038</v>
      </c>
    </row>
    <row r="370" spans="1:23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6"/>
        <v>276.80769230769232</v>
      </c>
      <c r="G370" t="s">
        <v>20</v>
      </c>
      <c r="H370">
        <v>206</v>
      </c>
      <c r="I370" s="5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31"/>
        <v>40464.208333333336</v>
      </c>
      <c r="O370" s="12">
        <f t="shared" si="32"/>
        <v>40487.208333333336</v>
      </c>
      <c r="Q370" t="b">
        <v>0</v>
      </c>
      <c r="R370" t="b">
        <v>1</v>
      </c>
      <c r="S370" t="s">
        <v>42</v>
      </c>
      <c r="T370" t="str">
        <f t="shared" si="33"/>
        <v>film &amp; video</v>
      </c>
      <c r="U370" t="str">
        <f t="shared" si="34"/>
        <v>documentary</v>
      </c>
      <c r="V370" s="6" t="s">
        <v>2039</v>
      </c>
      <c r="W370" t="s">
        <v>2040</v>
      </c>
    </row>
    <row r="371" spans="1:23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6"/>
        <v>273.01851851851848</v>
      </c>
      <c r="G371" t="s">
        <v>20</v>
      </c>
      <c r="H371">
        <v>154</v>
      </c>
      <c r="I371" s="5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31"/>
        <v>41308.25</v>
      </c>
      <c r="O371" s="12">
        <f t="shared" si="32"/>
        <v>41347.208333333336</v>
      </c>
      <c r="Q371" t="b">
        <v>0</v>
      </c>
      <c r="R371" t="b">
        <v>1</v>
      </c>
      <c r="S371" t="s">
        <v>269</v>
      </c>
      <c r="T371" t="str">
        <f t="shared" si="33"/>
        <v>film &amp; video</v>
      </c>
      <c r="U371" t="str">
        <f t="shared" si="34"/>
        <v>television</v>
      </c>
      <c r="V371" s="6" t="s">
        <v>2039</v>
      </c>
      <c r="W371" t="s">
        <v>2058</v>
      </c>
    </row>
    <row r="372" spans="1:23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6"/>
        <v>159.36331255565449</v>
      </c>
      <c r="G372" t="s">
        <v>20</v>
      </c>
      <c r="H372">
        <v>5966</v>
      </c>
      <c r="I372" s="5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31"/>
        <v>43570.208333333328</v>
      </c>
      <c r="O372" s="12">
        <f t="shared" si="32"/>
        <v>43576.208333333328</v>
      </c>
      <c r="Q372" t="b">
        <v>0</v>
      </c>
      <c r="R372" t="b">
        <v>0</v>
      </c>
      <c r="S372" t="s">
        <v>33</v>
      </c>
      <c r="T372" t="str">
        <f t="shared" si="33"/>
        <v>theater</v>
      </c>
      <c r="U372" t="str">
        <f t="shared" si="34"/>
        <v>plays</v>
      </c>
      <c r="V372" s="6" t="s">
        <v>2037</v>
      </c>
      <c r="W372" t="s">
        <v>2038</v>
      </c>
    </row>
    <row r="373" spans="1:23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6"/>
        <v>67.869978858350947</v>
      </c>
      <c r="G373" t="s">
        <v>14</v>
      </c>
      <c r="H373">
        <v>2176</v>
      </c>
      <c r="I373" s="5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31"/>
        <v>42043.25</v>
      </c>
      <c r="O373" s="12">
        <f t="shared" si="32"/>
        <v>42094.208333333328</v>
      </c>
      <c r="Q373" t="b">
        <v>0</v>
      </c>
      <c r="R373" t="b">
        <v>0</v>
      </c>
      <c r="S373" t="s">
        <v>33</v>
      </c>
      <c r="T373" t="str">
        <f t="shared" si="33"/>
        <v>theater</v>
      </c>
      <c r="U373" t="str">
        <f t="shared" si="34"/>
        <v>plays</v>
      </c>
      <c r="V373" s="6" t="s">
        <v>2037</v>
      </c>
      <c r="W373" t="s">
        <v>2038</v>
      </c>
    </row>
    <row r="374" spans="1:23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6"/>
        <v>1591.5555555555554</v>
      </c>
      <c r="G374" t="s">
        <v>20</v>
      </c>
      <c r="H374">
        <v>169</v>
      </c>
      <c r="I374" s="5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31"/>
        <v>42012.25</v>
      </c>
      <c r="O374" s="12">
        <f t="shared" si="32"/>
        <v>42032.25</v>
      </c>
      <c r="Q374" t="b">
        <v>0</v>
      </c>
      <c r="R374" t="b">
        <v>1</v>
      </c>
      <c r="S374" t="s">
        <v>42</v>
      </c>
      <c r="T374" t="str">
        <f t="shared" si="33"/>
        <v>film &amp; video</v>
      </c>
      <c r="U374" t="str">
        <f t="shared" si="34"/>
        <v>documentary</v>
      </c>
      <c r="V374" s="6" t="s">
        <v>2039</v>
      </c>
      <c r="W374" t="s">
        <v>2040</v>
      </c>
    </row>
    <row r="375" spans="1:23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6"/>
        <v>730.18222222222221</v>
      </c>
      <c r="G375" t="s">
        <v>20</v>
      </c>
      <c r="H375">
        <v>2106</v>
      </c>
      <c r="I375" s="5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31"/>
        <v>42964.208333333328</v>
      </c>
      <c r="O375" s="12">
        <f t="shared" si="32"/>
        <v>42972.208333333328</v>
      </c>
      <c r="Q375" t="b">
        <v>0</v>
      </c>
      <c r="R375" t="b">
        <v>0</v>
      </c>
      <c r="S375" t="s">
        <v>33</v>
      </c>
      <c r="T375" t="str">
        <f t="shared" si="33"/>
        <v>theater</v>
      </c>
      <c r="U375" t="str">
        <f t="shared" si="34"/>
        <v>plays</v>
      </c>
      <c r="V375" s="6" t="s">
        <v>2037</v>
      </c>
      <c r="W375" t="s">
        <v>2038</v>
      </c>
    </row>
    <row r="376" spans="1:23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6"/>
        <v>13.185782556750297</v>
      </c>
      <c r="G376" t="s">
        <v>14</v>
      </c>
      <c r="H376">
        <v>441</v>
      </c>
      <c r="I376" s="5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31"/>
        <v>43476.25</v>
      </c>
      <c r="O376" s="12">
        <f t="shared" si="32"/>
        <v>43481.25</v>
      </c>
      <c r="Q376" t="b">
        <v>0</v>
      </c>
      <c r="R376" t="b">
        <v>1</v>
      </c>
      <c r="S376" t="s">
        <v>42</v>
      </c>
      <c r="T376" t="str">
        <f t="shared" si="33"/>
        <v>film &amp; video</v>
      </c>
      <c r="U376" t="str">
        <f t="shared" si="34"/>
        <v>documentary</v>
      </c>
      <c r="V376" s="6" t="s">
        <v>2039</v>
      </c>
      <c r="W376" t="s">
        <v>2040</v>
      </c>
    </row>
    <row r="377" spans="1:23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6"/>
        <v>54.777777777777779</v>
      </c>
      <c r="G377" t="s">
        <v>14</v>
      </c>
      <c r="H377">
        <v>25</v>
      </c>
      <c r="I377" s="5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31"/>
        <v>42293.208333333328</v>
      </c>
      <c r="O377" s="12">
        <f t="shared" si="32"/>
        <v>42350.25</v>
      </c>
      <c r="Q377" t="b">
        <v>0</v>
      </c>
      <c r="R377" t="b">
        <v>0</v>
      </c>
      <c r="S377" t="s">
        <v>60</v>
      </c>
      <c r="T377" t="str">
        <f t="shared" si="33"/>
        <v>music</v>
      </c>
      <c r="U377" t="str">
        <f t="shared" si="34"/>
        <v>indie rock</v>
      </c>
      <c r="V377" s="6" t="s">
        <v>2033</v>
      </c>
      <c r="W377" t="s">
        <v>2043</v>
      </c>
    </row>
    <row r="378" spans="1:23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6"/>
        <v>361.02941176470591</v>
      </c>
      <c r="G378" t="s">
        <v>20</v>
      </c>
      <c r="H378">
        <v>131</v>
      </c>
      <c r="I378" s="5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31"/>
        <v>41826.208333333336</v>
      </c>
      <c r="O378" s="12">
        <f t="shared" si="32"/>
        <v>41832.208333333336</v>
      </c>
      <c r="Q378" t="b">
        <v>0</v>
      </c>
      <c r="R378" t="b">
        <v>0</v>
      </c>
      <c r="S378" t="s">
        <v>23</v>
      </c>
      <c r="T378" t="str">
        <f t="shared" si="33"/>
        <v>music</v>
      </c>
      <c r="U378" t="str">
        <f t="shared" si="34"/>
        <v>rock</v>
      </c>
      <c r="V378" s="6" t="s">
        <v>2033</v>
      </c>
      <c r="W378" t="s">
        <v>2034</v>
      </c>
    </row>
    <row r="379" spans="1:23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6"/>
        <v>10.257545271629779</v>
      </c>
      <c r="G379" t="s">
        <v>14</v>
      </c>
      <c r="H379">
        <v>127</v>
      </c>
      <c r="I379" s="5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31"/>
        <v>43760.208333333328</v>
      </c>
      <c r="O379" s="12">
        <f t="shared" si="32"/>
        <v>43774.25</v>
      </c>
      <c r="Q379" t="b">
        <v>0</v>
      </c>
      <c r="R379" t="b">
        <v>0</v>
      </c>
      <c r="S379" t="s">
        <v>33</v>
      </c>
      <c r="T379" t="str">
        <f t="shared" si="33"/>
        <v>theater</v>
      </c>
      <c r="U379" t="str">
        <f t="shared" si="34"/>
        <v>plays</v>
      </c>
      <c r="V379" s="6" t="s">
        <v>2037</v>
      </c>
      <c r="W379" t="s">
        <v>2038</v>
      </c>
    </row>
    <row r="380" spans="1:23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6"/>
        <v>13.962962962962964</v>
      </c>
      <c r="G380" t="s">
        <v>14</v>
      </c>
      <c r="H380">
        <v>355</v>
      </c>
      <c r="I380" s="5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31"/>
        <v>43241.208333333328</v>
      </c>
      <c r="O380" s="12">
        <f t="shared" si="32"/>
        <v>43279.208333333328</v>
      </c>
      <c r="Q380" t="b">
        <v>0</v>
      </c>
      <c r="R380" t="b">
        <v>0</v>
      </c>
      <c r="S380" t="s">
        <v>42</v>
      </c>
      <c r="T380" t="str">
        <f t="shared" si="33"/>
        <v>film &amp; video</v>
      </c>
      <c r="U380" t="str">
        <f t="shared" si="34"/>
        <v>documentary</v>
      </c>
      <c r="V380" s="6" t="s">
        <v>2039</v>
      </c>
      <c r="W380" t="s">
        <v>2040</v>
      </c>
    </row>
    <row r="381" spans="1:23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6"/>
        <v>40.444444444444443</v>
      </c>
      <c r="G381" t="s">
        <v>14</v>
      </c>
      <c r="H381">
        <v>44</v>
      </c>
      <c r="I381" s="5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31"/>
        <v>40843.208333333336</v>
      </c>
      <c r="O381" s="12">
        <f t="shared" si="32"/>
        <v>40857.25</v>
      </c>
      <c r="Q381" t="b">
        <v>0</v>
      </c>
      <c r="R381" t="b">
        <v>0</v>
      </c>
      <c r="S381" t="s">
        <v>33</v>
      </c>
      <c r="T381" t="str">
        <f t="shared" si="33"/>
        <v>theater</v>
      </c>
      <c r="U381" t="str">
        <f t="shared" si="34"/>
        <v>plays</v>
      </c>
      <c r="V381" s="6" t="s">
        <v>2037</v>
      </c>
      <c r="W381" t="s">
        <v>2038</v>
      </c>
    </row>
    <row r="382" spans="1:23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6"/>
        <v>160.32</v>
      </c>
      <c r="G382" t="s">
        <v>20</v>
      </c>
      <c r="H382">
        <v>84</v>
      </c>
      <c r="I382" s="5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31"/>
        <v>41448.208333333336</v>
      </c>
      <c r="O382" s="12">
        <f t="shared" si="32"/>
        <v>41453.208333333336</v>
      </c>
      <c r="Q382" t="b">
        <v>0</v>
      </c>
      <c r="R382" t="b">
        <v>0</v>
      </c>
      <c r="S382" t="s">
        <v>33</v>
      </c>
      <c r="T382" t="str">
        <f t="shared" si="33"/>
        <v>theater</v>
      </c>
      <c r="U382" t="str">
        <f t="shared" si="34"/>
        <v>plays</v>
      </c>
      <c r="V382" s="6" t="s">
        <v>2037</v>
      </c>
      <c r="W382" t="s">
        <v>2038</v>
      </c>
    </row>
    <row r="383" spans="1:23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6"/>
        <v>183.9433962264151</v>
      </c>
      <c r="G383" t="s">
        <v>20</v>
      </c>
      <c r="H383">
        <v>155</v>
      </c>
      <c r="I383" s="5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31"/>
        <v>42163.208333333328</v>
      </c>
      <c r="O383" s="12">
        <f t="shared" si="32"/>
        <v>42209.208333333328</v>
      </c>
      <c r="Q383" t="b">
        <v>0</v>
      </c>
      <c r="R383" t="b">
        <v>0</v>
      </c>
      <c r="S383" t="s">
        <v>33</v>
      </c>
      <c r="T383" t="str">
        <f t="shared" si="33"/>
        <v>theater</v>
      </c>
      <c r="U383" t="str">
        <f t="shared" si="34"/>
        <v>plays</v>
      </c>
      <c r="V383" s="6" t="s">
        <v>2037</v>
      </c>
      <c r="W383" t="s">
        <v>2038</v>
      </c>
    </row>
    <row r="384" spans="1:23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6"/>
        <v>63.769230769230766</v>
      </c>
      <c r="G384" t="s">
        <v>14</v>
      </c>
      <c r="H384">
        <v>67</v>
      </c>
      <c r="I384" s="5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31"/>
        <v>43024.208333333328</v>
      </c>
      <c r="O384" s="12">
        <f t="shared" si="32"/>
        <v>43043.208333333328</v>
      </c>
      <c r="Q384" t="b">
        <v>0</v>
      </c>
      <c r="R384" t="b">
        <v>0</v>
      </c>
      <c r="S384" t="s">
        <v>122</v>
      </c>
      <c r="T384" t="str">
        <f t="shared" si="33"/>
        <v>photography</v>
      </c>
      <c r="U384" t="str">
        <f t="shared" si="34"/>
        <v>photography books</v>
      </c>
      <c r="V384" s="6" t="s">
        <v>2052</v>
      </c>
      <c r="W384" t="s">
        <v>2053</v>
      </c>
    </row>
    <row r="385" spans="1:23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6"/>
        <v>225.38095238095238</v>
      </c>
      <c r="G385" t="s">
        <v>20</v>
      </c>
      <c r="H385">
        <v>189</v>
      </c>
      <c r="I385" s="5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31"/>
        <v>43509.25</v>
      </c>
      <c r="O385" s="12">
        <f t="shared" si="32"/>
        <v>43515.25</v>
      </c>
      <c r="Q385" t="b">
        <v>0</v>
      </c>
      <c r="R385" t="b">
        <v>1</v>
      </c>
      <c r="S385" t="s">
        <v>17</v>
      </c>
      <c r="T385" t="str">
        <f t="shared" si="33"/>
        <v>food</v>
      </c>
      <c r="U385" t="str">
        <f t="shared" si="34"/>
        <v>food trucks</v>
      </c>
      <c r="V385" s="6" t="s">
        <v>2031</v>
      </c>
      <c r="W385" t="s">
        <v>2032</v>
      </c>
    </row>
    <row r="386" spans="1:23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6"/>
        <v>172.00961538461539</v>
      </c>
      <c r="G386" t="s">
        <v>20</v>
      </c>
      <c r="H386">
        <v>4799</v>
      </c>
      <c r="I386" s="5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31"/>
        <v>42776.25</v>
      </c>
      <c r="O386" s="12">
        <f t="shared" si="32"/>
        <v>42803.25</v>
      </c>
      <c r="Q386" t="b">
        <v>1</v>
      </c>
      <c r="R386" t="b">
        <v>1</v>
      </c>
      <c r="S386" t="s">
        <v>42</v>
      </c>
      <c r="T386" t="str">
        <f t="shared" si="33"/>
        <v>film &amp; video</v>
      </c>
      <c r="U386" t="str">
        <f t="shared" si="34"/>
        <v>documentary</v>
      </c>
      <c r="V386" s="6" t="s">
        <v>2039</v>
      </c>
      <c r="W386" t="s">
        <v>2040</v>
      </c>
    </row>
    <row r="387" spans="1:23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36"/>
        <v>146.16709511568124</v>
      </c>
      <c r="G387" t="s">
        <v>20</v>
      </c>
      <c r="H387">
        <v>1137</v>
      </c>
      <c r="I387" s="5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N450" si="37">(((L387/60)/60)/24)+DATE(1970,1,1)</f>
        <v>43553.208333333328</v>
      </c>
      <c r="O387" s="12">
        <f t="shared" ref="O387:O450" si="38">(((M387/60)/60)/24)+DATE(1970,1,1)</f>
        <v>43585.208333333328</v>
      </c>
      <c r="Q387" t="b">
        <v>0</v>
      </c>
      <c r="R387" t="b">
        <v>0</v>
      </c>
      <c r="S387" t="s">
        <v>68</v>
      </c>
      <c r="T387" t="str">
        <f t="shared" ref="T387:T450" si="39">LEFT(S387, FIND("/", S387) -1)</f>
        <v>publishing</v>
      </c>
      <c r="U387" t="str">
        <f t="shared" ref="U387:U450" si="40">RIGHT(S387, LEN(S387)- FIND("/", S387))</f>
        <v>nonfiction</v>
      </c>
      <c r="V387" s="6" t="s">
        <v>2045</v>
      </c>
      <c r="W387" t="s">
        <v>2046</v>
      </c>
    </row>
    <row r="388" spans="1:23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5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37"/>
        <v>40355.208333333336</v>
      </c>
      <c r="O388" s="12">
        <f t="shared" si="38"/>
        <v>40367.208333333336</v>
      </c>
      <c r="Q388" t="b">
        <v>0</v>
      </c>
      <c r="R388" t="b">
        <v>0</v>
      </c>
      <c r="S388" t="s">
        <v>33</v>
      </c>
      <c r="T388" t="str">
        <f t="shared" si="39"/>
        <v>theater</v>
      </c>
      <c r="U388" t="str">
        <f t="shared" si="40"/>
        <v>plays</v>
      </c>
      <c r="V388" s="6" t="s">
        <v>2037</v>
      </c>
      <c r="W388" t="s">
        <v>2038</v>
      </c>
    </row>
    <row r="389" spans="1:23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ref="F389:F452" si="42">(E389/D389)*100</f>
        <v>39.261467889908261</v>
      </c>
      <c r="G389" t="s">
        <v>14</v>
      </c>
      <c r="H389">
        <v>424</v>
      </c>
      <c r="I389" s="5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37"/>
        <v>41072.208333333336</v>
      </c>
      <c r="O389" s="12">
        <f t="shared" si="38"/>
        <v>41077.208333333336</v>
      </c>
      <c r="Q389" t="b">
        <v>0</v>
      </c>
      <c r="R389" t="b">
        <v>0</v>
      </c>
      <c r="S389" t="s">
        <v>65</v>
      </c>
      <c r="T389" t="str">
        <f t="shared" si="39"/>
        <v>technology</v>
      </c>
      <c r="U389" t="str">
        <f t="shared" si="40"/>
        <v>wearables</v>
      </c>
      <c r="V389" s="6" t="s">
        <v>2035</v>
      </c>
      <c r="W389" t="s">
        <v>2044</v>
      </c>
    </row>
    <row r="390" spans="1:23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42"/>
        <v>11.270034843205574</v>
      </c>
      <c r="G390" t="s">
        <v>74</v>
      </c>
      <c r="H390">
        <v>145</v>
      </c>
      <c r="I390" s="5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37"/>
        <v>40912.25</v>
      </c>
      <c r="O390" s="12">
        <f t="shared" si="38"/>
        <v>40914.25</v>
      </c>
      <c r="Q390" t="b">
        <v>0</v>
      </c>
      <c r="R390" t="b">
        <v>0</v>
      </c>
      <c r="S390" t="s">
        <v>60</v>
      </c>
      <c r="T390" t="str">
        <f t="shared" si="39"/>
        <v>music</v>
      </c>
      <c r="U390" t="str">
        <f t="shared" si="40"/>
        <v>indie rock</v>
      </c>
      <c r="V390" s="6" t="s">
        <v>2033</v>
      </c>
      <c r="W390" t="s">
        <v>2043</v>
      </c>
    </row>
    <row r="391" spans="1:23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42"/>
        <v>122.11084337349398</v>
      </c>
      <c r="G391" t="s">
        <v>20</v>
      </c>
      <c r="H391">
        <v>1152</v>
      </c>
      <c r="I391" s="5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37"/>
        <v>40479.208333333336</v>
      </c>
      <c r="O391" s="12">
        <f t="shared" si="38"/>
        <v>40506.25</v>
      </c>
      <c r="Q391" t="b">
        <v>0</v>
      </c>
      <c r="R391" t="b">
        <v>0</v>
      </c>
      <c r="S391" t="s">
        <v>33</v>
      </c>
      <c r="T391" t="str">
        <f t="shared" si="39"/>
        <v>theater</v>
      </c>
      <c r="U391" t="str">
        <f t="shared" si="40"/>
        <v>plays</v>
      </c>
      <c r="V391" s="6" t="s">
        <v>2037</v>
      </c>
      <c r="W391" t="s">
        <v>2038</v>
      </c>
    </row>
    <row r="392" spans="1:23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42"/>
        <v>186.54166666666669</v>
      </c>
      <c r="G392" t="s">
        <v>20</v>
      </c>
      <c r="H392">
        <v>50</v>
      </c>
      <c r="I392" s="5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37"/>
        <v>41530.208333333336</v>
      </c>
      <c r="O392" s="12">
        <f t="shared" si="38"/>
        <v>41545.208333333336</v>
      </c>
      <c r="Q392" t="b">
        <v>0</v>
      </c>
      <c r="R392" t="b">
        <v>0</v>
      </c>
      <c r="S392" t="s">
        <v>122</v>
      </c>
      <c r="T392" t="str">
        <f t="shared" si="39"/>
        <v>photography</v>
      </c>
      <c r="U392" t="str">
        <f t="shared" si="40"/>
        <v>photography books</v>
      </c>
      <c r="V392" s="6" t="s">
        <v>2052</v>
      </c>
      <c r="W392" t="s">
        <v>2053</v>
      </c>
    </row>
    <row r="393" spans="1:23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42"/>
        <v>7.2731788079470201</v>
      </c>
      <c r="G393" t="s">
        <v>14</v>
      </c>
      <c r="H393">
        <v>151</v>
      </c>
      <c r="I393" s="5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37"/>
        <v>41653.25</v>
      </c>
      <c r="O393" s="12">
        <f t="shared" si="38"/>
        <v>41655.25</v>
      </c>
      <c r="Q393" t="b">
        <v>0</v>
      </c>
      <c r="R393" t="b">
        <v>0</v>
      </c>
      <c r="S393" t="s">
        <v>68</v>
      </c>
      <c r="T393" t="str">
        <f t="shared" si="39"/>
        <v>publishing</v>
      </c>
      <c r="U393" t="str">
        <f t="shared" si="40"/>
        <v>nonfiction</v>
      </c>
      <c r="V393" s="6" t="s">
        <v>2045</v>
      </c>
      <c r="W393" t="s">
        <v>2046</v>
      </c>
    </row>
    <row r="394" spans="1:23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42"/>
        <v>65.642371234207957</v>
      </c>
      <c r="G394" t="s">
        <v>14</v>
      </c>
      <c r="H394">
        <v>1608</v>
      </c>
      <c r="I394" s="5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37"/>
        <v>40549.25</v>
      </c>
      <c r="O394" s="12">
        <f t="shared" si="38"/>
        <v>40551.25</v>
      </c>
      <c r="Q394" t="b">
        <v>0</v>
      </c>
      <c r="R394" t="b">
        <v>0</v>
      </c>
      <c r="S394" t="s">
        <v>65</v>
      </c>
      <c r="T394" t="str">
        <f t="shared" si="39"/>
        <v>technology</v>
      </c>
      <c r="U394" t="str">
        <f t="shared" si="40"/>
        <v>wearables</v>
      </c>
      <c r="V394" s="6" t="s">
        <v>2035</v>
      </c>
      <c r="W394" t="s">
        <v>2044</v>
      </c>
    </row>
    <row r="395" spans="1:23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42"/>
        <v>228.96178343949046</v>
      </c>
      <c r="G395" t="s">
        <v>20</v>
      </c>
      <c r="H395">
        <v>3059</v>
      </c>
      <c r="I395" s="5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37"/>
        <v>42933.208333333328</v>
      </c>
      <c r="O395" s="12">
        <f t="shared" si="38"/>
        <v>42934.208333333328</v>
      </c>
      <c r="Q395" t="b">
        <v>0</v>
      </c>
      <c r="R395" t="b">
        <v>0</v>
      </c>
      <c r="S395" t="s">
        <v>159</v>
      </c>
      <c r="T395" t="str">
        <f t="shared" si="39"/>
        <v>music</v>
      </c>
      <c r="U395" t="str">
        <f t="shared" si="40"/>
        <v>jazz</v>
      </c>
      <c r="V395" s="6" t="s">
        <v>2033</v>
      </c>
      <c r="W395" t="s">
        <v>2056</v>
      </c>
    </row>
    <row r="396" spans="1:23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42"/>
        <v>469.37499999999994</v>
      </c>
      <c r="G396" t="s">
        <v>20</v>
      </c>
      <c r="H396">
        <v>34</v>
      </c>
      <c r="I396" s="5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37"/>
        <v>41484.208333333336</v>
      </c>
      <c r="O396" s="12">
        <f t="shared" si="38"/>
        <v>41494.208333333336</v>
      </c>
      <c r="Q396" t="b">
        <v>0</v>
      </c>
      <c r="R396" t="b">
        <v>1</v>
      </c>
      <c r="S396" t="s">
        <v>42</v>
      </c>
      <c r="T396" t="str">
        <f t="shared" si="39"/>
        <v>film &amp; video</v>
      </c>
      <c r="U396" t="str">
        <f t="shared" si="40"/>
        <v>documentary</v>
      </c>
      <c r="V396" s="6" t="s">
        <v>2039</v>
      </c>
      <c r="W396" t="s">
        <v>2040</v>
      </c>
    </row>
    <row r="397" spans="1:23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42"/>
        <v>130.11267605633802</v>
      </c>
      <c r="G397" t="s">
        <v>20</v>
      </c>
      <c r="H397">
        <v>220</v>
      </c>
      <c r="I397" s="5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37"/>
        <v>40885.25</v>
      </c>
      <c r="O397" s="12">
        <f t="shared" si="38"/>
        <v>40886.25</v>
      </c>
      <c r="Q397" t="b">
        <v>1</v>
      </c>
      <c r="R397" t="b">
        <v>0</v>
      </c>
      <c r="S397" t="s">
        <v>33</v>
      </c>
      <c r="T397" t="str">
        <f t="shared" si="39"/>
        <v>theater</v>
      </c>
      <c r="U397" t="str">
        <f t="shared" si="40"/>
        <v>plays</v>
      </c>
      <c r="V397" s="6" t="s">
        <v>2037</v>
      </c>
      <c r="W397" t="s">
        <v>2038</v>
      </c>
    </row>
    <row r="398" spans="1:23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42"/>
        <v>167.05422993492408</v>
      </c>
      <c r="G398" t="s">
        <v>20</v>
      </c>
      <c r="H398">
        <v>1604</v>
      </c>
      <c r="I398" s="5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37"/>
        <v>43378.208333333328</v>
      </c>
      <c r="O398" s="12">
        <f t="shared" si="38"/>
        <v>43386.208333333328</v>
      </c>
      <c r="Q398" t="b">
        <v>0</v>
      </c>
      <c r="R398" t="b">
        <v>0</v>
      </c>
      <c r="S398" t="s">
        <v>53</v>
      </c>
      <c r="T398" t="str">
        <f t="shared" si="39"/>
        <v>film &amp; video</v>
      </c>
      <c r="U398" t="str">
        <f t="shared" si="40"/>
        <v>drama</v>
      </c>
      <c r="V398" s="6" t="s">
        <v>2039</v>
      </c>
      <c r="W398" t="s">
        <v>2042</v>
      </c>
    </row>
    <row r="399" spans="1:23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42"/>
        <v>173.8641975308642</v>
      </c>
      <c r="G399" t="s">
        <v>20</v>
      </c>
      <c r="H399">
        <v>454</v>
      </c>
      <c r="I399" s="5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37"/>
        <v>41417.208333333336</v>
      </c>
      <c r="O399" s="12">
        <f t="shared" si="38"/>
        <v>41423.208333333336</v>
      </c>
      <c r="Q399" t="b">
        <v>0</v>
      </c>
      <c r="R399" t="b">
        <v>0</v>
      </c>
      <c r="S399" t="s">
        <v>23</v>
      </c>
      <c r="T399" t="str">
        <f t="shared" si="39"/>
        <v>music</v>
      </c>
      <c r="U399" t="str">
        <f t="shared" si="40"/>
        <v>rock</v>
      </c>
      <c r="V399" s="6" t="s">
        <v>2033</v>
      </c>
      <c r="W399" t="s">
        <v>2034</v>
      </c>
    </row>
    <row r="400" spans="1:23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42"/>
        <v>717.76470588235293</v>
      </c>
      <c r="G400" t="s">
        <v>20</v>
      </c>
      <c r="H400">
        <v>123</v>
      </c>
      <c r="I400" s="5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37"/>
        <v>43228.208333333328</v>
      </c>
      <c r="O400" s="12">
        <f t="shared" si="38"/>
        <v>43230.208333333328</v>
      </c>
      <c r="Q400" t="b">
        <v>0</v>
      </c>
      <c r="R400" t="b">
        <v>1</v>
      </c>
      <c r="S400" t="s">
        <v>71</v>
      </c>
      <c r="T400" t="str">
        <f t="shared" si="39"/>
        <v>film &amp; video</v>
      </c>
      <c r="U400" t="str">
        <f t="shared" si="40"/>
        <v>animation</v>
      </c>
      <c r="V400" s="6" t="s">
        <v>2039</v>
      </c>
      <c r="W400" t="s">
        <v>2047</v>
      </c>
    </row>
    <row r="401" spans="1:23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42"/>
        <v>63.850976361767728</v>
      </c>
      <c r="G401" t="s">
        <v>14</v>
      </c>
      <c r="H401">
        <v>941</v>
      </c>
      <c r="I401" s="5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37"/>
        <v>40576.25</v>
      </c>
      <c r="O401" s="12">
        <f t="shared" si="38"/>
        <v>40583.25</v>
      </c>
      <c r="Q401" t="b">
        <v>0</v>
      </c>
      <c r="R401" t="b">
        <v>0</v>
      </c>
      <c r="S401" t="s">
        <v>60</v>
      </c>
      <c r="T401" t="str">
        <f t="shared" si="39"/>
        <v>music</v>
      </c>
      <c r="U401" t="str">
        <f t="shared" si="40"/>
        <v>indie rock</v>
      </c>
      <c r="V401" s="6" t="s">
        <v>2033</v>
      </c>
      <c r="W401" t="s">
        <v>2043</v>
      </c>
    </row>
    <row r="402" spans="1:23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42"/>
        <v>2</v>
      </c>
      <c r="G402" t="s">
        <v>14</v>
      </c>
      <c r="H402">
        <v>1</v>
      </c>
      <c r="I402" s="5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37"/>
        <v>41502.208333333336</v>
      </c>
      <c r="O402" s="12">
        <f t="shared" si="38"/>
        <v>41524.208333333336</v>
      </c>
      <c r="Q402" t="b">
        <v>0</v>
      </c>
      <c r="R402" t="b">
        <v>1</v>
      </c>
      <c r="S402" t="s">
        <v>122</v>
      </c>
      <c r="T402" t="str">
        <f t="shared" si="39"/>
        <v>photography</v>
      </c>
      <c r="U402" t="str">
        <f t="shared" si="40"/>
        <v>photography books</v>
      </c>
      <c r="V402" s="6" t="s">
        <v>2052</v>
      </c>
      <c r="W402" t="s">
        <v>2053</v>
      </c>
    </row>
    <row r="403" spans="1:23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42"/>
        <v>1530.2222222222222</v>
      </c>
      <c r="G403" t="s">
        <v>20</v>
      </c>
      <c r="H403">
        <v>299</v>
      </c>
      <c r="I403" s="5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37"/>
        <v>43765.208333333328</v>
      </c>
      <c r="O403" s="12">
        <f t="shared" si="38"/>
        <v>43765.208333333328</v>
      </c>
      <c r="Q403" t="b">
        <v>0</v>
      </c>
      <c r="R403" t="b">
        <v>0</v>
      </c>
      <c r="S403" t="s">
        <v>33</v>
      </c>
      <c r="T403" t="str">
        <f t="shared" si="39"/>
        <v>theater</v>
      </c>
      <c r="U403" t="str">
        <f t="shared" si="40"/>
        <v>plays</v>
      </c>
      <c r="V403" s="6" t="s">
        <v>2037</v>
      </c>
      <c r="W403" t="s">
        <v>2038</v>
      </c>
    </row>
    <row r="404" spans="1:23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42"/>
        <v>40.356164383561641</v>
      </c>
      <c r="G404" t="s">
        <v>14</v>
      </c>
      <c r="H404">
        <v>40</v>
      </c>
      <c r="I404" s="5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37"/>
        <v>40914.25</v>
      </c>
      <c r="O404" s="12">
        <f t="shared" si="38"/>
        <v>40961.25</v>
      </c>
      <c r="Q404" t="b">
        <v>0</v>
      </c>
      <c r="R404" t="b">
        <v>1</v>
      </c>
      <c r="S404" t="s">
        <v>100</v>
      </c>
      <c r="T404" t="str">
        <f t="shared" si="39"/>
        <v>film &amp; video</v>
      </c>
      <c r="U404" t="str">
        <f t="shared" si="40"/>
        <v>shorts</v>
      </c>
      <c r="V404" s="6" t="s">
        <v>2039</v>
      </c>
      <c r="W404" t="s">
        <v>2050</v>
      </c>
    </row>
    <row r="405" spans="1:23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42"/>
        <v>86.220633299284984</v>
      </c>
      <c r="G405" t="s">
        <v>14</v>
      </c>
      <c r="H405">
        <v>3015</v>
      </c>
      <c r="I405" s="5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37"/>
        <v>40310.208333333336</v>
      </c>
      <c r="O405" s="12">
        <f t="shared" si="38"/>
        <v>40346.208333333336</v>
      </c>
      <c r="Q405" t="b">
        <v>0</v>
      </c>
      <c r="R405" t="b">
        <v>1</v>
      </c>
      <c r="S405" t="s">
        <v>33</v>
      </c>
      <c r="T405" t="str">
        <f t="shared" si="39"/>
        <v>theater</v>
      </c>
      <c r="U405" t="str">
        <f t="shared" si="40"/>
        <v>plays</v>
      </c>
      <c r="V405" s="6" t="s">
        <v>2037</v>
      </c>
      <c r="W405" t="s">
        <v>2038</v>
      </c>
    </row>
    <row r="406" spans="1:23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42"/>
        <v>315.58486707566465</v>
      </c>
      <c r="G406" t="s">
        <v>20</v>
      </c>
      <c r="H406">
        <v>2237</v>
      </c>
      <c r="I406" s="5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37"/>
        <v>43053.25</v>
      </c>
      <c r="O406" s="12">
        <f t="shared" si="38"/>
        <v>43056.25</v>
      </c>
      <c r="Q406" t="b">
        <v>0</v>
      </c>
      <c r="R406" t="b">
        <v>0</v>
      </c>
      <c r="S406" t="s">
        <v>33</v>
      </c>
      <c r="T406" t="str">
        <f t="shared" si="39"/>
        <v>theater</v>
      </c>
      <c r="U406" t="str">
        <f t="shared" si="40"/>
        <v>plays</v>
      </c>
      <c r="V406" s="6" t="s">
        <v>2037</v>
      </c>
      <c r="W406" t="s">
        <v>2038</v>
      </c>
    </row>
    <row r="407" spans="1:23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42"/>
        <v>89.618243243243242</v>
      </c>
      <c r="G407" t="s">
        <v>14</v>
      </c>
      <c r="H407">
        <v>435</v>
      </c>
      <c r="I407" s="5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37"/>
        <v>43255.208333333328</v>
      </c>
      <c r="O407" s="12">
        <f t="shared" si="38"/>
        <v>43305.208333333328</v>
      </c>
      <c r="Q407" t="b">
        <v>0</v>
      </c>
      <c r="R407" t="b">
        <v>0</v>
      </c>
      <c r="S407" t="s">
        <v>33</v>
      </c>
      <c r="T407" t="str">
        <f t="shared" si="39"/>
        <v>theater</v>
      </c>
      <c r="U407" t="str">
        <f t="shared" si="40"/>
        <v>plays</v>
      </c>
      <c r="V407" s="6" t="s">
        <v>2037</v>
      </c>
      <c r="W407" t="s">
        <v>2038</v>
      </c>
    </row>
    <row r="408" spans="1:23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42"/>
        <v>182.14503816793894</v>
      </c>
      <c r="G408" t="s">
        <v>20</v>
      </c>
      <c r="H408">
        <v>645</v>
      </c>
      <c r="I408" s="5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37"/>
        <v>41304.25</v>
      </c>
      <c r="O408" s="12">
        <f t="shared" si="38"/>
        <v>41316.25</v>
      </c>
      <c r="Q408" t="b">
        <v>1</v>
      </c>
      <c r="R408" t="b">
        <v>0</v>
      </c>
      <c r="S408" t="s">
        <v>42</v>
      </c>
      <c r="T408" t="str">
        <f t="shared" si="39"/>
        <v>film &amp; video</v>
      </c>
      <c r="U408" t="str">
        <f t="shared" si="40"/>
        <v>documentary</v>
      </c>
      <c r="V408" s="6" t="s">
        <v>2039</v>
      </c>
      <c r="W408" t="s">
        <v>2040</v>
      </c>
    </row>
    <row r="409" spans="1:23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42"/>
        <v>355.88235294117646</v>
      </c>
      <c r="G409" t="s">
        <v>20</v>
      </c>
      <c r="H409">
        <v>484</v>
      </c>
      <c r="I409" s="5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37"/>
        <v>43751.208333333328</v>
      </c>
      <c r="O409" s="12">
        <f t="shared" si="38"/>
        <v>43758.208333333328</v>
      </c>
      <c r="Q409" t="b">
        <v>0</v>
      </c>
      <c r="R409" t="b">
        <v>0</v>
      </c>
      <c r="S409" t="s">
        <v>33</v>
      </c>
      <c r="T409" t="str">
        <f t="shared" si="39"/>
        <v>theater</v>
      </c>
      <c r="U409" t="str">
        <f t="shared" si="40"/>
        <v>plays</v>
      </c>
      <c r="V409" s="6" t="s">
        <v>2037</v>
      </c>
      <c r="W409" t="s">
        <v>2038</v>
      </c>
    </row>
    <row r="410" spans="1:23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42"/>
        <v>131.83695652173913</v>
      </c>
      <c r="G410" t="s">
        <v>20</v>
      </c>
      <c r="H410">
        <v>154</v>
      </c>
      <c r="I410" s="5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37"/>
        <v>42541.208333333328</v>
      </c>
      <c r="O410" s="12">
        <f t="shared" si="38"/>
        <v>42561.208333333328</v>
      </c>
      <c r="Q410" t="b">
        <v>0</v>
      </c>
      <c r="R410" t="b">
        <v>0</v>
      </c>
      <c r="S410" t="s">
        <v>42</v>
      </c>
      <c r="T410" t="str">
        <f t="shared" si="39"/>
        <v>film &amp; video</v>
      </c>
      <c r="U410" t="str">
        <f t="shared" si="40"/>
        <v>documentary</v>
      </c>
      <c r="V410" s="6" t="s">
        <v>2039</v>
      </c>
      <c r="W410" t="s">
        <v>2040</v>
      </c>
    </row>
    <row r="411" spans="1:23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42"/>
        <v>46.315634218289084</v>
      </c>
      <c r="G411" t="s">
        <v>14</v>
      </c>
      <c r="H411">
        <v>714</v>
      </c>
      <c r="I411" s="5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37"/>
        <v>42843.208333333328</v>
      </c>
      <c r="O411" s="12">
        <f t="shared" si="38"/>
        <v>42847.208333333328</v>
      </c>
      <c r="Q411" t="b">
        <v>0</v>
      </c>
      <c r="R411" t="b">
        <v>0</v>
      </c>
      <c r="S411" t="s">
        <v>23</v>
      </c>
      <c r="T411" t="str">
        <f t="shared" si="39"/>
        <v>music</v>
      </c>
      <c r="U411" t="str">
        <f t="shared" si="40"/>
        <v>rock</v>
      </c>
      <c r="V411" s="6" t="s">
        <v>2033</v>
      </c>
      <c r="W411" t="s">
        <v>2034</v>
      </c>
    </row>
    <row r="412" spans="1:23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42"/>
        <v>36.132726089785294</v>
      </c>
      <c r="G412" t="s">
        <v>47</v>
      </c>
      <c r="H412">
        <v>1111</v>
      </c>
      <c r="I412" s="5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37"/>
        <v>42122.208333333328</v>
      </c>
      <c r="O412" s="12">
        <f t="shared" si="38"/>
        <v>42122.208333333328</v>
      </c>
      <c r="Q412" t="b">
        <v>0</v>
      </c>
      <c r="R412" t="b">
        <v>0</v>
      </c>
      <c r="S412" t="s">
        <v>292</v>
      </c>
      <c r="T412" t="str">
        <f t="shared" si="39"/>
        <v>games</v>
      </c>
      <c r="U412" t="str">
        <f t="shared" si="40"/>
        <v>mobile games</v>
      </c>
      <c r="V412" s="6" t="s">
        <v>2048</v>
      </c>
      <c r="W412" t="s">
        <v>2059</v>
      </c>
    </row>
    <row r="413" spans="1:23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42"/>
        <v>104.62820512820512</v>
      </c>
      <c r="G413" t="s">
        <v>20</v>
      </c>
      <c r="H413">
        <v>82</v>
      </c>
      <c r="I413" s="5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37"/>
        <v>42884.208333333328</v>
      </c>
      <c r="O413" s="12">
        <f t="shared" si="38"/>
        <v>42886.208333333328</v>
      </c>
      <c r="Q413" t="b">
        <v>0</v>
      </c>
      <c r="R413" t="b">
        <v>0</v>
      </c>
      <c r="S413" t="s">
        <v>33</v>
      </c>
      <c r="T413" t="str">
        <f t="shared" si="39"/>
        <v>theater</v>
      </c>
      <c r="U413" t="str">
        <f t="shared" si="40"/>
        <v>plays</v>
      </c>
      <c r="V413" s="6" t="s">
        <v>2037</v>
      </c>
      <c r="W413" t="s">
        <v>2038</v>
      </c>
    </row>
    <row r="414" spans="1:23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42"/>
        <v>668.85714285714289</v>
      </c>
      <c r="G414" t="s">
        <v>20</v>
      </c>
      <c r="H414">
        <v>134</v>
      </c>
      <c r="I414" s="5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37"/>
        <v>41642.25</v>
      </c>
      <c r="O414" s="12">
        <f t="shared" si="38"/>
        <v>41652.25</v>
      </c>
      <c r="Q414" t="b">
        <v>0</v>
      </c>
      <c r="R414" t="b">
        <v>0</v>
      </c>
      <c r="S414" t="s">
        <v>119</v>
      </c>
      <c r="T414" t="str">
        <f t="shared" si="39"/>
        <v>publishing</v>
      </c>
      <c r="U414" t="str">
        <f t="shared" si="40"/>
        <v>fiction</v>
      </c>
      <c r="V414" s="6" t="s">
        <v>2045</v>
      </c>
      <c r="W414" t="s">
        <v>2051</v>
      </c>
    </row>
    <row r="415" spans="1:23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42"/>
        <v>62.072823218997364</v>
      </c>
      <c r="G415" t="s">
        <v>47</v>
      </c>
      <c r="H415">
        <v>1089</v>
      </c>
      <c r="I415" s="5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37"/>
        <v>43431.25</v>
      </c>
      <c r="O415" s="12">
        <f t="shared" si="38"/>
        <v>43458.25</v>
      </c>
      <c r="Q415" t="b">
        <v>0</v>
      </c>
      <c r="R415" t="b">
        <v>0</v>
      </c>
      <c r="S415" t="s">
        <v>71</v>
      </c>
      <c r="T415" t="str">
        <f t="shared" si="39"/>
        <v>film &amp; video</v>
      </c>
      <c r="U415" t="str">
        <f t="shared" si="40"/>
        <v>animation</v>
      </c>
      <c r="V415" s="6" t="s">
        <v>2039</v>
      </c>
      <c r="W415" t="s">
        <v>2047</v>
      </c>
    </row>
    <row r="416" spans="1:23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42"/>
        <v>84.699787460148784</v>
      </c>
      <c r="G416" t="s">
        <v>14</v>
      </c>
      <c r="H416">
        <v>5497</v>
      </c>
      <c r="I416" s="5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37"/>
        <v>40288.208333333336</v>
      </c>
      <c r="O416" s="12">
        <f t="shared" si="38"/>
        <v>40296.208333333336</v>
      </c>
      <c r="Q416" t="b">
        <v>0</v>
      </c>
      <c r="R416" t="b">
        <v>1</v>
      </c>
      <c r="S416" t="s">
        <v>17</v>
      </c>
      <c r="T416" t="str">
        <f t="shared" si="39"/>
        <v>food</v>
      </c>
      <c r="U416" t="str">
        <f t="shared" si="40"/>
        <v>food trucks</v>
      </c>
      <c r="V416" s="6" t="s">
        <v>2031</v>
      </c>
      <c r="W416" t="s">
        <v>2032</v>
      </c>
    </row>
    <row r="417" spans="1:23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42"/>
        <v>11.059030837004405</v>
      </c>
      <c r="G417" t="s">
        <v>14</v>
      </c>
      <c r="H417">
        <v>418</v>
      </c>
      <c r="I417" s="5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37"/>
        <v>40921.25</v>
      </c>
      <c r="O417" s="12">
        <f t="shared" si="38"/>
        <v>40938.25</v>
      </c>
      <c r="Q417" t="b">
        <v>0</v>
      </c>
      <c r="R417" t="b">
        <v>0</v>
      </c>
      <c r="S417" t="s">
        <v>33</v>
      </c>
      <c r="T417" t="str">
        <f t="shared" si="39"/>
        <v>theater</v>
      </c>
      <c r="U417" t="str">
        <f t="shared" si="40"/>
        <v>plays</v>
      </c>
      <c r="V417" s="6" t="s">
        <v>2037</v>
      </c>
      <c r="W417" t="s">
        <v>2038</v>
      </c>
    </row>
    <row r="418" spans="1:23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42"/>
        <v>43.838781575037146</v>
      </c>
      <c r="G418" t="s">
        <v>14</v>
      </c>
      <c r="H418">
        <v>1439</v>
      </c>
      <c r="I418" s="5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37"/>
        <v>40560.25</v>
      </c>
      <c r="O418" s="12">
        <f t="shared" si="38"/>
        <v>40569.25</v>
      </c>
      <c r="Q418" t="b">
        <v>0</v>
      </c>
      <c r="R418" t="b">
        <v>1</v>
      </c>
      <c r="S418" t="s">
        <v>42</v>
      </c>
      <c r="T418" t="str">
        <f t="shared" si="39"/>
        <v>film &amp; video</v>
      </c>
      <c r="U418" t="str">
        <f t="shared" si="40"/>
        <v>documentary</v>
      </c>
      <c r="V418" s="6" t="s">
        <v>2039</v>
      </c>
      <c r="W418" t="s">
        <v>2040</v>
      </c>
    </row>
    <row r="419" spans="1:23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42"/>
        <v>55.470588235294116</v>
      </c>
      <c r="G419" t="s">
        <v>14</v>
      </c>
      <c r="H419">
        <v>15</v>
      </c>
      <c r="I419" s="5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37"/>
        <v>43407.208333333328</v>
      </c>
      <c r="O419" s="12">
        <f t="shared" si="38"/>
        <v>43431.25</v>
      </c>
      <c r="Q419" t="b">
        <v>0</v>
      </c>
      <c r="R419" t="b">
        <v>0</v>
      </c>
      <c r="S419" t="s">
        <v>33</v>
      </c>
      <c r="T419" t="str">
        <f t="shared" si="39"/>
        <v>theater</v>
      </c>
      <c r="U419" t="str">
        <f t="shared" si="40"/>
        <v>plays</v>
      </c>
      <c r="V419" s="6" t="s">
        <v>2037</v>
      </c>
      <c r="W419" t="s">
        <v>2038</v>
      </c>
    </row>
    <row r="420" spans="1:23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42"/>
        <v>57.399511301160658</v>
      </c>
      <c r="G420" t="s">
        <v>14</v>
      </c>
      <c r="H420">
        <v>1999</v>
      </c>
      <c r="I420" s="5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37"/>
        <v>41035.208333333336</v>
      </c>
      <c r="O420" s="12">
        <f t="shared" si="38"/>
        <v>41036.208333333336</v>
      </c>
      <c r="Q420" t="b">
        <v>0</v>
      </c>
      <c r="R420" t="b">
        <v>0</v>
      </c>
      <c r="S420" t="s">
        <v>42</v>
      </c>
      <c r="T420" t="str">
        <f t="shared" si="39"/>
        <v>film &amp; video</v>
      </c>
      <c r="U420" t="str">
        <f t="shared" si="40"/>
        <v>documentary</v>
      </c>
      <c r="V420" s="6" t="s">
        <v>2039</v>
      </c>
      <c r="W420" t="s">
        <v>2040</v>
      </c>
    </row>
    <row r="421" spans="1:23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42"/>
        <v>123.43497363796135</v>
      </c>
      <c r="G421" t="s">
        <v>20</v>
      </c>
      <c r="H421">
        <v>5203</v>
      </c>
      <c r="I421" s="5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37"/>
        <v>40899.25</v>
      </c>
      <c r="O421" s="12">
        <f t="shared" si="38"/>
        <v>40905.25</v>
      </c>
      <c r="Q421" t="b">
        <v>0</v>
      </c>
      <c r="R421" t="b">
        <v>0</v>
      </c>
      <c r="S421" t="s">
        <v>28</v>
      </c>
      <c r="T421" t="str">
        <f t="shared" si="39"/>
        <v>technology</v>
      </c>
      <c r="U421" t="str">
        <f t="shared" si="40"/>
        <v>web</v>
      </c>
      <c r="V421" s="6" t="s">
        <v>2035</v>
      </c>
      <c r="W421" t="s">
        <v>2036</v>
      </c>
    </row>
    <row r="422" spans="1:23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42"/>
        <v>128.46</v>
      </c>
      <c r="G422" t="s">
        <v>20</v>
      </c>
      <c r="H422">
        <v>94</v>
      </c>
      <c r="I422" s="5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37"/>
        <v>42911.208333333328</v>
      </c>
      <c r="O422" s="12">
        <f t="shared" si="38"/>
        <v>42925.208333333328</v>
      </c>
      <c r="Q422" t="b">
        <v>0</v>
      </c>
      <c r="R422" t="b">
        <v>0</v>
      </c>
      <c r="S422" t="s">
        <v>33</v>
      </c>
      <c r="T422" t="str">
        <f t="shared" si="39"/>
        <v>theater</v>
      </c>
      <c r="U422" t="str">
        <f t="shared" si="40"/>
        <v>plays</v>
      </c>
      <c r="V422" s="6" t="s">
        <v>2037</v>
      </c>
      <c r="W422" t="s">
        <v>2038</v>
      </c>
    </row>
    <row r="423" spans="1:23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42"/>
        <v>63.989361702127653</v>
      </c>
      <c r="G423" t="s">
        <v>14</v>
      </c>
      <c r="H423">
        <v>118</v>
      </c>
      <c r="I423" s="5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37"/>
        <v>42915.208333333328</v>
      </c>
      <c r="O423" s="12">
        <f t="shared" si="38"/>
        <v>42945.208333333328</v>
      </c>
      <c r="Q423" t="b">
        <v>0</v>
      </c>
      <c r="R423" t="b">
        <v>1</v>
      </c>
      <c r="S423" t="s">
        <v>65</v>
      </c>
      <c r="T423" t="str">
        <f t="shared" si="39"/>
        <v>technology</v>
      </c>
      <c r="U423" t="str">
        <f t="shared" si="40"/>
        <v>wearables</v>
      </c>
      <c r="V423" s="6" t="s">
        <v>2035</v>
      </c>
      <c r="W423" t="s">
        <v>2044</v>
      </c>
    </row>
    <row r="424" spans="1:23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42"/>
        <v>127.29885057471265</v>
      </c>
      <c r="G424" t="s">
        <v>20</v>
      </c>
      <c r="H424">
        <v>205</v>
      </c>
      <c r="I424" s="5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37"/>
        <v>40285.208333333336</v>
      </c>
      <c r="O424" s="12">
        <f t="shared" si="38"/>
        <v>40305.208333333336</v>
      </c>
      <c r="Q424" t="b">
        <v>0</v>
      </c>
      <c r="R424" t="b">
        <v>1</v>
      </c>
      <c r="S424" t="s">
        <v>33</v>
      </c>
      <c r="T424" t="str">
        <f t="shared" si="39"/>
        <v>theater</v>
      </c>
      <c r="U424" t="str">
        <f t="shared" si="40"/>
        <v>plays</v>
      </c>
      <c r="V424" s="6" t="s">
        <v>2037</v>
      </c>
      <c r="W424" t="s">
        <v>2038</v>
      </c>
    </row>
    <row r="425" spans="1:23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42"/>
        <v>10.638024357239512</v>
      </c>
      <c r="G425" t="s">
        <v>14</v>
      </c>
      <c r="H425">
        <v>162</v>
      </c>
      <c r="I425" s="5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37"/>
        <v>40808.208333333336</v>
      </c>
      <c r="O425" s="12">
        <f t="shared" si="38"/>
        <v>40810.208333333336</v>
      </c>
      <c r="Q425" t="b">
        <v>0</v>
      </c>
      <c r="R425" t="b">
        <v>1</v>
      </c>
      <c r="S425" t="s">
        <v>17</v>
      </c>
      <c r="T425" t="str">
        <f t="shared" si="39"/>
        <v>food</v>
      </c>
      <c r="U425" t="str">
        <f t="shared" si="40"/>
        <v>food trucks</v>
      </c>
      <c r="V425" s="6" t="s">
        <v>2031</v>
      </c>
      <c r="W425" t="s">
        <v>2032</v>
      </c>
    </row>
    <row r="426" spans="1:23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42"/>
        <v>40.470588235294116</v>
      </c>
      <c r="G426" t="s">
        <v>14</v>
      </c>
      <c r="H426">
        <v>83</v>
      </c>
      <c r="I426" s="5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37"/>
        <v>43208.208333333328</v>
      </c>
      <c r="O426" s="12">
        <f t="shared" si="38"/>
        <v>43214.208333333328</v>
      </c>
      <c r="Q426" t="b">
        <v>0</v>
      </c>
      <c r="R426" t="b">
        <v>0</v>
      </c>
      <c r="S426" t="s">
        <v>60</v>
      </c>
      <c r="T426" t="str">
        <f t="shared" si="39"/>
        <v>music</v>
      </c>
      <c r="U426" t="str">
        <f t="shared" si="40"/>
        <v>indie rock</v>
      </c>
      <c r="V426" s="6" t="s">
        <v>2033</v>
      </c>
      <c r="W426" t="s">
        <v>2043</v>
      </c>
    </row>
    <row r="427" spans="1:23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42"/>
        <v>287.66666666666663</v>
      </c>
      <c r="G427" t="s">
        <v>20</v>
      </c>
      <c r="H427">
        <v>92</v>
      </c>
      <c r="I427" s="5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37"/>
        <v>42213.208333333328</v>
      </c>
      <c r="O427" s="12">
        <f t="shared" si="38"/>
        <v>42219.208333333328</v>
      </c>
      <c r="Q427" t="b">
        <v>0</v>
      </c>
      <c r="R427" t="b">
        <v>0</v>
      </c>
      <c r="S427" t="s">
        <v>122</v>
      </c>
      <c r="T427" t="str">
        <f t="shared" si="39"/>
        <v>photography</v>
      </c>
      <c r="U427" t="str">
        <f t="shared" si="40"/>
        <v>photography books</v>
      </c>
      <c r="V427" s="6" t="s">
        <v>2052</v>
      </c>
      <c r="W427" t="s">
        <v>2053</v>
      </c>
    </row>
    <row r="428" spans="1:23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42"/>
        <v>572.94444444444446</v>
      </c>
      <c r="G428" t="s">
        <v>20</v>
      </c>
      <c r="H428">
        <v>219</v>
      </c>
      <c r="I428" s="5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37"/>
        <v>41332.25</v>
      </c>
      <c r="O428" s="12">
        <f t="shared" si="38"/>
        <v>41339.25</v>
      </c>
      <c r="Q428" t="b">
        <v>0</v>
      </c>
      <c r="R428" t="b">
        <v>0</v>
      </c>
      <c r="S428" t="s">
        <v>33</v>
      </c>
      <c r="T428" t="str">
        <f t="shared" si="39"/>
        <v>theater</v>
      </c>
      <c r="U428" t="str">
        <f t="shared" si="40"/>
        <v>plays</v>
      </c>
      <c r="V428" s="6" t="s">
        <v>2037</v>
      </c>
      <c r="W428" t="s">
        <v>2038</v>
      </c>
    </row>
    <row r="429" spans="1:23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42"/>
        <v>112.90429799426933</v>
      </c>
      <c r="G429" t="s">
        <v>20</v>
      </c>
      <c r="H429">
        <v>2526</v>
      </c>
      <c r="I429" s="5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37"/>
        <v>41895.208333333336</v>
      </c>
      <c r="O429" s="12">
        <f t="shared" si="38"/>
        <v>41927.208333333336</v>
      </c>
      <c r="Q429" t="b">
        <v>0</v>
      </c>
      <c r="R429" t="b">
        <v>1</v>
      </c>
      <c r="S429" t="s">
        <v>33</v>
      </c>
      <c r="T429" t="str">
        <f t="shared" si="39"/>
        <v>theater</v>
      </c>
      <c r="U429" t="str">
        <f t="shared" si="40"/>
        <v>plays</v>
      </c>
      <c r="V429" s="6" t="s">
        <v>2037</v>
      </c>
      <c r="W429" t="s">
        <v>2038</v>
      </c>
    </row>
    <row r="430" spans="1:23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42"/>
        <v>46.387573964497044</v>
      </c>
      <c r="G430" t="s">
        <v>14</v>
      </c>
      <c r="H430">
        <v>747</v>
      </c>
      <c r="I430" s="5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37"/>
        <v>40585.25</v>
      </c>
      <c r="O430" s="12">
        <f t="shared" si="38"/>
        <v>40592.25</v>
      </c>
      <c r="Q430" t="b">
        <v>0</v>
      </c>
      <c r="R430" t="b">
        <v>0</v>
      </c>
      <c r="S430" t="s">
        <v>71</v>
      </c>
      <c r="T430" t="str">
        <f t="shared" si="39"/>
        <v>film &amp; video</v>
      </c>
      <c r="U430" t="str">
        <f t="shared" si="40"/>
        <v>animation</v>
      </c>
      <c r="V430" s="6" t="s">
        <v>2039</v>
      </c>
      <c r="W430" t="s">
        <v>2047</v>
      </c>
    </row>
    <row r="431" spans="1:23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42"/>
        <v>90.675916230366497</v>
      </c>
      <c r="G431" t="s">
        <v>74</v>
      </c>
      <c r="H431">
        <v>2138</v>
      </c>
      <c r="I431" s="5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37"/>
        <v>41680.25</v>
      </c>
      <c r="O431" s="12">
        <f t="shared" si="38"/>
        <v>41708.208333333336</v>
      </c>
      <c r="Q431" t="b">
        <v>0</v>
      </c>
      <c r="R431" t="b">
        <v>1</v>
      </c>
      <c r="S431" t="s">
        <v>122</v>
      </c>
      <c r="T431" t="str">
        <f t="shared" si="39"/>
        <v>photography</v>
      </c>
      <c r="U431" t="str">
        <f t="shared" si="40"/>
        <v>photography books</v>
      </c>
      <c r="V431" s="6" t="s">
        <v>2052</v>
      </c>
      <c r="W431" t="s">
        <v>2053</v>
      </c>
    </row>
    <row r="432" spans="1:23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42"/>
        <v>67.740740740740748</v>
      </c>
      <c r="G432" t="s">
        <v>14</v>
      </c>
      <c r="H432">
        <v>84</v>
      </c>
      <c r="I432" s="5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37"/>
        <v>43737.208333333328</v>
      </c>
      <c r="O432" s="12">
        <f t="shared" si="38"/>
        <v>43771.208333333328</v>
      </c>
      <c r="Q432" t="b">
        <v>0</v>
      </c>
      <c r="R432" t="b">
        <v>0</v>
      </c>
      <c r="S432" t="s">
        <v>33</v>
      </c>
      <c r="T432" t="str">
        <f t="shared" si="39"/>
        <v>theater</v>
      </c>
      <c r="U432" t="str">
        <f t="shared" si="40"/>
        <v>plays</v>
      </c>
      <c r="V432" s="6" t="s">
        <v>2037</v>
      </c>
      <c r="W432" t="s">
        <v>2038</v>
      </c>
    </row>
    <row r="433" spans="1:23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42"/>
        <v>192.49019607843135</v>
      </c>
      <c r="G433" t="s">
        <v>20</v>
      </c>
      <c r="H433">
        <v>94</v>
      </c>
      <c r="I433" s="5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37"/>
        <v>43273.208333333328</v>
      </c>
      <c r="O433" s="12">
        <f t="shared" si="38"/>
        <v>43290.208333333328</v>
      </c>
      <c r="Q433" t="b">
        <v>1</v>
      </c>
      <c r="R433" t="b">
        <v>0</v>
      </c>
      <c r="S433" t="s">
        <v>33</v>
      </c>
      <c r="T433" t="str">
        <f t="shared" si="39"/>
        <v>theater</v>
      </c>
      <c r="U433" t="str">
        <f t="shared" si="40"/>
        <v>plays</v>
      </c>
      <c r="V433" s="6" t="s">
        <v>2037</v>
      </c>
      <c r="W433" t="s">
        <v>2038</v>
      </c>
    </row>
    <row r="434" spans="1:23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42"/>
        <v>82.714285714285722</v>
      </c>
      <c r="G434" t="s">
        <v>14</v>
      </c>
      <c r="H434">
        <v>91</v>
      </c>
      <c r="I434" s="5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37"/>
        <v>41761.208333333336</v>
      </c>
      <c r="O434" s="12">
        <f t="shared" si="38"/>
        <v>41781.208333333336</v>
      </c>
      <c r="Q434" t="b">
        <v>0</v>
      </c>
      <c r="R434" t="b">
        <v>0</v>
      </c>
      <c r="S434" t="s">
        <v>33</v>
      </c>
      <c r="T434" t="str">
        <f t="shared" si="39"/>
        <v>theater</v>
      </c>
      <c r="U434" t="str">
        <f t="shared" si="40"/>
        <v>plays</v>
      </c>
      <c r="V434" s="6" t="s">
        <v>2037</v>
      </c>
      <c r="W434" t="s">
        <v>2038</v>
      </c>
    </row>
    <row r="435" spans="1:23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42"/>
        <v>54.163920922570021</v>
      </c>
      <c r="G435" t="s">
        <v>14</v>
      </c>
      <c r="H435">
        <v>792</v>
      </c>
      <c r="I435" s="5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37"/>
        <v>41603.25</v>
      </c>
      <c r="O435" s="12">
        <f t="shared" si="38"/>
        <v>41619.25</v>
      </c>
      <c r="Q435" t="b">
        <v>0</v>
      </c>
      <c r="R435" t="b">
        <v>1</v>
      </c>
      <c r="S435" t="s">
        <v>42</v>
      </c>
      <c r="T435" t="str">
        <f t="shared" si="39"/>
        <v>film &amp; video</v>
      </c>
      <c r="U435" t="str">
        <f t="shared" si="40"/>
        <v>documentary</v>
      </c>
      <c r="V435" s="6" t="s">
        <v>2039</v>
      </c>
      <c r="W435" t="s">
        <v>2040</v>
      </c>
    </row>
    <row r="436" spans="1:23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42"/>
        <v>16.722222222222221</v>
      </c>
      <c r="G436" t="s">
        <v>74</v>
      </c>
      <c r="H436">
        <v>10</v>
      </c>
      <c r="I436" s="5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37"/>
        <v>42705.25</v>
      </c>
      <c r="O436" s="12">
        <f t="shared" si="38"/>
        <v>42719.25</v>
      </c>
      <c r="Q436" t="b">
        <v>1</v>
      </c>
      <c r="R436" t="b">
        <v>0</v>
      </c>
      <c r="S436" t="s">
        <v>33</v>
      </c>
      <c r="T436" t="str">
        <f t="shared" si="39"/>
        <v>theater</v>
      </c>
      <c r="U436" t="str">
        <f t="shared" si="40"/>
        <v>plays</v>
      </c>
      <c r="V436" s="6" t="s">
        <v>2037</v>
      </c>
      <c r="W436" t="s">
        <v>2038</v>
      </c>
    </row>
    <row r="437" spans="1:23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42"/>
        <v>116.87664041994749</v>
      </c>
      <c r="G437" t="s">
        <v>20</v>
      </c>
      <c r="H437">
        <v>1713</v>
      </c>
      <c r="I437" s="5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37"/>
        <v>41988.25</v>
      </c>
      <c r="O437" s="12">
        <f t="shared" si="38"/>
        <v>42000.25</v>
      </c>
      <c r="Q437" t="b">
        <v>0</v>
      </c>
      <c r="R437" t="b">
        <v>1</v>
      </c>
      <c r="S437" t="s">
        <v>33</v>
      </c>
      <c r="T437" t="str">
        <f t="shared" si="39"/>
        <v>theater</v>
      </c>
      <c r="U437" t="str">
        <f t="shared" si="40"/>
        <v>plays</v>
      </c>
      <c r="V437" s="6" t="s">
        <v>2037</v>
      </c>
      <c r="W437" t="s">
        <v>2038</v>
      </c>
    </row>
    <row r="438" spans="1:23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42"/>
        <v>1052.1538461538462</v>
      </c>
      <c r="G438" t="s">
        <v>20</v>
      </c>
      <c r="H438">
        <v>249</v>
      </c>
      <c r="I438" s="5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37"/>
        <v>43575.208333333328</v>
      </c>
      <c r="O438" s="12">
        <f t="shared" si="38"/>
        <v>43576.208333333328</v>
      </c>
      <c r="Q438" t="b">
        <v>0</v>
      </c>
      <c r="R438" t="b">
        <v>0</v>
      </c>
      <c r="S438" t="s">
        <v>159</v>
      </c>
      <c r="T438" t="str">
        <f t="shared" si="39"/>
        <v>music</v>
      </c>
      <c r="U438" t="str">
        <f t="shared" si="40"/>
        <v>jazz</v>
      </c>
      <c r="V438" s="6" t="s">
        <v>2033</v>
      </c>
      <c r="W438" t="s">
        <v>2056</v>
      </c>
    </row>
    <row r="439" spans="1:23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42"/>
        <v>123.07407407407408</v>
      </c>
      <c r="G439" t="s">
        <v>20</v>
      </c>
      <c r="H439">
        <v>192</v>
      </c>
      <c r="I439" s="5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37"/>
        <v>42260.208333333328</v>
      </c>
      <c r="O439" s="12">
        <f t="shared" si="38"/>
        <v>42263.208333333328</v>
      </c>
      <c r="Q439" t="b">
        <v>0</v>
      </c>
      <c r="R439" t="b">
        <v>1</v>
      </c>
      <c r="S439" t="s">
        <v>71</v>
      </c>
      <c r="T439" t="str">
        <f t="shared" si="39"/>
        <v>film &amp; video</v>
      </c>
      <c r="U439" t="str">
        <f t="shared" si="40"/>
        <v>animation</v>
      </c>
      <c r="V439" s="6" t="s">
        <v>2039</v>
      </c>
      <c r="W439" t="s">
        <v>2047</v>
      </c>
    </row>
    <row r="440" spans="1:23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42"/>
        <v>178.63855421686748</v>
      </c>
      <c r="G440" t="s">
        <v>20</v>
      </c>
      <c r="H440">
        <v>247</v>
      </c>
      <c r="I440" s="5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37"/>
        <v>41337.25</v>
      </c>
      <c r="O440" s="12">
        <f t="shared" si="38"/>
        <v>41367.208333333336</v>
      </c>
      <c r="Q440" t="b">
        <v>0</v>
      </c>
      <c r="R440" t="b">
        <v>0</v>
      </c>
      <c r="S440" t="s">
        <v>33</v>
      </c>
      <c r="T440" t="str">
        <f t="shared" si="39"/>
        <v>theater</v>
      </c>
      <c r="U440" t="str">
        <f t="shared" si="40"/>
        <v>plays</v>
      </c>
      <c r="V440" s="6" t="s">
        <v>2037</v>
      </c>
      <c r="W440" t="s">
        <v>2038</v>
      </c>
    </row>
    <row r="441" spans="1:23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42"/>
        <v>355.28169014084506</v>
      </c>
      <c r="G441" t="s">
        <v>20</v>
      </c>
      <c r="H441">
        <v>2293</v>
      </c>
      <c r="I441" s="5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37"/>
        <v>42680.208333333328</v>
      </c>
      <c r="O441" s="12">
        <f t="shared" si="38"/>
        <v>42687.25</v>
      </c>
      <c r="Q441" t="b">
        <v>0</v>
      </c>
      <c r="R441" t="b">
        <v>0</v>
      </c>
      <c r="S441" t="s">
        <v>474</v>
      </c>
      <c r="T441" t="str">
        <f t="shared" si="39"/>
        <v>film &amp; video</v>
      </c>
      <c r="U441" t="str">
        <f t="shared" si="40"/>
        <v>science fiction</v>
      </c>
      <c r="V441" s="6" t="s">
        <v>2039</v>
      </c>
      <c r="W441" t="s">
        <v>2061</v>
      </c>
    </row>
    <row r="442" spans="1:23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42"/>
        <v>161.90634146341463</v>
      </c>
      <c r="G442" t="s">
        <v>20</v>
      </c>
      <c r="H442">
        <v>3131</v>
      </c>
      <c r="I442" s="5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37"/>
        <v>42916.208333333328</v>
      </c>
      <c r="O442" s="12">
        <f t="shared" si="38"/>
        <v>42926.208333333328</v>
      </c>
      <c r="Q442" t="b">
        <v>0</v>
      </c>
      <c r="R442" t="b">
        <v>0</v>
      </c>
      <c r="S442" t="s">
        <v>269</v>
      </c>
      <c r="T442" t="str">
        <f t="shared" si="39"/>
        <v>film &amp; video</v>
      </c>
      <c r="U442" t="str">
        <f t="shared" si="40"/>
        <v>television</v>
      </c>
      <c r="V442" s="6" t="s">
        <v>2039</v>
      </c>
      <c r="W442" t="s">
        <v>2058</v>
      </c>
    </row>
    <row r="443" spans="1:23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42"/>
        <v>24.914285714285715</v>
      </c>
      <c r="G443" t="s">
        <v>14</v>
      </c>
      <c r="H443">
        <v>32</v>
      </c>
      <c r="I443" s="5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37"/>
        <v>41025.208333333336</v>
      </c>
      <c r="O443" s="12">
        <f t="shared" si="38"/>
        <v>41053.208333333336</v>
      </c>
      <c r="Q443" t="b">
        <v>0</v>
      </c>
      <c r="R443" t="b">
        <v>0</v>
      </c>
      <c r="S443" t="s">
        <v>65</v>
      </c>
      <c r="T443" t="str">
        <f t="shared" si="39"/>
        <v>technology</v>
      </c>
      <c r="U443" t="str">
        <f t="shared" si="40"/>
        <v>wearables</v>
      </c>
      <c r="V443" s="6" t="s">
        <v>2035</v>
      </c>
      <c r="W443" t="s">
        <v>2044</v>
      </c>
    </row>
    <row r="444" spans="1:23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42"/>
        <v>198.72222222222223</v>
      </c>
      <c r="G444" t="s">
        <v>20</v>
      </c>
      <c r="H444">
        <v>143</v>
      </c>
      <c r="I444" s="5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37"/>
        <v>42980.208333333328</v>
      </c>
      <c r="O444" s="12">
        <f t="shared" si="38"/>
        <v>42996.208333333328</v>
      </c>
      <c r="Q444" t="b">
        <v>0</v>
      </c>
      <c r="R444" t="b">
        <v>0</v>
      </c>
      <c r="S444" t="s">
        <v>33</v>
      </c>
      <c r="T444" t="str">
        <f t="shared" si="39"/>
        <v>theater</v>
      </c>
      <c r="U444" t="str">
        <f t="shared" si="40"/>
        <v>plays</v>
      </c>
      <c r="V444" s="6" t="s">
        <v>2037</v>
      </c>
      <c r="W444" t="s">
        <v>2038</v>
      </c>
    </row>
    <row r="445" spans="1:23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42"/>
        <v>34.752688172043008</v>
      </c>
      <c r="G445" t="s">
        <v>74</v>
      </c>
      <c r="H445">
        <v>90</v>
      </c>
      <c r="I445" s="5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37"/>
        <v>40451.208333333336</v>
      </c>
      <c r="O445" s="12">
        <f t="shared" si="38"/>
        <v>40470.208333333336</v>
      </c>
      <c r="Q445" t="b">
        <v>0</v>
      </c>
      <c r="R445" t="b">
        <v>0</v>
      </c>
      <c r="S445" t="s">
        <v>33</v>
      </c>
      <c r="T445" t="str">
        <f t="shared" si="39"/>
        <v>theater</v>
      </c>
      <c r="U445" t="str">
        <f t="shared" si="40"/>
        <v>plays</v>
      </c>
      <c r="V445" s="6" t="s">
        <v>2037</v>
      </c>
      <c r="W445" t="s">
        <v>2038</v>
      </c>
    </row>
    <row r="446" spans="1:23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42"/>
        <v>176.41935483870967</v>
      </c>
      <c r="G446" t="s">
        <v>20</v>
      </c>
      <c r="H446">
        <v>296</v>
      </c>
      <c r="I446" s="5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37"/>
        <v>40748.208333333336</v>
      </c>
      <c r="O446" s="12">
        <f t="shared" si="38"/>
        <v>40750.208333333336</v>
      </c>
      <c r="Q446" t="b">
        <v>0</v>
      </c>
      <c r="R446" t="b">
        <v>1</v>
      </c>
      <c r="S446" t="s">
        <v>60</v>
      </c>
      <c r="T446" t="str">
        <f t="shared" si="39"/>
        <v>music</v>
      </c>
      <c r="U446" t="str">
        <f t="shared" si="40"/>
        <v>indie rock</v>
      </c>
      <c r="V446" s="6" t="s">
        <v>2033</v>
      </c>
      <c r="W446" t="s">
        <v>2043</v>
      </c>
    </row>
    <row r="447" spans="1:23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42"/>
        <v>511.38095238095235</v>
      </c>
      <c r="G447" t="s">
        <v>20</v>
      </c>
      <c r="H447">
        <v>170</v>
      </c>
      <c r="I447" s="5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37"/>
        <v>40515.25</v>
      </c>
      <c r="O447" s="12">
        <f t="shared" si="38"/>
        <v>40536.25</v>
      </c>
      <c r="Q447" t="b">
        <v>0</v>
      </c>
      <c r="R447" t="b">
        <v>1</v>
      </c>
      <c r="S447" t="s">
        <v>33</v>
      </c>
      <c r="T447" t="str">
        <f t="shared" si="39"/>
        <v>theater</v>
      </c>
      <c r="U447" t="str">
        <f t="shared" si="40"/>
        <v>plays</v>
      </c>
      <c r="V447" s="6" t="s">
        <v>2037</v>
      </c>
      <c r="W447" t="s">
        <v>2038</v>
      </c>
    </row>
    <row r="448" spans="1:23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42"/>
        <v>82.044117647058826</v>
      </c>
      <c r="G448" t="s">
        <v>14</v>
      </c>
      <c r="H448">
        <v>186</v>
      </c>
      <c r="I448" s="5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37"/>
        <v>41261.25</v>
      </c>
      <c r="O448" s="12">
        <f t="shared" si="38"/>
        <v>41263.25</v>
      </c>
      <c r="Q448" t="b">
        <v>0</v>
      </c>
      <c r="R448" t="b">
        <v>0</v>
      </c>
      <c r="S448" t="s">
        <v>65</v>
      </c>
      <c r="T448" t="str">
        <f t="shared" si="39"/>
        <v>technology</v>
      </c>
      <c r="U448" t="str">
        <f t="shared" si="40"/>
        <v>wearables</v>
      </c>
      <c r="V448" s="6" t="s">
        <v>2035</v>
      </c>
      <c r="W448" t="s">
        <v>2044</v>
      </c>
    </row>
    <row r="449" spans="1:23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42"/>
        <v>24.326030927835053</v>
      </c>
      <c r="G449" t="s">
        <v>74</v>
      </c>
      <c r="H449">
        <v>439</v>
      </c>
      <c r="I449" s="5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37"/>
        <v>43088.25</v>
      </c>
      <c r="O449" s="12">
        <f t="shared" si="38"/>
        <v>43104.25</v>
      </c>
      <c r="Q449" t="b">
        <v>0</v>
      </c>
      <c r="R449" t="b">
        <v>0</v>
      </c>
      <c r="S449" t="s">
        <v>269</v>
      </c>
      <c r="T449" t="str">
        <f t="shared" si="39"/>
        <v>film &amp; video</v>
      </c>
      <c r="U449" t="str">
        <f t="shared" si="40"/>
        <v>television</v>
      </c>
      <c r="V449" s="6" t="s">
        <v>2039</v>
      </c>
      <c r="W449" t="s">
        <v>2058</v>
      </c>
    </row>
    <row r="450" spans="1:23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42"/>
        <v>50.482758620689658</v>
      </c>
      <c r="G450" t="s">
        <v>14</v>
      </c>
      <c r="H450">
        <v>605</v>
      </c>
      <c r="I450" s="5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37"/>
        <v>41378.208333333336</v>
      </c>
      <c r="O450" s="12">
        <f t="shared" si="38"/>
        <v>41380.208333333336</v>
      </c>
      <c r="Q450" t="b">
        <v>0</v>
      </c>
      <c r="R450" t="b">
        <v>1</v>
      </c>
      <c r="S450" t="s">
        <v>89</v>
      </c>
      <c r="T450" t="str">
        <f t="shared" si="39"/>
        <v>games</v>
      </c>
      <c r="U450" t="str">
        <f t="shared" si="40"/>
        <v>video games</v>
      </c>
      <c r="V450" s="6" t="s">
        <v>2048</v>
      </c>
      <c r="W450" t="s">
        <v>2049</v>
      </c>
    </row>
    <row r="451" spans="1:23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42"/>
        <v>967</v>
      </c>
      <c r="G451" t="s">
        <v>20</v>
      </c>
      <c r="H451">
        <v>86</v>
      </c>
      <c r="I451" s="5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N514" si="43">(((L451/60)/60)/24)+DATE(1970,1,1)</f>
        <v>43530.25</v>
      </c>
      <c r="O451" s="12">
        <f t="shared" ref="O451:O514" si="44">(((M451/60)/60)/24)+DATE(1970,1,1)</f>
        <v>43547.208333333328</v>
      </c>
      <c r="Q451" t="b">
        <v>0</v>
      </c>
      <c r="R451" t="b">
        <v>0</v>
      </c>
      <c r="S451" t="s">
        <v>89</v>
      </c>
      <c r="T451" t="str">
        <f t="shared" ref="T451:T514" si="45">LEFT(S451, FIND("/", S451) -1)</f>
        <v>games</v>
      </c>
      <c r="U451" t="str">
        <f t="shared" ref="U451:U514" si="46">RIGHT(S451, LEN(S451)- FIND("/", S451))</f>
        <v>video games</v>
      </c>
      <c r="V451" s="6" t="s">
        <v>2048</v>
      </c>
      <c r="W451" t="s">
        <v>2049</v>
      </c>
    </row>
    <row r="452" spans="1:23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5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43"/>
        <v>43394.208333333328</v>
      </c>
      <c r="O452" s="12">
        <f t="shared" si="44"/>
        <v>43417.25</v>
      </c>
      <c r="Q452" t="b">
        <v>0</v>
      </c>
      <c r="R452" t="b">
        <v>0</v>
      </c>
      <c r="S452" t="s">
        <v>71</v>
      </c>
      <c r="T452" t="str">
        <f t="shared" si="45"/>
        <v>film &amp; video</v>
      </c>
      <c r="U452" t="str">
        <f t="shared" si="46"/>
        <v>animation</v>
      </c>
      <c r="V452" s="6" t="s">
        <v>2039</v>
      </c>
      <c r="W452" t="s">
        <v>2047</v>
      </c>
    </row>
    <row r="453" spans="1:23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ref="F453:F516" si="48">(E453/D453)*100</f>
        <v>122.84501347708894</v>
      </c>
      <c r="G453" t="s">
        <v>20</v>
      </c>
      <c r="H453">
        <v>6286</v>
      </c>
      <c r="I453" s="5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43"/>
        <v>42935.208333333328</v>
      </c>
      <c r="O453" s="12">
        <f t="shared" si="44"/>
        <v>42966.208333333328</v>
      </c>
      <c r="Q453" t="b">
        <v>0</v>
      </c>
      <c r="R453" t="b">
        <v>0</v>
      </c>
      <c r="S453" t="s">
        <v>23</v>
      </c>
      <c r="T453" t="str">
        <f t="shared" si="45"/>
        <v>music</v>
      </c>
      <c r="U453" t="str">
        <f t="shared" si="46"/>
        <v>rock</v>
      </c>
      <c r="V453" s="6" t="s">
        <v>2033</v>
      </c>
      <c r="W453" t="s">
        <v>2034</v>
      </c>
    </row>
    <row r="454" spans="1:23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8"/>
        <v>63.4375</v>
      </c>
      <c r="G454" t="s">
        <v>14</v>
      </c>
      <c r="H454">
        <v>31</v>
      </c>
      <c r="I454" s="5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43"/>
        <v>40365.208333333336</v>
      </c>
      <c r="O454" s="12">
        <f t="shared" si="44"/>
        <v>40366.208333333336</v>
      </c>
      <c r="Q454" t="b">
        <v>0</v>
      </c>
      <c r="R454" t="b">
        <v>0</v>
      </c>
      <c r="S454" t="s">
        <v>53</v>
      </c>
      <c r="T454" t="str">
        <f t="shared" si="45"/>
        <v>film &amp; video</v>
      </c>
      <c r="U454" t="str">
        <f t="shared" si="46"/>
        <v>drama</v>
      </c>
      <c r="V454" s="6" t="s">
        <v>2039</v>
      </c>
      <c r="W454" t="s">
        <v>2042</v>
      </c>
    </row>
    <row r="455" spans="1:23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8"/>
        <v>56.331688596491226</v>
      </c>
      <c r="G455" t="s">
        <v>14</v>
      </c>
      <c r="H455">
        <v>1181</v>
      </c>
      <c r="I455" s="5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43"/>
        <v>42705.25</v>
      </c>
      <c r="O455" s="12">
        <f t="shared" si="44"/>
        <v>42746.25</v>
      </c>
      <c r="Q455" t="b">
        <v>0</v>
      </c>
      <c r="R455" t="b">
        <v>0</v>
      </c>
      <c r="S455" t="s">
        <v>474</v>
      </c>
      <c r="T455" t="str">
        <f t="shared" si="45"/>
        <v>film &amp; video</v>
      </c>
      <c r="U455" t="str">
        <f t="shared" si="46"/>
        <v>science fiction</v>
      </c>
      <c r="V455" s="6" t="s">
        <v>2039</v>
      </c>
      <c r="W455" t="s">
        <v>2061</v>
      </c>
    </row>
    <row r="456" spans="1:23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8"/>
        <v>44.074999999999996</v>
      </c>
      <c r="G456" t="s">
        <v>14</v>
      </c>
      <c r="H456">
        <v>39</v>
      </c>
      <c r="I456" s="5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43"/>
        <v>41568.208333333336</v>
      </c>
      <c r="O456" s="12">
        <f t="shared" si="44"/>
        <v>41604.25</v>
      </c>
      <c r="Q456" t="b">
        <v>0</v>
      </c>
      <c r="R456" t="b">
        <v>1</v>
      </c>
      <c r="S456" t="s">
        <v>53</v>
      </c>
      <c r="T456" t="str">
        <f t="shared" si="45"/>
        <v>film &amp; video</v>
      </c>
      <c r="U456" t="str">
        <f t="shared" si="46"/>
        <v>drama</v>
      </c>
      <c r="V456" s="6" t="s">
        <v>2039</v>
      </c>
      <c r="W456" t="s">
        <v>2042</v>
      </c>
    </row>
    <row r="457" spans="1:23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8"/>
        <v>118.37253218884121</v>
      </c>
      <c r="G457" t="s">
        <v>20</v>
      </c>
      <c r="H457">
        <v>3727</v>
      </c>
      <c r="I457" s="5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43"/>
        <v>40809.208333333336</v>
      </c>
      <c r="O457" s="12">
        <f t="shared" si="44"/>
        <v>40832.208333333336</v>
      </c>
      <c r="Q457" t="b">
        <v>0</v>
      </c>
      <c r="R457" t="b">
        <v>0</v>
      </c>
      <c r="S457" t="s">
        <v>33</v>
      </c>
      <c r="T457" t="str">
        <f t="shared" si="45"/>
        <v>theater</v>
      </c>
      <c r="U457" t="str">
        <f t="shared" si="46"/>
        <v>plays</v>
      </c>
      <c r="V457" s="6" t="s">
        <v>2037</v>
      </c>
      <c r="W457" t="s">
        <v>2038</v>
      </c>
    </row>
    <row r="458" spans="1:23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8"/>
        <v>104.1243169398907</v>
      </c>
      <c r="G458" t="s">
        <v>20</v>
      </c>
      <c r="H458">
        <v>1605</v>
      </c>
      <c r="I458" s="5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43"/>
        <v>43141.25</v>
      </c>
      <c r="O458" s="12">
        <f t="shared" si="44"/>
        <v>43141.25</v>
      </c>
      <c r="Q458" t="b">
        <v>0</v>
      </c>
      <c r="R458" t="b">
        <v>1</v>
      </c>
      <c r="S458" t="s">
        <v>60</v>
      </c>
      <c r="T458" t="str">
        <f t="shared" si="45"/>
        <v>music</v>
      </c>
      <c r="U458" t="str">
        <f t="shared" si="46"/>
        <v>indie rock</v>
      </c>
      <c r="V458" s="6" t="s">
        <v>2033</v>
      </c>
      <c r="W458" t="s">
        <v>2043</v>
      </c>
    </row>
    <row r="459" spans="1:23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8"/>
        <v>26.640000000000004</v>
      </c>
      <c r="G459" t="s">
        <v>14</v>
      </c>
      <c r="H459">
        <v>46</v>
      </c>
      <c r="I459" s="5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43"/>
        <v>42657.208333333328</v>
      </c>
      <c r="O459" s="12">
        <f t="shared" si="44"/>
        <v>42659.208333333328</v>
      </c>
      <c r="Q459" t="b">
        <v>0</v>
      </c>
      <c r="R459" t="b">
        <v>0</v>
      </c>
      <c r="S459" t="s">
        <v>33</v>
      </c>
      <c r="T459" t="str">
        <f t="shared" si="45"/>
        <v>theater</v>
      </c>
      <c r="U459" t="str">
        <f t="shared" si="46"/>
        <v>plays</v>
      </c>
      <c r="V459" s="6" t="s">
        <v>2037</v>
      </c>
      <c r="W459" t="s">
        <v>2038</v>
      </c>
    </row>
    <row r="460" spans="1:23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8"/>
        <v>351.20118343195264</v>
      </c>
      <c r="G460" t="s">
        <v>20</v>
      </c>
      <c r="H460">
        <v>2120</v>
      </c>
      <c r="I460" s="5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43"/>
        <v>40265.208333333336</v>
      </c>
      <c r="O460" s="12">
        <f t="shared" si="44"/>
        <v>40309.208333333336</v>
      </c>
      <c r="Q460" t="b">
        <v>0</v>
      </c>
      <c r="R460" t="b">
        <v>0</v>
      </c>
      <c r="S460" t="s">
        <v>33</v>
      </c>
      <c r="T460" t="str">
        <f t="shared" si="45"/>
        <v>theater</v>
      </c>
      <c r="U460" t="str">
        <f t="shared" si="46"/>
        <v>plays</v>
      </c>
      <c r="V460" s="6" t="s">
        <v>2037</v>
      </c>
      <c r="W460" t="s">
        <v>2038</v>
      </c>
    </row>
    <row r="461" spans="1:23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8"/>
        <v>90.063492063492063</v>
      </c>
      <c r="G461" t="s">
        <v>14</v>
      </c>
      <c r="H461">
        <v>105</v>
      </c>
      <c r="I461" s="5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43"/>
        <v>42001.25</v>
      </c>
      <c r="O461" s="12">
        <f t="shared" si="44"/>
        <v>42026.25</v>
      </c>
      <c r="Q461" t="b">
        <v>0</v>
      </c>
      <c r="R461" t="b">
        <v>0</v>
      </c>
      <c r="S461" t="s">
        <v>42</v>
      </c>
      <c r="T461" t="str">
        <f t="shared" si="45"/>
        <v>film &amp; video</v>
      </c>
      <c r="U461" t="str">
        <f t="shared" si="46"/>
        <v>documentary</v>
      </c>
      <c r="V461" s="6" t="s">
        <v>2039</v>
      </c>
      <c r="W461" t="s">
        <v>2040</v>
      </c>
    </row>
    <row r="462" spans="1:23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8"/>
        <v>171.625</v>
      </c>
      <c r="G462" t="s">
        <v>20</v>
      </c>
      <c r="H462">
        <v>50</v>
      </c>
      <c r="I462" s="5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43"/>
        <v>40399.208333333336</v>
      </c>
      <c r="O462" s="12">
        <f t="shared" si="44"/>
        <v>40402.208333333336</v>
      </c>
      <c r="Q462" t="b">
        <v>0</v>
      </c>
      <c r="R462" t="b">
        <v>0</v>
      </c>
      <c r="S462" t="s">
        <v>33</v>
      </c>
      <c r="T462" t="str">
        <f t="shared" si="45"/>
        <v>theater</v>
      </c>
      <c r="U462" t="str">
        <f t="shared" si="46"/>
        <v>plays</v>
      </c>
      <c r="V462" s="6" t="s">
        <v>2037</v>
      </c>
      <c r="W462" t="s">
        <v>2038</v>
      </c>
    </row>
    <row r="463" spans="1:23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8"/>
        <v>141.04655870445345</v>
      </c>
      <c r="G463" t="s">
        <v>20</v>
      </c>
      <c r="H463">
        <v>2080</v>
      </c>
      <c r="I463" s="5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43"/>
        <v>41757.208333333336</v>
      </c>
      <c r="O463" s="12">
        <f t="shared" si="44"/>
        <v>41777.208333333336</v>
      </c>
      <c r="Q463" t="b">
        <v>0</v>
      </c>
      <c r="R463" t="b">
        <v>0</v>
      </c>
      <c r="S463" t="s">
        <v>53</v>
      </c>
      <c r="T463" t="str">
        <f t="shared" si="45"/>
        <v>film &amp; video</v>
      </c>
      <c r="U463" t="str">
        <f t="shared" si="46"/>
        <v>drama</v>
      </c>
      <c r="V463" s="6" t="s">
        <v>2039</v>
      </c>
      <c r="W463" t="s">
        <v>2042</v>
      </c>
    </row>
    <row r="464" spans="1:23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8"/>
        <v>30.57944915254237</v>
      </c>
      <c r="G464" t="s">
        <v>14</v>
      </c>
      <c r="H464">
        <v>535</v>
      </c>
      <c r="I464" s="5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43"/>
        <v>41304.25</v>
      </c>
      <c r="O464" s="12">
        <f t="shared" si="44"/>
        <v>41342.25</v>
      </c>
      <c r="Q464" t="b">
        <v>0</v>
      </c>
      <c r="R464" t="b">
        <v>0</v>
      </c>
      <c r="S464" t="s">
        <v>292</v>
      </c>
      <c r="T464" t="str">
        <f t="shared" si="45"/>
        <v>games</v>
      </c>
      <c r="U464" t="str">
        <f t="shared" si="46"/>
        <v>mobile games</v>
      </c>
      <c r="V464" s="6" t="s">
        <v>2048</v>
      </c>
      <c r="W464" t="s">
        <v>2059</v>
      </c>
    </row>
    <row r="465" spans="1:23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8"/>
        <v>108.16455696202532</v>
      </c>
      <c r="G465" t="s">
        <v>20</v>
      </c>
      <c r="H465">
        <v>2105</v>
      </c>
      <c r="I465" s="5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43"/>
        <v>41639.25</v>
      </c>
      <c r="O465" s="12">
        <f t="shared" si="44"/>
        <v>41643.25</v>
      </c>
      <c r="Q465" t="b">
        <v>0</v>
      </c>
      <c r="R465" t="b">
        <v>0</v>
      </c>
      <c r="S465" t="s">
        <v>71</v>
      </c>
      <c r="T465" t="str">
        <f t="shared" si="45"/>
        <v>film &amp; video</v>
      </c>
      <c r="U465" t="str">
        <f t="shared" si="46"/>
        <v>animation</v>
      </c>
      <c r="V465" s="6" t="s">
        <v>2039</v>
      </c>
      <c r="W465" t="s">
        <v>2047</v>
      </c>
    </row>
    <row r="466" spans="1:23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8"/>
        <v>133.45505617977528</v>
      </c>
      <c r="G466" t="s">
        <v>20</v>
      </c>
      <c r="H466">
        <v>2436</v>
      </c>
      <c r="I466" s="5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43"/>
        <v>43142.25</v>
      </c>
      <c r="O466" s="12">
        <f t="shared" si="44"/>
        <v>43156.25</v>
      </c>
      <c r="Q466" t="b">
        <v>0</v>
      </c>
      <c r="R466" t="b">
        <v>0</v>
      </c>
      <c r="S466" t="s">
        <v>33</v>
      </c>
      <c r="T466" t="str">
        <f t="shared" si="45"/>
        <v>theater</v>
      </c>
      <c r="U466" t="str">
        <f t="shared" si="46"/>
        <v>plays</v>
      </c>
      <c r="V466" s="6" t="s">
        <v>2037</v>
      </c>
      <c r="W466" t="s">
        <v>2038</v>
      </c>
    </row>
    <row r="467" spans="1:23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8"/>
        <v>187.85106382978722</v>
      </c>
      <c r="G467" t="s">
        <v>20</v>
      </c>
      <c r="H467">
        <v>80</v>
      </c>
      <c r="I467" s="5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43"/>
        <v>43127.25</v>
      </c>
      <c r="O467" s="12">
        <f t="shared" si="44"/>
        <v>43136.25</v>
      </c>
      <c r="Q467" t="b">
        <v>0</v>
      </c>
      <c r="R467" t="b">
        <v>0</v>
      </c>
      <c r="S467" t="s">
        <v>206</v>
      </c>
      <c r="T467" t="str">
        <f t="shared" si="45"/>
        <v>publishing</v>
      </c>
      <c r="U467" t="str">
        <f t="shared" si="46"/>
        <v>translations</v>
      </c>
      <c r="V467" s="6" t="s">
        <v>2045</v>
      </c>
      <c r="W467" t="s">
        <v>2057</v>
      </c>
    </row>
    <row r="468" spans="1:23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8"/>
        <v>332</v>
      </c>
      <c r="G468" t="s">
        <v>20</v>
      </c>
      <c r="H468">
        <v>42</v>
      </c>
      <c r="I468" s="5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43"/>
        <v>41409.208333333336</v>
      </c>
      <c r="O468" s="12">
        <f t="shared" si="44"/>
        <v>41432.208333333336</v>
      </c>
      <c r="Q468" t="b">
        <v>0</v>
      </c>
      <c r="R468" t="b">
        <v>1</v>
      </c>
      <c r="S468" t="s">
        <v>65</v>
      </c>
      <c r="T468" t="str">
        <f t="shared" si="45"/>
        <v>technology</v>
      </c>
      <c r="U468" t="str">
        <f t="shared" si="46"/>
        <v>wearables</v>
      </c>
      <c r="V468" s="6" t="s">
        <v>2035</v>
      </c>
      <c r="W468" t="s">
        <v>2044</v>
      </c>
    </row>
    <row r="469" spans="1:23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8"/>
        <v>575.21428571428578</v>
      </c>
      <c r="G469" t="s">
        <v>20</v>
      </c>
      <c r="H469">
        <v>139</v>
      </c>
      <c r="I469" s="5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43"/>
        <v>42331.25</v>
      </c>
      <c r="O469" s="12">
        <f t="shared" si="44"/>
        <v>42338.25</v>
      </c>
      <c r="Q469" t="b">
        <v>0</v>
      </c>
      <c r="R469" t="b">
        <v>1</v>
      </c>
      <c r="S469" t="s">
        <v>28</v>
      </c>
      <c r="T469" t="str">
        <f t="shared" si="45"/>
        <v>technology</v>
      </c>
      <c r="U469" t="str">
        <f t="shared" si="46"/>
        <v>web</v>
      </c>
      <c r="V469" s="6" t="s">
        <v>2035</v>
      </c>
      <c r="W469" t="s">
        <v>2036</v>
      </c>
    </row>
    <row r="470" spans="1:23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8"/>
        <v>40.5</v>
      </c>
      <c r="G470" t="s">
        <v>14</v>
      </c>
      <c r="H470">
        <v>16</v>
      </c>
      <c r="I470" s="5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43"/>
        <v>43569.208333333328</v>
      </c>
      <c r="O470" s="12">
        <f t="shared" si="44"/>
        <v>43585.208333333328</v>
      </c>
      <c r="Q470" t="b">
        <v>0</v>
      </c>
      <c r="R470" t="b">
        <v>0</v>
      </c>
      <c r="S470" t="s">
        <v>33</v>
      </c>
      <c r="T470" t="str">
        <f t="shared" si="45"/>
        <v>theater</v>
      </c>
      <c r="U470" t="str">
        <f t="shared" si="46"/>
        <v>plays</v>
      </c>
      <c r="V470" s="6" t="s">
        <v>2037</v>
      </c>
      <c r="W470" t="s">
        <v>2038</v>
      </c>
    </row>
    <row r="471" spans="1:23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8"/>
        <v>184.42857142857144</v>
      </c>
      <c r="G471" t="s">
        <v>20</v>
      </c>
      <c r="H471">
        <v>159</v>
      </c>
      <c r="I471" s="5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43"/>
        <v>42142.208333333328</v>
      </c>
      <c r="O471" s="12">
        <f t="shared" si="44"/>
        <v>42144.208333333328</v>
      </c>
      <c r="Q471" t="b">
        <v>0</v>
      </c>
      <c r="R471" t="b">
        <v>0</v>
      </c>
      <c r="S471" t="s">
        <v>53</v>
      </c>
      <c r="T471" t="str">
        <f t="shared" si="45"/>
        <v>film &amp; video</v>
      </c>
      <c r="U471" t="str">
        <f t="shared" si="46"/>
        <v>drama</v>
      </c>
      <c r="V471" s="6" t="s">
        <v>2039</v>
      </c>
      <c r="W471" t="s">
        <v>2042</v>
      </c>
    </row>
    <row r="472" spans="1:23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8"/>
        <v>285.80555555555554</v>
      </c>
      <c r="G472" t="s">
        <v>20</v>
      </c>
      <c r="H472">
        <v>381</v>
      </c>
      <c r="I472" s="5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43"/>
        <v>42716.25</v>
      </c>
      <c r="O472" s="12">
        <f t="shared" si="44"/>
        <v>42723.25</v>
      </c>
      <c r="Q472" t="b">
        <v>0</v>
      </c>
      <c r="R472" t="b">
        <v>0</v>
      </c>
      <c r="S472" t="s">
        <v>65</v>
      </c>
      <c r="T472" t="str">
        <f t="shared" si="45"/>
        <v>technology</v>
      </c>
      <c r="U472" t="str">
        <f t="shared" si="46"/>
        <v>wearables</v>
      </c>
      <c r="V472" s="6" t="s">
        <v>2035</v>
      </c>
      <c r="W472" t="s">
        <v>2044</v>
      </c>
    </row>
    <row r="473" spans="1:23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8"/>
        <v>319</v>
      </c>
      <c r="G473" t="s">
        <v>20</v>
      </c>
      <c r="H473">
        <v>194</v>
      </c>
      <c r="I473" s="5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43"/>
        <v>41031.208333333336</v>
      </c>
      <c r="O473" s="12">
        <f t="shared" si="44"/>
        <v>41031.208333333336</v>
      </c>
      <c r="Q473" t="b">
        <v>0</v>
      </c>
      <c r="R473" t="b">
        <v>1</v>
      </c>
      <c r="S473" t="s">
        <v>17</v>
      </c>
      <c r="T473" t="str">
        <f t="shared" si="45"/>
        <v>food</v>
      </c>
      <c r="U473" t="str">
        <f t="shared" si="46"/>
        <v>food trucks</v>
      </c>
      <c r="V473" s="6" t="s">
        <v>2031</v>
      </c>
      <c r="W473" t="s">
        <v>2032</v>
      </c>
    </row>
    <row r="474" spans="1:23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8"/>
        <v>39.234070221066318</v>
      </c>
      <c r="G474" t="s">
        <v>14</v>
      </c>
      <c r="H474">
        <v>575</v>
      </c>
      <c r="I474" s="5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43"/>
        <v>43535.208333333328</v>
      </c>
      <c r="O474" s="12">
        <f t="shared" si="44"/>
        <v>43589.208333333328</v>
      </c>
      <c r="Q474" t="b">
        <v>0</v>
      </c>
      <c r="R474" t="b">
        <v>0</v>
      </c>
      <c r="S474" t="s">
        <v>23</v>
      </c>
      <c r="T474" t="str">
        <f t="shared" si="45"/>
        <v>music</v>
      </c>
      <c r="U474" t="str">
        <f t="shared" si="46"/>
        <v>rock</v>
      </c>
      <c r="V474" s="6" t="s">
        <v>2033</v>
      </c>
      <c r="W474" t="s">
        <v>2034</v>
      </c>
    </row>
    <row r="475" spans="1:23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8"/>
        <v>178.14000000000001</v>
      </c>
      <c r="G475" t="s">
        <v>20</v>
      </c>
      <c r="H475">
        <v>106</v>
      </c>
      <c r="I475" s="5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43"/>
        <v>43277.208333333328</v>
      </c>
      <c r="O475" s="12">
        <f t="shared" si="44"/>
        <v>43278.208333333328</v>
      </c>
      <c r="Q475" t="b">
        <v>0</v>
      </c>
      <c r="R475" t="b">
        <v>0</v>
      </c>
      <c r="S475" t="s">
        <v>50</v>
      </c>
      <c r="T475" t="str">
        <f t="shared" si="45"/>
        <v>music</v>
      </c>
      <c r="U475" t="str">
        <f t="shared" si="46"/>
        <v>electric music</v>
      </c>
      <c r="V475" s="6" t="s">
        <v>2033</v>
      </c>
      <c r="W475" t="s">
        <v>2041</v>
      </c>
    </row>
    <row r="476" spans="1:23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8"/>
        <v>365.15</v>
      </c>
      <c r="G476" t="s">
        <v>20</v>
      </c>
      <c r="H476">
        <v>142</v>
      </c>
      <c r="I476" s="5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43"/>
        <v>41989.25</v>
      </c>
      <c r="O476" s="12">
        <f t="shared" si="44"/>
        <v>41990.25</v>
      </c>
      <c r="Q476" t="b">
        <v>0</v>
      </c>
      <c r="R476" t="b">
        <v>0</v>
      </c>
      <c r="S476" t="s">
        <v>269</v>
      </c>
      <c r="T476" t="str">
        <f t="shared" si="45"/>
        <v>film &amp; video</v>
      </c>
      <c r="U476" t="str">
        <f t="shared" si="46"/>
        <v>television</v>
      </c>
      <c r="V476" s="6" t="s">
        <v>2039</v>
      </c>
      <c r="W476" t="s">
        <v>2058</v>
      </c>
    </row>
    <row r="477" spans="1:23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8"/>
        <v>113.94594594594594</v>
      </c>
      <c r="G477" t="s">
        <v>20</v>
      </c>
      <c r="H477">
        <v>211</v>
      </c>
      <c r="I477" s="5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43"/>
        <v>41450.208333333336</v>
      </c>
      <c r="O477" s="12">
        <f t="shared" si="44"/>
        <v>41454.208333333336</v>
      </c>
      <c r="Q477" t="b">
        <v>0</v>
      </c>
      <c r="R477" t="b">
        <v>1</v>
      </c>
      <c r="S477" t="s">
        <v>206</v>
      </c>
      <c r="T477" t="str">
        <f t="shared" si="45"/>
        <v>publishing</v>
      </c>
      <c r="U477" t="str">
        <f t="shared" si="46"/>
        <v>translations</v>
      </c>
      <c r="V477" s="6" t="s">
        <v>2045</v>
      </c>
      <c r="W477" t="s">
        <v>2057</v>
      </c>
    </row>
    <row r="478" spans="1:23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8"/>
        <v>29.828720626631856</v>
      </c>
      <c r="G478" t="s">
        <v>14</v>
      </c>
      <c r="H478">
        <v>1120</v>
      </c>
      <c r="I478" s="5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43"/>
        <v>43322.208333333328</v>
      </c>
      <c r="O478" s="12">
        <f t="shared" si="44"/>
        <v>43328.208333333328</v>
      </c>
      <c r="Q478" t="b">
        <v>0</v>
      </c>
      <c r="R478" t="b">
        <v>0</v>
      </c>
      <c r="S478" t="s">
        <v>119</v>
      </c>
      <c r="T478" t="str">
        <f t="shared" si="45"/>
        <v>publishing</v>
      </c>
      <c r="U478" t="str">
        <f t="shared" si="46"/>
        <v>fiction</v>
      </c>
      <c r="V478" s="6" t="s">
        <v>2045</v>
      </c>
      <c r="W478" t="s">
        <v>2051</v>
      </c>
    </row>
    <row r="479" spans="1:23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8"/>
        <v>54.270588235294113</v>
      </c>
      <c r="G479" t="s">
        <v>14</v>
      </c>
      <c r="H479">
        <v>113</v>
      </c>
      <c r="I479" s="5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43"/>
        <v>40720.208333333336</v>
      </c>
      <c r="O479" s="12">
        <f t="shared" si="44"/>
        <v>40747.208333333336</v>
      </c>
      <c r="Q479" t="b">
        <v>0</v>
      </c>
      <c r="R479" t="b">
        <v>0</v>
      </c>
      <c r="S479" t="s">
        <v>474</v>
      </c>
      <c r="T479" t="str">
        <f t="shared" si="45"/>
        <v>film &amp; video</v>
      </c>
      <c r="U479" t="str">
        <f t="shared" si="46"/>
        <v>science fiction</v>
      </c>
      <c r="V479" s="6" t="s">
        <v>2039</v>
      </c>
      <c r="W479" t="s">
        <v>2061</v>
      </c>
    </row>
    <row r="480" spans="1:23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8"/>
        <v>236.34156976744185</v>
      </c>
      <c r="G480" t="s">
        <v>20</v>
      </c>
      <c r="H480">
        <v>2756</v>
      </c>
      <c r="I480" s="5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43"/>
        <v>42072.208333333328</v>
      </c>
      <c r="O480" s="12">
        <f t="shared" si="44"/>
        <v>42084.208333333328</v>
      </c>
      <c r="Q480" t="b">
        <v>0</v>
      </c>
      <c r="R480" t="b">
        <v>0</v>
      </c>
      <c r="S480" t="s">
        <v>65</v>
      </c>
      <c r="T480" t="str">
        <f t="shared" si="45"/>
        <v>technology</v>
      </c>
      <c r="U480" t="str">
        <f t="shared" si="46"/>
        <v>wearables</v>
      </c>
      <c r="V480" s="6" t="s">
        <v>2035</v>
      </c>
      <c r="W480" t="s">
        <v>2044</v>
      </c>
    </row>
    <row r="481" spans="1:23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8"/>
        <v>512.91666666666663</v>
      </c>
      <c r="G481" t="s">
        <v>20</v>
      </c>
      <c r="H481">
        <v>173</v>
      </c>
      <c r="I481" s="5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43"/>
        <v>42945.208333333328</v>
      </c>
      <c r="O481" s="12">
        <f t="shared" si="44"/>
        <v>42947.208333333328</v>
      </c>
      <c r="Q481" t="b">
        <v>0</v>
      </c>
      <c r="R481" t="b">
        <v>0</v>
      </c>
      <c r="S481" t="s">
        <v>17</v>
      </c>
      <c r="T481" t="str">
        <f t="shared" si="45"/>
        <v>food</v>
      </c>
      <c r="U481" t="str">
        <f t="shared" si="46"/>
        <v>food trucks</v>
      </c>
      <c r="V481" s="6" t="s">
        <v>2031</v>
      </c>
      <c r="W481" t="s">
        <v>2032</v>
      </c>
    </row>
    <row r="482" spans="1:23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8"/>
        <v>100.65116279069768</v>
      </c>
      <c r="G482" t="s">
        <v>20</v>
      </c>
      <c r="H482">
        <v>87</v>
      </c>
      <c r="I482" s="5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43"/>
        <v>40248.25</v>
      </c>
      <c r="O482" s="12">
        <f t="shared" si="44"/>
        <v>40257.208333333336</v>
      </c>
      <c r="Q482" t="b">
        <v>0</v>
      </c>
      <c r="R482" t="b">
        <v>1</v>
      </c>
      <c r="S482" t="s">
        <v>122</v>
      </c>
      <c r="T482" t="str">
        <f t="shared" si="45"/>
        <v>photography</v>
      </c>
      <c r="U482" t="str">
        <f t="shared" si="46"/>
        <v>photography books</v>
      </c>
      <c r="V482" s="6" t="s">
        <v>2052</v>
      </c>
      <c r="W482" t="s">
        <v>2053</v>
      </c>
    </row>
    <row r="483" spans="1:23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8"/>
        <v>81.348423194303152</v>
      </c>
      <c r="G483" t="s">
        <v>14</v>
      </c>
      <c r="H483">
        <v>1538</v>
      </c>
      <c r="I483" s="5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43"/>
        <v>41913.208333333336</v>
      </c>
      <c r="O483" s="12">
        <f t="shared" si="44"/>
        <v>41955.25</v>
      </c>
      <c r="Q483" t="b">
        <v>0</v>
      </c>
      <c r="R483" t="b">
        <v>1</v>
      </c>
      <c r="S483" t="s">
        <v>33</v>
      </c>
      <c r="T483" t="str">
        <f t="shared" si="45"/>
        <v>theater</v>
      </c>
      <c r="U483" t="str">
        <f t="shared" si="46"/>
        <v>plays</v>
      </c>
      <c r="V483" s="6" t="s">
        <v>2037</v>
      </c>
      <c r="W483" t="s">
        <v>2038</v>
      </c>
    </row>
    <row r="484" spans="1:23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8"/>
        <v>16.404761904761905</v>
      </c>
      <c r="G484" t="s">
        <v>14</v>
      </c>
      <c r="H484">
        <v>9</v>
      </c>
      <c r="I484" s="5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43"/>
        <v>40963.25</v>
      </c>
      <c r="O484" s="12">
        <f t="shared" si="44"/>
        <v>40974.25</v>
      </c>
      <c r="Q484" t="b">
        <v>0</v>
      </c>
      <c r="R484" t="b">
        <v>1</v>
      </c>
      <c r="S484" t="s">
        <v>119</v>
      </c>
      <c r="T484" t="str">
        <f t="shared" si="45"/>
        <v>publishing</v>
      </c>
      <c r="U484" t="str">
        <f t="shared" si="46"/>
        <v>fiction</v>
      </c>
      <c r="V484" s="6" t="s">
        <v>2045</v>
      </c>
      <c r="W484" t="s">
        <v>2051</v>
      </c>
    </row>
    <row r="485" spans="1:23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8"/>
        <v>52.774617067833695</v>
      </c>
      <c r="G485" t="s">
        <v>14</v>
      </c>
      <c r="H485">
        <v>554</v>
      </c>
      <c r="I485" s="5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43"/>
        <v>43811.25</v>
      </c>
      <c r="O485" s="12">
        <f t="shared" si="44"/>
        <v>43818.25</v>
      </c>
      <c r="Q485" t="b">
        <v>0</v>
      </c>
      <c r="R485" t="b">
        <v>0</v>
      </c>
      <c r="S485" t="s">
        <v>33</v>
      </c>
      <c r="T485" t="str">
        <f t="shared" si="45"/>
        <v>theater</v>
      </c>
      <c r="U485" t="str">
        <f t="shared" si="46"/>
        <v>plays</v>
      </c>
      <c r="V485" s="6" t="s">
        <v>2037</v>
      </c>
      <c r="W485" t="s">
        <v>2038</v>
      </c>
    </row>
    <row r="486" spans="1:23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8"/>
        <v>260.20608108108109</v>
      </c>
      <c r="G486" t="s">
        <v>20</v>
      </c>
      <c r="H486">
        <v>1572</v>
      </c>
      <c r="I486" s="5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43"/>
        <v>41855.208333333336</v>
      </c>
      <c r="O486" s="12">
        <f t="shared" si="44"/>
        <v>41904.208333333336</v>
      </c>
      <c r="Q486" t="b">
        <v>0</v>
      </c>
      <c r="R486" t="b">
        <v>1</v>
      </c>
      <c r="S486" t="s">
        <v>17</v>
      </c>
      <c r="T486" t="str">
        <f t="shared" si="45"/>
        <v>food</v>
      </c>
      <c r="U486" t="str">
        <f t="shared" si="46"/>
        <v>food trucks</v>
      </c>
      <c r="V486" s="6" t="s">
        <v>2031</v>
      </c>
      <c r="W486" t="s">
        <v>2032</v>
      </c>
    </row>
    <row r="487" spans="1:23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8"/>
        <v>30.73289183222958</v>
      </c>
      <c r="G487" t="s">
        <v>14</v>
      </c>
      <c r="H487">
        <v>648</v>
      </c>
      <c r="I487" s="5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43"/>
        <v>43626.208333333328</v>
      </c>
      <c r="O487" s="12">
        <f t="shared" si="44"/>
        <v>43667.208333333328</v>
      </c>
      <c r="Q487" t="b">
        <v>0</v>
      </c>
      <c r="R487" t="b">
        <v>0</v>
      </c>
      <c r="S487" t="s">
        <v>33</v>
      </c>
      <c r="T487" t="str">
        <f t="shared" si="45"/>
        <v>theater</v>
      </c>
      <c r="U487" t="str">
        <f t="shared" si="46"/>
        <v>plays</v>
      </c>
      <c r="V487" s="6" t="s">
        <v>2037</v>
      </c>
      <c r="W487" t="s">
        <v>2038</v>
      </c>
    </row>
    <row r="488" spans="1:23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8"/>
        <v>13.5</v>
      </c>
      <c r="G488" t="s">
        <v>14</v>
      </c>
      <c r="H488">
        <v>21</v>
      </c>
      <c r="I488" s="5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43"/>
        <v>43168.25</v>
      </c>
      <c r="O488" s="12">
        <f t="shared" si="44"/>
        <v>43183.208333333328</v>
      </c>
      <c r="Q488" t="b">
        <v>0</v>
      </c>
      <c r="R488" t="b">
        <v>1</v>
      </c>
      <c r="S488" t="s">
        <v>206</v>
      </c>
      <c r="T488" t="str">
        <f t="shared" si="45"/>
        <v>publishing</v>
      </c>
      <c r="U488" t="str">
        <f t="shared" si="46"/>
        <v>translations</v>
      </c>
      <c r="V488" s="6" t="s">
        <v>2045</v>
      </c>
      <c r="W488" t="s">
        <v>2057</v>
      </c>
    </row>
    <row r="489" spans="1:23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8"/>
        <v>178.62556663644605</v>
      </c>
      <c r="G489" t="s">
        <v>20</v>
      </c>
      <c r="H489">
        <v>2346</v>
      </c>
      <c r="I489" s="5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43"/>
        <v>42845.208333333328</v>
      </c>
      <c r="O489" s="12">
        <f t="shared" si="44"/>
        <v>42878.208333333328</v>
      </c>
      <c r="Q489" t="b">
        <v>0</v>
      </c>
      <c r="R489" t="b">
        <v>0</v>
      </c>
      <c r="S489" t="s">
        <v>33</v>
      </c>
      <c r="T489" t="str">
        <f t="shared" si="45"/>
        <v>theater</v>
      </c>
      <c r="U489" t="str">
        <f t="shared" si="46"/>
        <v>plays</v>
      </c>
      <c r="V489" s="6" t="s">
        <v>2037</v>
      </c>
      <c r="W489" t="s">
        <v>2038</v>
      </c>
    </row>
    <row r="490" spans="1:23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8"/>
        <v>220.0566037735849</v>
      </c>
      <c r="G490" t="s">
        <v>20</v>
      </c>
      <c r="H490">
        <v>115</v>
      </c>
      <c r="I490" s="5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43"/>
        <v>42403.25</v>
      </c>
      <c r="O490" s="12">
        <f t="shared" si="44"/>
        <v>42420.25</v>
      </c>
      <c r="Q490" t="b">
        <v>0</v>
      </c>
      <c r="R490" t="b">
        <v>0</v>
      </c>
      <c r="S490" t="s">
        <v>33</v>
      </c>
      <c r="T490" t="str">
        <f t="shared" si="45"/>
        <v>theater</v>
      </c>
      <c r="U490" t="str">
        <f t="shared" si="46"/>
        <v>plays</v>
      </c>
      <c r="V490" s="6" t="s">
        <v>2037</v>
      </c>
      <c r="W490" t="s">
        <v>2038</v>
      </c>
    </row>
    <row r="491" spans="1:23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8"/>
        <v>101.5108695652174</v>
      </c>
      <c r="G491" t="s">
        <v>20</v>
      </c>
      <c r="H491">
        <v>85</v>
      </c>
      <c r="I491" s="5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43"/>
        <v>40406.208333333336</v>
      </c>
      <c r="O491" s="12">
        <f t="shared" si="44"/>
        <v>40411.208333333336</v>
      </c>
      <c r="Q491" t="b">
        <v>0</v>
      </c>
      <c r="R491" t="b">
        <v>0</v>
      </c>
      <c r="S491" t="s">
        <v>65</v>
      </c>
      <c r="T491" t="str">
        <f t="shared" si="45"/>
        <v>technology</v>
      </c>
      <c r="U491" t="str">
        <f t="shared" si="46"/>
        <v>wearables</v>
      </c>
      <c r="V491" s="6" t="s">
        <v>2035</v>
      </c>
      <c r="W491" t="s">
        <v>2044</v>
      </c>
    </row>
    <row r="492" spans="1:23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8"/>
        <v>191.5</v>
      </c>
      <c r="G492" t="s">
        <v>20</v>
      </c>
      <c r="H492">
        <v>144</v>
      </c>
      <c r="I492" s="5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43"/>
        <v>43786.25</v>
      </c>
      <c r="O492" s="12">
        <f t="shared" si="44"/>
        <v>43793.25</v>
      </c>
      <c r="Q492" t="b">
        <v>0</v>
      </c>
      <c r="R492" t="b">
        <v>0</v>
      </c>
      <c r="S492" t="s">
        <v>1029</v>
      </c>
      <c r="T492" t="str">
        <f t="shared" si="45"/>
        <v>journalism</v>
      </c>
      <c r="U492" t="str">
        <f t="shared" si="46"/>
        <v>audio</v>
      </c>
      <c r="V492" s="6" t="s">
        <v>2062</v>
      </c>
      <c r="W492" t="s">
        <v>2063</v>
      </c>
    </row>
    <row r="493" spans="1:23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8"/>
        <v>305.34683098591546</v>
      </c>
      <c r="G493" t="s">
        <v>20</v>
      </c>
      <c r="H493">
        <v>2443</v>
      </c>
      <c r="I493" s="5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43"/>
        <v>41456.208333333336</v>
      </c>
      <c r="O493" s="12">
        <f t="shared" si="44"/>
        <v>41482.208333333336</v>
      </c>
      <c r="Q493" t="b">
        <v>0</v>
      </c>
      <c r="R493" t="b">
        <v>1</v>
      </c>
      <c r="S493" t="s">
        <v>17</v>
      </c>
      <c r="T493" t="str">
        <f t="shared" si="45"/>
        <v>food</v>
      </c>
      <c r="U493" t="str">
        <f t="shared" si="46"/>
        <v>food trucks</v>
      </c>
      <c r="V493" s="6" t="s">
        <v>2031</v>
      </c>
      <c r="W493" t="s">
        <v>2032</v>
      </c>
    </row>
    <row r="494" spans="1:23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8"/>
        <v>23.995287958115181</v>
      </c>
      <c r="G494" t="s">
        <v>74</v>
      </c>
      <c r="H494">
        <v>595</v>
      </c>
      <c r="I494" s="5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43"/>
        <v>40336.208333333336</v>
      </c>
      <c r="O494" s="12">
        <f t="shared" si="44"/>
        <v>40371.208333333336</v>
      </c>
      <c r="Q494" t="b">
        <v>1</v>
      </c>
      <c r="R494" t="b">
        <v>1</v>
      </c>
      <c r="S494" t="s">
        <v>100</v>
      </c>
      <c r="T494" t="str">
        <f t="shared" si="45"/>
        <v>film &amp; video</v>
      </c>
      <c r="U494" t="str">
        <f t="shared" si="46"/>
        <v>shorts</v>
      </c>
      <c r="V494" s="6" t="s">
        <v>2039</v>
      </c>
      <c r="W494" t="s">
        <v>2050</v>
      </c>
    </row>
    <row r="495" spans="1:23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8"/>
        <v>723.77777777777771</v>
      </c>
      <c r="G495" t="s">
        <v>20</v>
      </c>
      <c r="H495">
        <v>64</v>
      </c>
      <c r="I495" s="5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43"/>
        <v>43645.208333333328</v>
      </c>
      <c r="O495" s="12">
        <f t="shared" si="44"/>
        <v>43658.208333333328</v>
      </c>
      <c r="Q495" t="b">
        <v>0</v>
      </c>
      <c r="R495" t="b">
        <v>0</v>
      </c>
      <c r="S495" t="s">
        <v>122</v>
      </c>
      <c r="T495" t="str">
        <f t="shared" si="45"/>
        <v>photography</v>
      </c>
      <c r="U495" t="str">
        <f t="shared" si="46"/>
        <v>photography books</v>
      </c>
      <c r="V495" s="6" t="s">
        <v>2052</v>
      </c>
      <c r="W495" t="s">
        <v>2053</v>
      </c>
    </row>
    <row r="496" spans="1:23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8"/>
        <v>547.36</v>
      </c>
      <c r="G496" t="s">
        <v>20</v>
      </c>
      <c r="H496">
        <v>268</v>
      </c>
      <c r="I496" s="5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43"/>
        <v>40990.208333333336</v>
      </c>
      <c r="O496" s="12">
        <f t="shared" si="44"/>
        <v>40991.208333333336</v>
      </c>
      <c r="Q496" t="b">
        <v>0</v>
      </c>
      <c r="R496" t="b">
        <v>0</v>
      </c>
      <c r="S496" t="s">
        <v>65</v>
      </c>
      <c r="T496" t="str">
        <f t="shared" si="45"/>
        <v>technology</v>
      </c>
      <c r="U496" t="str">
        <f t="shared" si="46"/>
        <v>wearables</v>
      </c>
      <c r="V496" s="6" t="s">
        <v>2035</v>
      </c>
      <c r="W496" t="s">
        <v>2044</v>
      </c>
    </row>
    <row r="497" spans="1:23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8"/>
        <v>414.49999999999994</v>
      </c>
      <c r="G497" t="s">
        <v>20</v>
      </c>
      <c r="H497">
        <v>195</v>
      </c>
      <c r="I497" s="5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43"/>
        <v>41800.208333333336</v>
      </c>
      <c r="O497" s="12">
        <f t="shared" si="44"/>
        <v>41804.208333333336</v>
      </c>
      <c r="Q497" t="b">
        <v>0</v>
      </c>
      <c r="R497" t="b">
        <v>0</v>
      </c>
      <c r="S497" t="s">
        <v>33</v>
      </c>
      <c r="T497" t="str">
        <f t="shared" si="45"/>
        <v>theater</v>
      </c>
      <c r="U497" t="str">
        <f t="shared" si="46"/>
        <v>plays</v>
      </c>
      <c r="V497" s="6" t="s">
        <v>2037</v>
      </c>
      <c r="W497" t="s">
        <v>2038</v>
      </c>
    </row>
    <row r="498" spans="1:23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8"/>
        <v>0.90696409140369971</v>
      </c>
      <c r="G498" t="s">
        <v>14</v>
      </c>
      <c r="H498">
        <v>54</v>
      </c>
      <c r="I498" s="5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43"/>
        <v>42876.208333333328</v>
      </c>
      <c r="O498" s="12">
        <f t="shared" si="44"/>
        <v>42893.208333333328</v>
      </c>
      <c r="Q498" t="b">
        <v>0</v>
      </c>
      <c r="R498" t="b">
        <v>0</v>
      </c>
      <c r="S498" t="s">
        <v>71</v>
      </c>
      <c r="T498" t="str">
        <f t="shared" si="45"/>
        <v>film &amp; video</v>
      </c>
      <c r="U498" t="str">
        <f t="shared" si="46"/>
        <v>animation</v>
      </c>
      <c r="V498" s="6" t="s">
        <v>2039</v>
      </c>
      <c r="W498" t="s">
        <v>2047</v>
      </c>
    </row>
    <row r="499" spans="1:23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8"/>
        <v>34.173469387755098</v>
      </c>
      <c r="G499" t="s">
        <v>14</v>
      </c>
      <c r="H499">
        <v>120</v>
      </c>
      <c r="I499" s="5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43"/>
        <v>42724.25</v>
      </c>
      <c r="O499" s="12">
        <f t="shared" si="44"/>
        <v>42724.25</v>
      </c>
      <c r="Q499" t="b">
        <v>0</v>
      </c>
      <c r="R499" t="b">
        <v>1</v>
      </c>
      <c r="S499" t="s">
        <v>65</v>
      </c>
      <c r="T499" t="str">
        <f t="shared" si="45"/>
        <v>technology</v>
      </c>
      <c r="U499" t="str">
        <f t="shared" si="46"/>
        <v>wearables</v>
      </c>
      <c r="V499" s="6" t="s">
        <v>2035</v>
      </c>
      <c r="W499" t="s">
        <v>2044</v>
      </c>
    </row>
    <row r="500" spans="1:23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8"/>
        <v>23.948810754912099</v>
      </c>
      <c r="G500" t="s">
        <v>14</v>
      </c>
      <c r="H500">
        <v>579</v>
      </c>
      <c r="I500" s="5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43"/>
        <v>42005.25</v>
      </c>
      <c r="O500" s="12">
        <f t="shared" si="44"/>
        <v>42007.25</v>
      </c>
      <c r="Q500" t="b">
        <v>0</v>
      </c>
      <c r="R500" t="b">
        <v>0</v>
      </c>
      <c r="S500" t="s">
        <v>28</v>
      </c>
      <c r="T500" t="str">
        <f t="shared" si="45"/>
        <v>technology</v>
      </c>
      <c r="U500" t="str">
        <f t="shared" si="46"/>
        <v>web</v>
      </c>
      <c r="V500" s="6" t="s">
        <v>2035</v>
      </c>
      <c r="W500" t="s">
        <v>2036</v>
      </c>
    </row>
    <row r="501" spans="1:23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8"/>
        <v>48.072649572649574</v>
      </c>
      <c r="G501" t="s">
        <v>14</v>
      </c>
      <c r="H501">
        <v>2072</v>
      </c>
      <c r="I501" s="5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43"/>
        <v>42444.208333333328</v>
      </c>
      <c r="O501" s="12">
        <f t="shared" si="44"/>
        <v>42449.208333333328</v>
      </c>
      <c r="Q501" t="b">
        <v>0</v>
      </c>
      <c r="R501" t="b">
        <v>1</v>
      </c>
      <c r="S501" t="s">
        <v>42</v>
      </c>
      <c r="T501" t="str">
        <f t="shared" si="45"/>
        <v>film &amp; video</v>
      </c>
      <c r="U501" t="str">
        <f t="shared" si="46"/>
        <v>documentary</v>
      </c>
      <c r="V501" s="6" t="s">
        <v>2039</v>
      </c>
      <c r="W501" t="s">
        <v>2040</v>
      </c>
    </row>
    <row r="502" spans="1:23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8"/>
        <v>0</v>
      </c>
      <c r="G502" t="s">
        <v>14</v>
      </c>
      <c r="H502">
        <v>0</v>
      </c>
      <c r="I502" s="5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43"/>
        <v>41395.208333333336</v>
      </c>
      <c r="O502" s="12">
        <f t="shared" si="44"/>
        <v>41423.208333333336</v>
      </c>
      <c r="Q502" t="b">
        <v>0</v>
      </c>
      <c r="R502" t="b">
        <v>1</v>
      </c>
      <c r="S502" t="s">
        <v>33</v>
      </c>
      <c r="T502" t="str">
        <f t="shared" si="45"/>
        <v>theater</v>
      </c>
      <c r="U502" t="str">
        <f t="shared" si="46"/>
        <v>plays</v>
      </c>
      <c r="V502" s="6" t="s">
        <v>2037</v>
      </c>
      <c r="W502" t="s">
        <v>2038</v>
      </c>
    </row>
    <row r="503" spans="1:23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8"/>
        <v>70.145182291666657</v>
      </c>
      <c r="G503" t="s">
        <v>14</v>
      </c>
      <c r="H503">
        <v>1796</v>
      </c>
      <c r="I503" s="5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43"/>
        <v>41345.208333333336</v>
      </c>
      <c r="O503" s="12">
        <f t="shared" si="44"/>
        <v>41347.208333333336</v>
      </c>
      <c r="Q503" t="b">
        <v>0</v>
      </c>
      <c r="R503" t="b">
        <v>0</v>
      </c>
      <c r="S503" t="s">
        <v>42</v>
      </c>
      <c r="T503" t="str">
        <f t="shared" si="45"/>
        <v>film &amp; video</v>
      </c>
      <c r="U503" t="str">
        <f t="shared" si="46"/>
        <v>documentary</v>
      </c>
      <c r="V503" s="6" t="s">
        <v>2039</v>
      </c>
      <c r="W503" t="s">
        <v>2040</v>
      </c>
    </row>
    <row r="504" spans="1:23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8"/>
        <v>529.92307692307691</v>
      </c>
      <c r="G504" t="s">
        <v>20</v>
      </c>
      <c r="H504">
        <v>186</v>
      </c>
      <c r="I504" s="5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43"/>
        <v>41117.208333333336</v>
      </c>
      <c r="O504" s="12">
        <f t="shared" si="44"/>
        <v>41146.208333333336</v>
      </c>
      <c r="Q504" t="b">
        <v>0</v>
      </c>
      <c r="R504" t="b">
        <v>1</v>
      </c>
      <c r="S504" t="s">
        <v>89</v>
      </c>
      <c r="T504" t="str">
        <f t="shared" si="45"/>
        <v>games</v>
      </c>
      <c r="U504" t="str">
        <f t="shared" si="46"/>
        <v>video games</v>
      </c>
      <c r="V504" s="6" t="s">
        <v>2048</v>
      </c>
      <c r="W504" t="s">
        <v>2049</v>
      </c>
    </row>
    <row r="505" spans="1:23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8"/>
        <v>180.32549019607845</v>
      </c>
      <c r="G505" t="s">
        <v>20</v>
      </c>
      <c r="H505">
        <v>460</v>
      </c>
      <c r="I505" s="5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43"/>
        <v>42186.208333333328</v>
      </c>
      <c r="O505" s="12">
        <f t="shared" si="44"/>
        <v>42206.208333333328</v>
      </c>
      <c r="Q505" t="b">
        <v>0</v>
      </c>
      <c r="R505" t="b">
        <v>0</v>
      </c>
      <c r="S505" t="s">
        <v>53</v>
      </c>
      <c r="T505" t="str">
        <f t="shared" si="45"/>
        <v>film &amp; video</v>
      </c>
      <c r="U505" t="str">
        <f t="shared" si="46"/>
        <v>drama</v>
      </c>
      <c r="V505" s="6" t="s">
        <v>2039</v>
      </c>
      <c r="W505" t="s">
        <v>2042</v>
      </c>
    </row>
    <row r="506" spans="1:23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8"/>
        <v>92.320000000000007</v>
      </c>
      <c r="G506" t="s">
        <v>14</v>
      </c>
      <c r="H506">
        <v>62</v>
      </c>
      <c r="I506" s="5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43"/>
        <v>42142.208333333328</v>
      </c>
      <c r="O506" s="12">
        <f t="shared" si="44"/>
        <v>42143.208333333328</v>
      </c>
      <c r="Q506" t="b">
        <v>0</v>
      </c>
      <c r="R506" t="b">
        <v>0</v>
      </c>
      <c r="S506" t="s">
        <v>23</v>
      </c>
      <c r="T506" t="str">
        <f t="shared" si="45"/>
        <v>music</v>
      </c>
      <c r="U506" t="str">
        <f t="shared" si="46"/>
        <v>rock</v>
      </c>
      <c r="V506" s="6" t="s">
        <v>2033</v>
      </c>
      <c r="W506" t="s">
        <v>2034</v>
      </c>
    </row>
    <row r="507" spans="1:23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8"/>
        <v>13.901001112347053</v>
      </c>
      <c r="G507" t="s">
        <v>14</v>
      </c>
      <c r="H507">
        <v>347</v>
      </c>
      <c r="I507" s="5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43"/>
        <v>41341.25</v>
      </c>
      <c r="O507" s="12">
        <f t="shared" si="44"/>
        <v>41383.208333333336</v>
      </c>
      <c r="Q507" t="b">
        <v>0</v>
      </c>
      <c r="R507" t="b">
        <v>1</v>
      </c>
      <c r="S507" t="s">
        <v>133</v>
      </c>
      <c r="T507" t="str">
        <f t="shared" si="45"/>
        <v>publishing</v>
      </c>
      <c r="U507" t="str">
        <f t="shared" si="46"/>
        <v>radio &amp; podcasts</v>
      </c>
      <c r="V507" s="6" t="s">
        <v>2045</v>
      </c>
      <c r="W507" t="s">
        <v>2054</v>
      </c>
    </row>
    <row r="508" spans="1:23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8"/>
        <v>927.07777777777767</v>
      </c>
      <c r="G508" t="s">
        <v>20</v>
      </c>
      <c r="H508">
        <v>2528</v>
      </c>
      <c r="I508" s="5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43"/>
        <v>43062.25</v>
      </c>
      <c r="O508" s="12">
        <f t="shared" si="44"/>
        <v>43079.25</v>
      </c>
      <c r="Q508" t="b">
        <v>0</v>
      </c>
      <c r="R508" t="b">
        <v>1</v>
      </c>
      <c r="S508" t="s">
        <v>33</v>
      </c>
      <c r="T508" t="str">
        <f t="shared" si="45"/>
        <v>theater</v>
      </c>
      <c r="U508" t="str">
        <f t="shared" si="46"/>
        <v>plays</v>
      </c>
      <c r="V508" s="6" t="s">
        <v>2037</v>
      </c>
      <c r="W508" t="s">
        <v>2038</v>
      </c>
    </row>
    <row r="509" spans="1:23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8"/>
        <v>39.857142857142861</v>
      </c>
      <c r="G509" t="s">
        <v>14</v>
      </c>
      <c r="H509">
        <v>19</v>
      </c>
      <c r="I509" s="5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43"/>
        <v>41373.208333333336</v>
      </c>
      <c r="O509" s="12">
        <f t="shared" si="44"/>
        <v>41422.208333333336</v>
      </c>
      <c r="Q509" t="b">
        <v>0</v>
      </c>
      <c r="R509" t="b">
        <v>1</v>
      </c>
      <c r="S509" t="s">
        <v>28</v>
      </c>
      <c r="T509" t="str">
        <f t="shared" si="45"/>
        <v>technology</v>
      </c>
      <c r="U509" t="str">
        <f t="shared" si="46"/>
        <v>web</v>
      </c>
      <c r="V509" s="6" t="s">
        <v>2035</v>
      </c>
      <c r="W509" t="s">
        <v>2036</v>
      </c>
    </row>
    <row r="510" spans="1:23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8"/>
        <v>112.22929936305732</v>
      </c>
      <c r="G510" t="s">
        <v>20</v>
      </c>
      <c r="H510">
        <v>3657</v>
      </c>
      <c r="I510" s="5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43"/>
        <v>43310.208333333328</v>
      </c>
      <c r="O510" s="12">
        <f t="shared" si="44"/>
        <v>43331.208333333328</v>
      </c>
      <c r="Q510" t="b">
        <v>0</v>
      </c>
      <c r="R510" t="b">
        <v>0</v>
      </c>
      <c r="S510" t="s">
        <v>33</v>
      </c>
      <c r="T510" t="str">
        <f t="shared" si="45"/>
        <v>theater</v>
      </c>
      <c r="U510" t="str">
        <f t="shared" si="46"/>
        <v>plays</v>
      </c>
      <c r="V510" s="6" t="s">
        <v>2037</v>
      </c>
      <c r="W510" t="s">
        <v>2038</v>
      </c>
    </row>
    <row r="511" spans="1:23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8"/>
        <v>70.925816023738875</v>
      </c>
      <c r="G511" t="s">
        <v>14</v>
      </c>
      <c r="H511">
        <v>1258</v>
      </c>
      <c r="I511" s="5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43"/>
        <v>41034.208333333336</v>
      </c>
      <c r="O511" s="12">
        <f t="shared" si="44"/>
        <v>41044.208333333336</v>
      </c>
      <c r="Q511" t="b">
        <v>0</v>
      </c>
      <c r="R511" t="b">
        <v>0</v>
      </c>
      <c r="S511" t="s">
        <v>33</v>
      </c>
      <c r="T511" t="str">
        <f t="shared" si="45"/>
        <v>theater</v>
      </c>
      <c r="U511" t="str">
        <f t="shared" si="46"/>
        <v>plays</v>
      </c>
      <c r="V511" s="6" t="s">
        <v>2037</v>
      </c>
      <c r="W511" t="s">
        <v>2038</v>
      </c>
    </row>
    <row r="512" spans="1:23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8"/>
        <v>119.08974358974358</v>
      </c>
      <c r="G512" t="s">
        <v>20</v>
      </c>
      <c r="H512">
        <v>131</v>
      </c>
      <c r="I512" s="5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43"/>
        <v>43251.208333333328</v>
      </c>
      <c r="O512" s="12">
        <f t="shared" si="44"/>
        <v>43275.208333333328</v>
      </c>
      <c r="Q512" t="b">
        <v>0</v>
      </c>
      <c r="R512" t="b">
        <v>0</v>
      </c>
      <c r="S512" t="s">
        <v>53</v>
      </c>
      <c r="T512" t="str">
        <f t="shared" si="45"/>
        <v>film &amp; video</v>
      </c>
      <c r="U512" t="str">
        <f t="shared" si="46"/>
        <v>drama</v>
      </c>
      <c r="V512" s="6" t="s">
        <v>2039</v>
      </c>
      <c r="W512" t="s">
        <v>2042</v>
      </c>
    </row>
    <row r="513" spans="1:23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8"/>
        <v>24.017591339648174</v>
      </c>
      <c r="G513" t="s">
        <v>14</v>
      </c>
      <c r="H513">
        <v>362</v>
      </c>
      <c r="I513" s="5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43"/>
        <v>43671.208333333328</v>
      </c>
      <c r="O513" s="12">
        <f t="shared" si="44"/>
        <v>43681.208333333328</v>
      </c>
      <c r="Q513" t="b">
        <v>0</v>
      </c>
      <c r="R513" t="b">
        <v>0</v>
      </c>
      <c r="S513" t="s">
        <v>33</v>
      </c>
      <c r="T513" t="str">
        <f t="shared" si="45"/>
        <v>theater</v>
      </c>
      <c r="U513" t="str">
        <f t="shared" si="46"/>
        <v>plays</v>
      </c>
      <c r="V513" s="6" t="s">
        <v>2037</v>
      </c>
      <c r="W513" t="s">
        <v>2038</v>
      </c>
    </row>
    <row r="514" spans="1:23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8"/>
        <v>139.31868131868131</v>
      </c>
      <c r="G514" t="s">
        <v>20</v>
      </c>
      <c r="H514">
        <v>239</v>
      </c>
      <c r="I514" s="5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43"/>
        <v>41825.208333333336</v>
      </c>
      <c r="O514" s="12">
        <f t="shared" si="44"/>
        <v>41826.208333333336</v>
      </c>
      <c r="Q514" t="b">
        <v>0</v>
      </c>
      <c r="R514" t="b">
        <v>1</v>
      </c>
      <c r="S514" t="s">
        <v>89</v>
      </c>
      <c r="T514" t="str">
        <f t="shared" si="45"/>
        <v>games</v>
      </c>
      <c r="U514" t="str">
        <f t="shared" si="46"/>
        <v>video games</v>
      </c>
      <c r="V514" s="6" t="s">
        <v>2048</v>
      </c>
      <c r="W514" t="s">
        <v>2049</v>
      </c>
    </row>
    <row r="515" spans="1:23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48"/>
        <v>39.277108433734945</v>
      </c>
      <c r="G515" t="s">
        <v>74</v>
      </c>
      <c r="H515">
        <v>35</v>
      </c>
      <c r="I515" s="5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N578" si="49">(((L515/60)/60)/24)+DATE(1970,1,1)</f>
        <v>40430.208333333336</v>
      </c>
      <c r="O515" s="12">
        <f t="shared" ref="O515:O578" si="50">(((M515/60)/60)/24)+DATE(1970,1,1)</f>
        <v>40432.208333333336</v>
      </c>
      <c r="Q515" t="b">
        <v>0</v>
      </c>
      <c r="R515" t="b">
        <v>0</v>
      </c>
      <c r="S515" t="s">
        <v>269</v>
      </c>
      <c r="T515" t="str">
        <f t="shared" ref="T515:T578" si="51">LEFT(S515, FIND("/", S515) -1)</f>
        <v>film &amp; video</v>
      </c>
      <c r="U515" t="str">
        <f t="shared" ref="U515:U578" si="52">RIGHT(S515, LEN(S515)- FIND("/", S515))</f>
        <v>television</v>
      </c>
      <c r="V515" s="6" t="s">
        <v>2039</v>
      </c>
      <c r="W515" t="s">
        <v>2058</v>
      </c>
    </row>
    <row r="516" spans="1:23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5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49"/>
        <v>41614.25</v>
      </c>
      <c r="O516" s="12">
        <f t="shared" si="50"/>
        <v>41619.25</v>
      </c>
      <c r="Q516" t="b">
        <v>0</v>
      </c>
      <c r="R516" t="b">
        <v>1</v>
      </c>
      <c r="S516" t="s">
        <v>23</v>
      </c>
      <c r="T516" t="str">
        <f t="shared" si="51"/>
        <v>music</v>
      </c>
      <c r="U516" t="str">
        <f t="shared" si="52"/>
        <v>rock</v>
      </c>
      <c r="V516" s="6" t="s">
        <v>2033</v>
      </c>
      <c r="W516" t="s">
        <v>2034</v>
      </c>
    </row>
    <row r="517" spans="1:23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ref="F517:F580" si="54">(E517/D517)*100</f>
        <v>55.779069767441861</v>
      </c>
      <c r="G517" t="s">
        <v>14</v>
      </c>
      <c r="H517">
        <v>133</v>
      </c>
      <c r="I517" s="5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49"/>
        <v>40900.25</v>
      </c>
      <c r="O517" s="12">
        <f t="shared" si="50"/>
        <v>40902.25</v>
      </c>
      <c r="Q517" t="b">
        <v>0</v>
      </c>
      <c r="R517" t="b">
        <v>1</v>
      </c>
      <c r="S517" t="s">
        <v>33</v>
      </c>
      <c r="T517" t="str">
        <f t="shared" si="51"/>
        <v>theater</v>
      </c>
      <c r="U517" t="str">
        <f t="shared" si="52"/>
        <v>plays</v>
      </c>
      <c r="V517" s="6" t="s">
        <v>2037</v>
      </c>
      <c r="W517" t="s">
        <v>2038</v>
      </c>
    </row>
    <row r="518" spans="1:23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54"/>
        <v>42.523125996810208</v>
      </c>
      <c r="G518" t="s">
        <v>14</v>
      </c>
      <c r="H518">
        <v>846</v>
      </c>
      <c r="I518" s="5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49"/>
        <v>40396.208333333336</v>
      </c>
      <c r="O518" s="12">
        <f t="shared" si="50"/>
        <v>40434.208333333336</v>
      </c>
      <c r="Q518" t="b">
        <v>0</v>
      </c>
      <c r="R518" t="b">
        <v>0</v>
      </c>
      <c r="S518" t="s">
        <v>68</v>
      </c>
      <c r="T518" t="str">
        <f t="shared" si="51"/>
        <v>publishing</v>
      </c>
      <c r="U518" t="str">
        <f t="shared" si="52"/>
        <v>nonfiction</v>
      </c>
      <c r="V518" s="6" t="s">
        <v>2045</v>
      </c>
      <c r="W518" t="s">
        <v>2046</v>
      </c>
    </row>
    <row r="519" spans="1:23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54"/>
        <v>112.00000000000001</v>
      </c>
      <c r="G519" t="s">
        <v>20</v>
      </c>
      <c r="H519">
        <v>78</v>
      </c>
      <c r="I519" s="5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49"/>
        <v>42860.208333333328</v>
      </c>
      <c r="O519" s="12">
        <f t="shared" si="50"/>
        <v>42865.208333333328</v>
      </c>
      <c r="Q519" t="b">
        <v>0</v>
      </c>
      <c r="R519" t="b">
        <v>0</v>
      </c>
      <c r="S519" t="s">
        <v>17</v>
      </c>
      <c r="T519" t="str">
        <f t="shared" si="51"/>
        <v>food</v>
      </c>
      <c r="U519" t="str">
        <f t="shared" si="52"/>
        <v>food trucks</v>
      </c>
      <c r="V519" s="6" t="s">
        <v>2031</v>
      </c>
      <c r="W519" t="s">
        <v>2032</v>
      </c>
    </row>
    <row r="520" spans="1:23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54"/>
        <v>7.0681818181818183</v>
      </c>
      <c r="G520" t="s">
        <v>14</v>
      </c>
      <c r="H520">
        <v>10</v>
      </c>
      <c r="I520" s="5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49"/>
        <v>43154.25</v>
      </c>
      <c r="O520" s="12">
        <f t="shared" si="50"/>
        <v>43156.25</v>
      </c>
      <c r="Q520" t="b">
        <v>0</v>
      </c>
      <c r="R520" t="b">
        <v>1</v>
      </c>
      <c r="S520" t="s">
        <v>71</v>
      </c>
      <c r="T520" t="str">
        <f t="shared" si="51"/>
        <v>film &amp; video</v>
      </c>
      <c r="U520" t="str">
        <f t="shared" si="52"/>
        <v>animation</v>
      </c>
      <c r="V520" s="6" t="s">
        <v>2039</v>
      </c>
      <c r="W520" t="s">
        <v>2047</v>
      </c>
    </row>
    <row r="521" spans="1:23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54"/>
        <v>101.74563871693867</v>
      </c>
      <c r="G521" t="s">
        <v>20</v>
      </c>
      <c r="H521">
        <v>1773</v>
      </c>
      <c r="I521" s="5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49"/>
        <v>42012.25</v>
      </c>
      <c r="O521" s="12">
        <f t="shared" si="50"/>
        <v>42026.25</v>
      </c>
      <c r="Q521" t="b">
        <v>0</v>
      </c>
      <c r="R521" t="b">
        <v>1</v>
      </c>
      <c r="S521" t="s">
        <v>23</v>
      </c>
      <c r="T521" t="str">
        <f t="shared" si="51"/>
        <v>music</v>
      </c>
      <c r="U521" t="str">
        <f t="shared" si="52"/>
        <v>rock</v>
      </c>
      <c r="V521" s="6" t="s">
        <v>2033</v>
      </c>
      <c r="W521" t="s">
        <v>2034</v>
      </c>
    </row>
    <row r="522" spans="1:23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54"/>
        <v>425.75</v>
      </c>
      <c r="G522" t="s">
        <v>20</v>
      </c>
      <c r="H522">
        <v>32</v>
      </c>
      <c r="I522" s="5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49"/>
        <v>43574.208333333328</v>
      </c>
      <c r="O522" s="12">
        <f t="shared" si="50"/>
        <v>43577.208333333328</v>
      </c>
      <c r="Q522" t="b">
        <v>0</v>
      </c>
      <c r="R522" t="b">
        <v>0</v>
      </c>
      <c r="S522" t="s">
        <v>33</v>
      </c>
      <c r="T522" t="str">
        <f t="shared" si="51"/>
        <v>theater</v>
      </c>
      <c r="U522" t="str">
        <f t="shared" si="52"/>
        <v>plays</v>
      </c>
      <c r="V522" s="6" t="s">
        <v>2037</v>
      </c>
      <c r="W522" t="s">
        <v>2038</v>
      </c>
    </row>
    <row r="523" spans="1:23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54"/>
        <v>145.53947368421052</v>
      </c>
      <c r="G523" t="s">
        <v>20</v>
      </c>
      <c r="H523">
        <v>369</v>
      </c>
      <c r="I523" s="5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49"/>
        <v>42605.208333333328</v>
      </c>
      <c r="O523" s="12">
        <f t="shared" si="50"/>
        <v>42611.208333333328</v>
      </c>
      <c r="Q523" t="b">
        <v>0</v>
      </c>
      <c r="R523" t="b">
        <v>1</v>
      </c>
      <c r="S523" t="s">
        <v>53</v>
      </c>
      <c r="T523" t="str">
        <f t="shared" si="51"/>
        <v>film &amp; video</v>
      </c>
      <c r="U523" t="str">
        <f t="shared" si="52"/>
        <v>drama</v>
      </c>
      <c r="V523" s="6" t="s">
        <v>2039</v>
      </c>
      <c r="W523" t="s">
        <v>2042</v>
      </c>
    </row>
    <row r="524" spans="1:23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54"/>
        <v>32.453465346534657</v>
      </c>
      <c r="G524" t="s">
        <v>14</v>
      </c>
      <c r="H524">
        <v>191</v>
      </c>
      <c r="I524" s="5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49"/>
        <v>41093.208333333336</v>
      </c>
      <c r="O524" s="12">
        <f t="shared" si="50"/>
        <v>41105.208333333336</v>
      </c>
      <c r="Q524" t="b">
        <v>0</v>
      </c>
      <c r="R524" t="b">
        <v>0</v>
      </c>
      <c r="S524" t="s">
        <v>100</v>
      </c>
      <c r="T524" t="str">
        <f t="shared" si="51"/>
        <v>film &amp; video</v>
      </c>
      <c r="U524" t="str">
        <f t="shared" si="52"/>
        <v>shorts</v>
      </c>
      <c r="V524" s="6" t="s">
        <v>2039</v>
      </c>
      <c r="W524" t="s">
        <v>2050</v>
      </c>
    </row>
    <row r="525" spans="1:23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54"/>
        <v>700.33333333333326</v>
      </c>
      <c r="G525" t="s">
        <v>20</v>
      </c>
      <c r="H525">
        <v>89</v>
      </c>
      <c r="I525" s="5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49"/>
        <v>40241.25</v>
      </c>
      <c r="O525" s="12">
        <f t="shared" si="50"/>
        <v>40246.25</v>
      </c>
      <c r="Q525" t="b">
        <v>0</v>
      </c>
      <c r="R525" t="b">
        <v>0</v>
      </c>
      <c r="S525" t="s">
        <v>100</v>
      </c>
      <c r="T525" t="str">
        <f t="shared" si="51"/>
        <v>film &amp; video</v>
      </c>
      <c r="U525" t="str">
        <f t="shared" si="52"/>
        <v>shorts</v>
      </c>
      <c r="V525" s="6" t="s">
        <v>2039</v>
      </c>
      <c r="W525" t="s">
        <v>2050</v>
      </c>
    </row>
    <row r="526" spans="1:23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54"/>
        <v>83.904860392967933</v>
      </c>
      <c r="G526" t="s">
        <v>14</v>
      </c>
      <c r="H526">
        <v>1979</v>
      </c>
      <c r="I526" s="5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49"/>
        <v>40294.208333333336</v>
      </c>
      <c r="O526" s="12">
        <f t="shared" si="50"/>
        <v>40307.208333333336</v>
      </c>
      <c r="Q526" t="b">
        <v>0</v>
      </c>
      <c r="R526" t="b">
        <v>0</v>
      </c>
      <c r="S526" t="s">
        <v>33</v>
      </c>
      <c r="T526" t="str">
        <f t="shared" si="51"/>
        <v>theater</v>
      </c>
      <c r="U526" t="str">
        <f t="shared" si="52"/>
        <v>plays</v>
      </c>
      <c r="V526" s="6" t="s">
        <v>2037</v>
      </c>
      <c r="W526" t="s">
        <v>2038</v>
      </c>
    </row>
    <row r="527" spans="1:23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54"/>
        <v>84.19047619047619</v>
      </c>
      <c r="G527" t="s">
        <v>14</v>
      </c>
      <c r="H527">
        <v>63</v>
      </c>
      <c r="I527" s="5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49"/>
        <v>40505.25</v>
      </c>
      <c r="O527" s="12">
        <f t="shared" si="50"/>
        <v>40509.25</v>
      </c>
      <c r="Q527" t="b">
        <v>0</v>
      </c>
      <c r="R527" t="b">
        <v>0</v>
      </c>
      <c r="S527" t="s">
        <v>65</v>
      </c>
      <c r="T527" t="str">
        <f t="shared" si="51"/>
        <v>technology</v>
      </c>
      <c r="U527" t="str">
        <f t="shared" si="52"/>
        <v>wearables</v>
      </c>
      <c r="V527" s="6" t="s">
        <v>2035</v>
      </c>
      <c r="W527" t="s">
        <v>2044</v>
      </c>
    </row>
    <row r="528" spans="1:23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54"/>
        <v>155.95180722891567</v>
      </c>
      <c r="G528" t="s">
        <v>20</v>
      </c>
      <c r="H528">
        <v>147</v>
      </c>
      <c r="I528" s="5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49"/>
        <v>42364.25</v>
      </c>
      <c r="O528" s="12">
        <f t="shared" si="50"/>
        <v>42401.25</v>
      </c>
      <c r="Q528" t="b">
        <v>0</v>
      </c>
      <c r="R528" t="b">
        <v>1</v>
      </c>
      <c r="S528" t="s">
        <v>33</v>
      </c>
      <c r="T528" t="str">
        <f t="shared" si="51"/>
        <v>theater</v>
      </c>
      <c r="U528" t="str">
        <f t="shared" si="52"/>
        <v>plays</v>
      </c>
      <c r="V528" s="6" t="s">
        <v>2037</v>
      </c>
      <c r="W528" t="s">
        <v>2038</v>
      </c>
    </row>
    <row r="529" spans="1:23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54"/>
        <v>99.619450317124731</v>
      </c>
      <c r="G529" t="s">
        <v>14</v>
      </c>
      <c r="H529">
        <v>6080</v>
      </c>
      <c r="I529" s="5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49"/>
        <v>42405.25</v>
      </c>
      <c r="O529" s="12">
        <f t="shared" si="50"/>
        <v>42441.25</v>
      </c>
      <c r="Q529" t="b">
        <v>0</v>
      </c>
      <c r="R529" t="b">
        <v>0</v>
      </c>
      <c r="S529" t="s">
        <v>71</v>
      </c>
      <c r="T529" t="str">
        <f t="shared" si="51"/>
        <v>film &amp; video</v>
      </c>
      <c r="U529" t="str">
        <f t="shared" si="52"/>
        <v>animation</v>
      </c>
      <c r="V529" s="6" t="s">
        <v>2039</v>
      </c>
      <c r="W529" t="s">
        <v>2047</v>
      </c>
    </row>
    <row r="530" spans="1:23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54"/>
        <v>80.300000000000011</v>
      </c>
      <c r="G530" t="s">
        <v>14</v>
      </c>
      <c r="H530">
        <v>80</v>
      </c>
      <c r="I530" s="5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49"/>
        <v>41601.25</v>
      </c>
      <c r="O530" s="12">
        <f t="shared" si="50"/>
        <v>41646.25</v>
      </c>
      <c r="Q530" t="b">
        <v>0</v>
      </c>
      <c r="R530" t="b">
        <v>0</v>
      </c>
      <c r="S530" t="s">
        <v>60</v>
      </c>
      <c r="T530" t="str">
        <f t="shared" si="51"/>
        <v>music</v>
      </c>
      <c r="U530" t="str">
        <f t="shared" si="52"/>
        <v>indie rock</v>
      </c>
      <c r="V530" s="6" t="s">
        <v>2033</v>
      </c>
      <c r="W530" t="s">
        <v>2043</v>
      </c>
    </row>
    <row r="531" spans="1:23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54"/>
        <v>11.254901960784313</v>
      </c>
      <c r="G531" t="s">
        <v>14</v>
      </c>
      <c r="H531">
        <v>9</v>
      </c>
      <c r="I531" s="5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49"/>
        <v>41769.208333333336</v>
      </c>
      <c r="O531" s="12">
        <f t="shared" si="50"/>
        <v>41797.208333333336</v>
      </c>
      <c r="Q531" t="b">
        <v>0</v>
      </c>
      <c r="R531" t="b">
        <v>0</v>
      </c>
      <c r="S531" t="s">
        <v>89</v>
      </c>
      <c r="T531" t="str">
        <f t="shared" si="51"/>
        <v>games</v>
      </c>
      <c r="U531" t="str">
        <f t="shared" si="52"/>
        <v>video games</v>
      </c>
      <c r="V531" s="6" t="s">
        <v>2048</v>
      </c>
      <c r="W531" t="s">
        <v>2049</v>
      </c>
    </row>
    <row r="532" spans="1:23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54"/>
        <v>91.740952380952379</v>
      </c>
      <c r="G532" t="s">
        <v>14</v>
      </c>
      <c r="H532">
        <v>1784</v>
      </c>
      <c r="I532" s="5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49"/>
        <v>40421.208333333336</v>
      </c>
      <c r="O532" s="12">
        <f t="shared" si="50"/>
        <v>40435.208333333336</v>
      </c>
      <c r="Q532" t="b">
        <v>0</v>
      </c>
      <c r="R532" t="b">
        <v>1</v>
      </c>
      <c r="S532" t="s">
        <v>119</v>
      </c>
      <c r="T532" t="str">
        <f t="shared" si="51"/>
        <v>publishing</v>
      </c>
      <c r="U532" t="str">
        <f t="shared" si="52"/>
        <v>fiction</v>
      </c>
      <c r="V532" s="6" t="s">
        <v>2045</v>
      </c>
      <c r="W532" t="s">
        <v>2051</v>
      </c>
    </row>
    <row r="533" spans="1:23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54"/>
        <v>95.521156936261391</v>
      </c>
      <c r="G533" t="s">
        <v>47</v>
      </c>
      <c r="H533">
        <v>3640</v>
      </c>
      <c r="I533" s="5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49"/>
        <v>41589.25</v>
      </c>
      <c r="O533" s="12">
        <f t="shared" si="50"/>
        <v>41645.25</v>
      </c>
      <c r="Q533" t="b">
        <v>0</v>
      </c>
      <c r="R533" t="b">
        <v>0</v>
      </c>
      <c r="S533" t="s">
        <v>89</v>
      </c>
      <c r="T533" t="str">
        <f t="shared" si="51"/>
        <v>games</v>
      </c>
      <c r="U533" t="str">
        <f t="shared" si="52"/>
        <v>video games</v>
      </c>
      <c r="V533" s="6" t="s">
        <v>2048</v>
      </c>
      <c r="W533" t="s">
        <v>2049</v>
      </c>
    </row>
    <row r="534" spans="1:23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54"/>
        <v>502.87499999999994</v>
      </c>
      <c r="G534" t="s">
        <v>20</v>
      </c>
      <c r="H534">
        <v>126</v>
      </c>
      <c r="I534" s="5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49"/>
        <v>43125.25</v>
      </c>
      <c r="O534" s="12">
        <f t="shared" si="50"/>
        <v>43126.25</v>
      </c>
      <c r="Q534" t="b">
        <v>0</v>
      </c>
      <c r="R534" t="b">
        <v>0</v>
      </c>
      <c r="S534" t="s">
        <v>33</v>
      </c>
      <c r="T534" t="str">
        <f t="shared" si="51"/>
        <v>theater</v>
      </c>
      <c r="U534" t="str">
        <f t="shared" si="52"/>
        <v>plays</v>
      </c>
      <c r="V534" s="6" t="s">
        <v>2037</v>
      </c>
      <c r="W534" t="s">
        <v>2038</v>
      </c>
    </row>
    <row r="535" spans="1:23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54"/>
        <v>159.24394463667818</v>
      </c>
      <c r="G535" t="s">
        <v>20</v>
      </c>
      <c r="H535">
        <v>2218</v>
      </c>
      <c r="I535" s="5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49"/>
        <v>41479.208333333336</v>
      </c>
      <c r="O535" s="12">
        <f t="shared" si="50"/>
        <v>41515.208333333336</v>
      </c>
      <c r="Q535" t="b">
        <v>0</v>
      </c>
      <c r="R535" t="b">
        <v>0</v>
      </c>
      <c r="S535" t="s">
        <v>60</v>
      </c>
      <c r="T535" t="str">
        <f t="shared" si="51"/>
        <v>music</v>
      </c>
      <c r="U535" t="str">
        <f t="shared" si="52"/>
        <v>indie rock</v>
      </c>
      <c r="V535" s="6" t="s">
        <v>2033</v>
      </c>
      <c r="W535" t="s">
        <v>2043</v>
      </c>
    </row>
    <row r="536" spans="1:23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54"/>
        <v>15.022446689113355</v>
      </c>
      <c r="G536" t="s">
        <v>14</v>
      </c>
      <c r="H536">
        <v>243</v>
      </c>
      <c r="I536" s="5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49"/>
        <v>43329.208333333328</v>
      </c>
      <c r="O536" s="12">
        <f t="shared" si="50"/>
        <v>43330.208333333328</v>
      </c>
      <c r="Q536" t="b">
        <v>0</v>
      </c>
      <c r="R536" t="b">
        <v>1</v>
      </c>
      <c r="S536" t="s">
        <v>53</v>
      </c>
      <c r="T536" t="str">
        <f t="shared" si="51"/>
        <v>film &amp; video</v>
      </c>
      <c r="U536" t="str">
        <f t="shared" si="52"/>
        <v>drama</v>
      </c>
      <c r="V536" s="6" t="s">
        <v>2039</v>
      </c>
      <c r="W536" t="s">
        <v>2042</v>
      </c>
    </row>
    <row r="537" spans="1:23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54"/>
        <v>482.03846153846149</v>
      </c>
      <c r="G537" t="s">
        <v>20</v>
      </c>
      <c r="H537">
        <v>202</v>
      </c>
      <c r="I537" s="5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49"/>
        <v>43259.208333333328</v>
      </c>
      <c r="O537" s="12">
        <f t="shared" si="50"/>
        <v>43261.208333333328</v>
      </c>
      <c r="Q537" t="b">
        <v>0</v>
      </c>
      <c r="R537" t="b">
        <v>1</v>
      </c>
      <c r="S537" t="s">
        <v>33</v>
      </c>
      <c r="T537" t="str">
        <f t="shared" si="51"/>
        <v>theater</v>
      </c>
      <c r="U537" t="str">
        <f t="shared" si="52"/>
        <v>plays</v>
      </c>
      <c r="V537" s="6" t="s">
        <v>2037</v>
      </c>
      <c r="W537" t="s">
        <v>2038</v>
      </c>
    </row>
    <row r="538" spans="1:23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54"/>
        <v>149.96938775510205</v>
      </c>
      <c r="G538" t="s">
        <v>20</v>
      </c>
      <c r="H538">
        <v>140</v>
      </c>
      <c r="I538" s="5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49"/>
        <v>40414.208333333336</v>
      </c>
      <c r="O538" s="12">
        <f t="shared" si="50"/>
        <v>40440.208333333336</v>
      </c>
      <c r="Q538" t="b">
        <v>0</v>
      </c>
      <c r="R538" t="b">
        <v>0</v>
      </c>
      <c r="S538" t="s">
        <v>119</v>
      </c>
      <c r="T538" t="str">
        <f t="shared" si="51"/>
        <v>publishing</v>
      </c>
      <c r="U538" t="str">
        <f t="shared" si="52"/>
        <v>fiction</v>
      </c>
      <c r="V538" s="6" t="s">
        <v>2045</v>
      </c>
      <c r="W538" t="s">
        <v>2051</v>
      </c>
    </row>
    <row r="539" spans="1:23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54"/>
        <v>117.22156398104266</v>
      </c>
      <c r="G539" t="s">
        <v>20</v>
      </c>
      <c r="H539">
        <v>1052</v>
      </c>
      <c r="I539" s="5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49"/>
        <v>43342.208333333328</v>
      </c>
      <c r="O539" s="12">
        <f t="shared" si="50"/>
        <v>43365.208333333328</v>
      </c>
      <c r="Q539" t="b">
        <v>1</v>
      </c>
      <c r="R539" t="b">
        <v>1</v>
      </c>
      <c r="S539" t="s">
        <v>42</v>
      </c>
      <c r="T539" t="str">
        <f t="shared" si="51"/>
        <v>film &amp; video</v>
      </c>
      <c r="U539" t="str">
        <f t="shared" si="52"/>
        <v>documentary</v>
      </c>
      <c r="V539" s="6" t="s">
        <v>2039</v>
      </c>
      <c r="W539" t="s">
        <v>2040</v>
      </c>
    </row>
    <row r="540" spans="1:23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54"/>
        <v>37.695968274950431</v>
      </c>
      <c r="G540" t="s">
        <v>14</v>
      </c>
      <c r="H540">
        <v>1296</v>
      </c>
      <c r="I540" s="5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49"/>
        <v>41539.208333333336</v>
      </c>
      <c r="O540" s="12">
        <f t="shared" si="50"/>
        <v>41555.208333333336</v>
      </c>
      <c r="Q540" t="b">
        <v>0</v>
      </c>
      <c r="R540" t="b">
        <v>0</v>
      </c>
      <c r="S540" t="s">
        <v>292</v>
      </c>
      <c r="T540" t="str">
        <f t="shared" si="51"/>
        <v>games</v>
      </c>
      <c r="U540" t="str">
        <f t="shared" si="52"/>
        <v>mobile games</v>
      </c>
      <c r="V540" s="6" t="s">
        <v>2048</v>
      </c>
      <c r="W540" t="s">
        <v>2059</v>
      </c>
    </row>
    <row r="541" spans="1:23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54"/>
        <v>72.653061224489804</v>
      </c>
      <c r="G541" t="s">
        <v>14</v>
      </c>
      <c r="H541">
        <v>77</v>
      </c>
      <c r="I541" s="5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49"/>
        <v>43647.208333333328</v>
      </c>
      <c r="O541" s="12">
        <f t="shared" si="50"/>
        <v>43653.208333333328</v>
      </c>
      <c r="Q541" t="b">
        <v>0</v>
      </c>
      <c r="R541" t="b">
        <v>1</v>
      </c>
      <c r="S541" t="s">
        <v>17</v>
      </c>
      <c r="T541" t="str">
        <f t="shared" si="51"/>
        <v>food</v>
      </c>
      <c r="U541" t="str">
        <f t="shared" si="52"/>
        <v>food trucks</v>
      </c>
      <c r="V541" s="6" t="s">
        <v>2031</v>
      </c>
      <c r="W541" t="s">
        <v>2032</v>
      </c>
    </row>
    <row r="542" spans="1:23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54"/>
        <v>265.98113207547169</v>
      </c>
      <c r="G542" t="s">
        <v>20</v>
      </c>
      <c r="H542">
        <v>247</v>
      </c>
      <c r="I542" s="5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49"/>
        <v>43225.208333333328</v>
      </c>
      <c r="O542" s="12">
        <f t="shared" si="50"/>
        <v>43247.208333333328</v>
      </c>
      <c r="Q542" t="b">
        <v>0</v>
      </c>
      <c r="R542" t="b">
        <v>0</v>
      </c>
      <c r="S542" t="s">
        <v>122</v>
      </c>
      <c r="T542" t="str">
        <f t="shared" si="51"/>
        <v>photography</v>
      </c>
      <c r="U542" t="str">
        <f t="shared" si="52"/>
        <v>photography books</v>
      </c>
      <c r="V542" s="6" t="s">
        <v>2052</v>
      </c>
      <c r="W542" t="s">
        <v>2053</v>
      </c>
    </row>
    <row r="543" spans="1:23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54"/>
        <v>24.205617977528089</v>
      </c>
      <c r="G543" t="s">
        <v>14</v>
      </c>
      <c r="H543">
        <v>395</v>
      </c>
      <c r="I543" s="5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49"/>
        <v>42165.208333333328</v>
      </c>
      <c r="O543" s="12">
        <f t="shared" si="50"/>
        <v>42191.208333333328</v>
      </c>
      <c r="Q543" t="b">
        <v>0</v>
      </c>
      <c r="R543" t="b">
        <v>0</v>
      </c>
      <c r="S543" t="s">
        <v>292</v>
      </c>
      <c r="T543" t="str">
        <f t="shared" si="51"/>
        <v>games</v>
      </c>
      <c r="U543" t="str">
        <f t="shared" si="52"/>
        <v>mobile games</v>
      </c>
      <c r="V543" s="6" t="s">
        <v>2048</v>
      </c>
      <c r="W543" t="s">
        <v>2059</v>
      </c>
    </row>
    <row r="544" spans="1:23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54"/>
        <v>2.5064935064935066</v>
      </c>
      <c r="G544" t="s">
        <v>14</v>
      </c>
      <c r="H544">
        <v>49</v>
      </c>
      <c r="I544" s="5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49"/>
        <v>42391.25</v>
      </c>
      <c r="O544" s="12">
        <f t="shared" si="50"/>
        <v>42421.25</v>
      </c>
      <c r="Q544" t="b">
        <v>0</v>
      </c>
      <c r="R544" t="b">
        <v>0</v>
      </c>
      <c r="S544" t="s">
        <v>60</v>
      </c>
      <c r="T544" t="str">
        <f t="shared" si="51"/>
        <v>music</v>
      </c>
      <c r="U544" t="str">
        <f t="shared" si="52"/>
        <v>indie rock</v>
      </c>
      <c r="V544" s="6" t="s">
        <v>2033</v>
      </c>
      <c r="W544" t="s">
        <v>2043</v>
      </c>
    </row>
    <row r="545" spans="1:23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54"/>
        <v>16.329799764428738</v>
      </c>
      <c r="G545" t="s">
        <v>14</v>
      </c>
      <c r="H545">
        <v>180</v>
      </c>
      <c r="I545" s="5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49"/>
        <v>41528.208333333336</v>
      </c>
      <c r="O545" s="12">
        <f t="shared" si="50"/>
        <v>41543.208333333336</v>
      </c>
      <c r="Q545" t="b">
        <v>0</v>
      </c>
      <c r="R545" t="b">
        <v>0</v>
      </c>
      <c r="S545" t="s">
        <v>89</v>
      </c>
      <c r="T545" t="str">
        <f t="shared" si="51"/>
        <v>games</v>
      </c>
      <c r="U545" t="str">
        <f t="shared" si="52"/>
        <v>video games</v>
      </c>
      <c r="V545" s="6" t="s">
        <v>2048</v>
      </c>
      <c r="W545" t="s">
        <v>2049</v>
      </c>
    </row>
    <row r="546" spans="1:23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54"/>
        <v>276.5</v>
      </c>
      <c r="G546" t="s">
        <v>20</v>
      </c>
      <c r="H546">
        <v>84</v>
      </c>
      <c r="I546" s="5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49"/>
        <v>42377.25</v>
      </c>
      <c r="O546" s="12">
        <f t="shared" si="50"/>
        <v>42390.25</v>
      </c>
      <c r="Q546" t="b">
        <v>0</v>
      </c>
      <c r="R546" t="b">
        <v>0</v>
      </c>
      <c r="S546" t="s">
        <v>23</v>
      </c>
      <c r="T546" t="str">
        <f t="shared" si="51"/>
        <v>music</v>
      </c>
      <c r="U546" t="str">
        <f t="shared" si="52"/>
        <v>rock</v>
      </c>
      <c r="V546" s="6" t="s">
        <v>2033</v>
      </c>
      <c r="W546" t="s">
        <v>2034</v>
      </c>
    </row>
    <row r="547" spans="1:23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54"/>
        <v>88.803571428571431</v>
      </c>
      <c r="G547" t="s">
        <v>14</v>
      </c>
      <c r="H547">
        <v>2690</v>
      </c>
      <c r="I547" s="5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49"/>
        <v>43824.25</v>
      </c>
      <c r="O547" s="12">
        <f t="shared" si="50"/>
        <v>43844.25</v>
      </c>
      <c r="Q547" t="b">
        <v>0</v>
      </c>
      <c r="R547" t="b">
        <v>0</v>
      </c>
      <c r="S547" t="s">
        <v>33</v>
      </c>
      <c r="T547" t="str">
        <f t="shared" si="51"/>
        <v>theater</v>
      </c>
      <c r="U547" t="str">
        <f t="shared" si="52"/>
        <v>plays</v>
      </c>
      <c r="V547" s="6" t="s">
        <v>2037</v>
      </c>
      <c r="W547" t="s">
        <v>2038</v>
      </c>
    </row>
    <row r="548" spans="1:23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54"/>
        <v>163.57142857142856</v>
      </c>
      <c r="G548" t="s">
        <v>20</v>
      </c>
      <c r="H548">
        <v>88</v>
      </c>
      <c r="I548" s="5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49"/>
        <v>43360.208333333328</v>
      </c>
      <c r="O548" s="12">
        <f t="shared" si="50"/>
        <v>43363.208333333328</v>
      </c>
      <c r="Q548" t="b">
        <v>0</v>
      </c>
      <c r="R548" t="b">
        <v>1</v>
      </c>
      <c r="S548" t="s">
        <v>33</v>
      </c>
      <c r="T548" t="str">
        <f t="shared" si="51"/>
        <v>theater</v>
      </c>
      <c r="U548" t="str">
        <f t="shared" si="52"/>
        <v>plays</v>
      </c>
      <c r="V548" s="6" t="s">
        <v>2037</v>
      </c>
      <c r="W548" t="s">
        <v>2038</v>
      </c>
    </row>
    <row r="549" spans="1:23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54"/>
        <v>969</v>
      </c>
      <c r="G549" t="s">
        <v>20</v>
      </c>
      <c r="H549">
        <v>156</v>
      </c>
      <c r="I549" s="5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49"/>
        <v>42029.25</v>
      </c>
      <c r="O549" s="12">
        <f t="shared" si="50"/>
        <v>42041.25</v>
      </c>
      <c r="Q549" t="b">
        <v>0</v>
      </c>
      <c r="R549" t="b">
        <v>0</v>
      </c>
      <c r="S549" t="s">
        <v>53</v>
      </c>
      <c r="T549" t="str">
        <f t="shared" si="51"/>
        <v>film &amp; video</v>
      </c>
      <c r="U549" t="str">
        <f t="shared" si="52"/>
        <v>drama</v>
      </c>
      <c r="V549" s="6" t="s">
        <v>2039</v>
      </c>
      <c r="W549" t="s">
        <v>2042</v>
      </c>
    </row>
    <row r="550" spans="1:23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54"/>
        <v>270.91376701966715</v>
      </c>
      <c r="G550" t="s">
        <v>20</v>
      </c>
      <c r="H550">
        <v>2985</v>
      </c>
      <c r="I550" s="5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49"/>
        <v>42461.208333333328</v>
      </c>
      <c r="O550" s="12">
        <f t="shared" si="50"/>
        <v>42474.208333333328</v>
      </c>
      <c r="Q550" t="b">
        <v>0</v>
      </c>
      <c r="R550" t="b">
        <v>0</v>
      </c>
      <c r="S550" t="s">
        <v>33</v>
      </c>
      <c r="T550" t="str">
        <f t="shared" si="51"/>
        <v>theater</v>
      </c>
      <c r="U550" t="str">
        <f t="shared" si="52"/>
        <v>plays</v>
      </c>
      <c r="V550" s="6" t="s">
        <v>2037</v>
      </c>
      <c r="W550" t="s">
        <v>2038</v>
      </c>
    </row>
    <row r="551" spans="1:23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54"/>
        <v>284.21355932203392</v>
      </c>
      <c r="G551" t="s">
        <v>20</v>
      </c>
      <c r="H551">
        <v>762</v>
      </c>
      <c r="I551" s="5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49"/>
        <v>41422.208333333336</v>
      </c>
      <c r="O551" s="12">
        <f t="shared" si="50"/>
        <v>41431.208333333336</v>
      </c>
      <c r="Q551" t="b">
        <v>0</v>
      </c>
      <c r="R551" t="b">
        <v>0</v>
      </c>
      <c r="S551" t="s">
        <v>65</v>
      </c>
      <c r="T551" t="str">
        <f t="shared" si="51"/>
        <v>technology</v>
      </c>
      <c r="U551" t="str">
        <f t="shared" si="52"/>
        <v>wearables</v>
      </c>
      <c r="V551" s="6" t="s">
        <v>2035</v>
      </c>
      <c r="W551" t="s">
        <v>2044</v>
      </c>
    </row>
    <row r="552" spans="1:23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54"/>
        <v>4</v>
      </c>
      <c r="G552" t="s">
        <v>74</v>
      </c>
      <c r="H552">
        <v>1</v>
      </c>
      <c r="I552" s="5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49"/>
        <v>40968.25</v>
      </c>
      <c r="O552" s="12">
        <f t="shared" si="50"/>
        <v>40989.208333333336</v>
      </c>
      <c r="Q552" t="b">
        <v>0</v>
      </c>
      <c r="R552" t="b">
        <v>0</v>
      </c>
      <c r="S552" t="s">
        <v>60</v>
      </c>
      <c r="T552" t="str">
        <f t="shared" si="51"/>
        <v>music</v>
      </c>
      <c r="U552" t="str">
        <f t="shared" si="52"/>
        <v>indie rock</v>
      </c>
      <c r="V552" s="6" t="s">
        <v>2033</v>
      </c>
      <c r="W552" t="s">
        <v>2043</v>
      </c>
    </row>
    <row r="553" spans="1:23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54"/>
        <v>58.6329816768462</v>
      </c>
      <c r="G553" t="s">
        <v>14</v>
      </c>
      <c r="H553">
        <v>2779</v>
      </c>
      <c r="I553" s="5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49"/>
        <v>41993.25</v>
      </c>
      <c r="O553" s="12">
        <f t="shared" si="50"/>
        <v>42033.25</v>
      </c>
      <c r="Q553" t="b">
        <v>0</v>
      </c>
      <c r="R553" t="b">
        <v>1</v>
      </c>
      <c r="S553" t="s">
        <v>28</v>
      </c>
      <c r="T553" t="str">
        <f t="shared" si="51"/>
        <v>technology</v>
      </c>
      <c r="U553" t="str">
        <f t="shared" si="52"/>
        <v>web</v>
      </c>
      <c r="V553" s="6" t="s">
        <v>2035</v>
      </c>
      <c r="W553" t="s">
        <v>2036</v>
      </c>
    </row>
    <row r="554" spans="1:23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54"/>
        <v>98.51111111111112</v>
      </c>
      <c r="G554" t="s">
        <v>14</v>
      </c>
      <c r="H554">
        <v>92</v>
      </c>
      <c r="I554" s="5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49"/>
        <v>42700.25</v>
      </c>
      <c r="O554" s="12">
        <f t="shared" si="50"/>
        <v>42702.25</v>
      </c>
      <c r="Q554" t="b">
        <v>0</v>
      </c>
      <c r="R554" t="b">
        <v>0</v>
      </c>
      <c r="S554" t="s">
        <v>33</v>
      </c>
      <c r="T554" t="str">
        <f t="shared" si="51"/>
        <v>theater</v>
      </c>
      <c r="U554" t="str">
        <f t="shared" si="52"/>
        <v>plays</v>
      </c>
      <c r="V554" s="6" t="s">
        <v>2037</v>
      </c>
      <c r="W554" t="s">
        <v>2038</v>
      </c>
    </row>
    <row r="555" spans="1:23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54"/>
        <v>43.975381008206334</v>
      </c>
      <c r="G555" t="s">
        <v>14</v>
      </c>
      <c r="H555">
        <v>1028</v>
      </c>
      <c r="I555" s="5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49"/>
        <v>40545.25</v>
      </c>
      <c r="O555" s="12">
        <f t="shared" si="50"/>
        <v>40546.25</v>
      </c>
      <c r="Q555" t="b">
        <v>0</v>
      </c>
      <c r="R555" t="b">
        <v>0</v>
      </c>
      <c r="S555" t="s">
        <v>23</v>
      </c>
      <c r="T555" t="str">
        <f t="shared" si="51"/>
        <v>music</v>
      </c>
      <c r="U555" t="str">
        <f t="shared" si="52"/>
        <v>rock</v>
      </c>
      <c r="V555" s="6" t="s">
        <v>2033</v>
      </c>
      <c r="W555" t="s">
        <v>2034</v>
      </c>
    </row>
    <row r="556" spans="1:23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54"/>
        <v>151.66315789473683</v>
      </c>
      <c r="G556" t="s">
        <v>20</v>
      </c>
      <c r="H556">
        <v>554</v>
      </c>
      <c r="I556" s="5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49"/>
        <v>42723.25</v>
      </c>
      <c r="O556" s="12">
        <f t="shared" si="50"/>
        <v>42729.25</v>
      </c>
      <c r="Q556" t="b">
        <v>0</v>
      </c>
      <c r="R556" t="b">
        <v>0</v>
      </c>
      <c r="S556" t="s">
        <v>60</v>
      </c>
      <c r="T556" t="str">
        <f t="shared" si="51"/>
        <v>music</v>
      </c>
      <c r="U556" t="str">
        <f t="shared" si="52"/>
        <v>indie rock</v>
      </c>
      <c r="V556" s="6" t="s">
        <v>2033</v>
      </c>
      <c r="W556" t="s">
        <v>2043</v>
      </c>
    </row>
    <row r="557" spans="1:23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54"/>
        <v>223.63492063492063</v>
      </c>
      <c r="G557" t="s">
        <v>20</v>
      </c>
      <c r="H557">
        <v>135</v>
      </c>
      <c r="I557" s="5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49"/>
        <v>41731.208333333336</v>
      </c>
      <c r="O557" s="12">
        <f t="shared" si="50"/>
        <v>41762.208333333336</v>
      </c>
      <c r="Q557" t="b">
        <v>0</v>
      </c>
      <c r="R557" t="b">
        <v>0</v>
      </c>
      <c r="S557" t="s">
        <v>23</v>
      </c>
      <c r="T557" t="str">
        <f t="shared" si="51"/>
        <v>music</v>
      </c>
      <c r="U557" t="str">
        <f t="shared" si="52"/>
        <v>rock</v>
      </c>
      <c r="V557" s="6" t="s">
        <v>2033</v>
      </c>
      <c r="W557" t="s">
        <v>2034</v>
      </c>
    </row>
    <row r="558" spans="1:23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54"/>
        <v>239.75</v>
      </c>
      <c r="G558" t="s">
        <v>20</v>
      </c>
      <c r="H558">
        <v>122</v>
      </c>
      <c r="I558" s="5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49"/>
        <v>40792.208333333336</v>
      </c>
      <c r="O558" s="12">
        <f t="shared" si="50"/>
        <v>40799.208333333336</v>
      </c>
      <c r="Q558" t="b">
        <v>0</v>
      </c>
      <c r="R558" t="b">
        <v>1</v>
      </c>
      <c r="S558" t="s">
        <v>206</v>
      </c>
      <c r="T558" t="str">
        <f t="shared" si="51"/>
        <v>publishing</v>
      </c>
      <c r="U558" t="str">
        <f t="shared" si="52"/>
        <v>translations</v>
      </c>
      <c r="V558" s="6" t="s">
        <v>2045</v>
      </c>
      <c r="W558" t="s">
        <v>2057</v>
      </c>
    </row>
    <row r="559" spans="1:23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54"/>
        <v>199.33333333333334</v>
      </c>
      <c r="G559" t="s">
        <v>20</v>
      </c>
      <c r="H559">
        <v>221</v>
      </c>
      <c r="I559" s="5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49"/>
        <v>42279.208333333328</v>
      </c>
      <c r="O559" s="12">
        <f t="shared" si="50"/>
        <v>42282.208333333328</v>
      </c>
      <c r="Q559" t="b">
        <v>0</v>
      </c>
      <c r="R559" t="b">
        <v>1</v>
      </c>
      <c r="S559" t="s">
        <v>474</v>
      </c>
      <c r="T559" t="str">
        <f t="shared" si="51"/>
        <v>film &amp; video</v>
      </c>
      <c r="U559" t="str">
        <f t="shared" si="52"/>
        <v>science fiction</v>
      </c>
      <c r="V559" s="6" t="s">
        <v>2039</v>
      </c>
      <c r="W559" t="s">
        <v>2061</v>
      </c>
    </row>
    <row r="560" spans="1:23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54"/>
        <v>137.34482758620689</v>
      </c>
      <c r="G560" t="s">
        <v>20</v>
      </c>
      <c r="H560">
        <v>126</v>
      </c>
      <c r="I560" s="5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49"/>
        <v>42424.25</v>
      </c>
      <c r="O560" s="12">
        <f t="shared" si="50"/>
        <v>42467.208333333328</v>
      </c>
      <c r="Q560" t="b">
        <v>0</v>
      </c>
      <c r="R560" t="b">
        <v>0</v>
      </c>
      <c r="S560" t="s">
        <v>33</v>
      </c>
      <c r="T560" t="str">
        <f t="shared" si="51"/>
        <v>theater</v>
      </c>
      <c r="U560" t="str">
        <f t="shared" si="52"/>
        <v>plays</v>
      </c>
      <c r="V560" s="6" t="s">
        <v>2037</v>
      </c>
      <c r="W560" t="s">
        <v>2038</v>
      </c>
    </row>
    <row r="561" spans="1:23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54"/>
        <v>100.9696106362773</v>
      </c>
      <c r="G561" t="s">
        <v>20</v>
      </c>
      <c r="H561">
        <v>1022</v>
      </c>
      <c r="I561" s="5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49"/>
        <v>42584.208333333328</v>
      </c>
      <c r="O561" s="12">
        <f t="shared" si="50"/>
        <v>42591.208333333328</v>
      </c>
      <c r="Q561" t="b">
        <v>0</v>
      </c>
      <c r="R561" t="b">
        <v>0</v>
      </c>
      <c r="S561" t="s">
        <v>33</v>
      </c>
      <c r="T561" t="str">
        <f t="shared" si="51"/>
        <v>theater</v>
      </c>
      <c r="U561" t="str">
        <f t="shared" si="52"/>
        <v>plays</v>
      </c>
      <c r="V561" s="6" t="s">
        <v>2037</v>
      </c>
      <c r="W561" t="s">
        <v>2038</v>
      </c>
    </row>
    <row r="562" spans="1:23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54"/>
        <v>794.16</v>
      </c>
      <c r="G562" t="s">
        <v>20</v>
      </c>
      <c r="H562">
        <v>3177</v>
      </c>
      <c r="I562" s="5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49"/>
        <v>40865.25</v>
      </c>
      <c r="O562" s="12">
        <f t="shared" si="50"/>
        <v>40905.25</v>
      </c>
      <c r="Q562" t="b">
        <v>0</v>
      </c>
      <c r="R562" t="b">
        <v>0</v>
      </c>
      <c r="S562" t="s">
        <v>71</v>
      </c>
      <c r="T562" t="str">
        <f t="shared" si="51"/>
        <v>film &amp; video</v>
      </c>
      <c r="U562" t="str">
        <f t="shared" si="52"/>
        <v>animation</v>
      </c>
      <c r="V562" s="6" t="s">
        <v>2039</v>
      </c>
      <c r="W562" t="s">
        <v>2047</v>
      </c>
    </row>
    <row r="563" spans="1:23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54"/>
        <v>369.7</v>
      </c>
      <c r="G563" t="s">
        <v>20</v>
      </c>
      <c r="H563">
        <v>198</v>
      </c>
      <c r="I563" s="5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49"/>
        <v>40833.208333333336</v>
      </c>
      <c r="O563" s="12">
        <f t="shared" si="50"/>
        <v>40835.208333333336</v>
      </c>
      <c r="Q563" t="b">
        <v>0</v>
      </c>
      <c r="R563" t="b">
        <v>0</v>
      </c>
      <c r="S563" t="s">
        <v>33</v>
      </c>
      <c r="T563" t="str">
        <f t="shared" si="51"/>
        <v>theater</v>
      </c>
      <c r="U563" t="str">
        <f t="shared" si="52"/>
        <v>plays</v>
      </c>
      <c r="V563" s="6" t="s">
        <v>2037</v>
      </c>
      <c r="W563" t="s">
        <v>2038</v>
      </c>
    </row>
    <row r="564" spans="1:23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54"/>
        <v>12.818181818181817</v>
      </c>
      <c r="G564" t="s">
        <v>14</v>
      </c>
      <c r="H564">
        <v>26</v>
      </c>
      <c r="I564" s="5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49"/>
        <v>43536.208333333328</v>
      </c>
      <c r="O564" s="12">
        <f t="shared" si="50"/>
        <v>43538.208333333328</v>
      </c>
      <c r="Q564" t="b">
        <v>0</v>
      </c>
      <c r="R564" t="b">
        <v>0</v>
      </c>
      <c r="S564" t="s">
        <v>23</v>
      </c>
      <c r="T564" t="str">
        <f t="shared" si="51"/>
        <v>music</v>
      </c>
      <c r="U564" t="str">
        <f t="shared" si="52"/>
        <v>rock</v>
      </c>
      <c r="V564" s="6" t="s">
        <v>2033</v>
      </c>
      <c r="W564" t="s">
        <v>2034</v>
      </c>
    </row>
    <row r="565" spans="1:23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54"/>
        <v>138.02702702702703</v>
      </c>
      <c r="G565" t="s">
        <v>20</v>
      </c>
      <c r="H565">
        <v>85</v>
      </c>
      <c r="I565" s="5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49"/>
        <v>43417.25</v>
      </c>
      <c r="O565" s="12">
        <f t="shared" si="50"/>
        <v>43437.25</v>
      </c>
      <c r="Q565" t="b">
        <v>0</v>
      </c>
      <c r="R565" t="b">
        <v>0</v>
      </c>
      <c r="S565" t="s">
        <v>42</v>
      </c>
      <c r="T565" t="str">
        <f t="shared" si="51"/>
        <v>film &amp; video</v>
      </c>
      <c r="U565" t="str">
        <f t="shared" si="52"/>
        <v>documentary</v>
      </c>
      <c r="V565" s="6" t="s">
        <v>2039</v>
      </c>
      <c r="W565" t="s">
        <v>2040</v>
      </c>
    </row>
    <row r="566" spans="1:23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54"/>
        <v>83.813278008298752</v>
      </c>
      <c r="G566" t="s">
        <v>14</v>
      </c>
      <c r="H566">
        <v>1790</v>
      </c>
      <c r="I566" s="5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49"/>
        <v>42078.208333333328</v>
      </c>
      <c r="O566" s="12">
        <f t="shared" si="50"/>
        <v>42086.208333333328</v>
      </c>
      <c r="Q566" t="b">
        <v>0</v>
      </c>
      <c r="R566" t="b">
        <v>0</v>
      </c>
      <c r="S566" t="s">
        <v>33</v>
      </c>
      <c r="T566" t="str">
        <f t="shared" si="51"/>
        <v>theater</v>
      </c>
      <c r="U566" t="str">
        <f t="shared" si="52"/>
        <v>plays</v>
      </c>
      <c r="V566" s="6" t="s">
        <v>2037</v>
      </c>
      <c r="W566" t="s">
        <v>2038</v>
      </c>
    </row>
    <row r="567" spans="1:23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54"/>
        <v>204.60063224446787</v>
      </c>
      <c r="G567" t="s">
        <v>20</v>
      </c>
      <c r="H567">
        <v>3596</v>
      </c>
      <c r="I567" s="5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49"/>
        <v>40862.25</v>
      </c>
      <c r="O567" s="12">
        <f t="shared" si="50"/>
        <v>40882.25</v>
      </c>
      <c r="Q567" t="b">
        <v>0</v>
      </c>
      <c r="R567" t="b">
        <v>0</v>
      </c>
      <c r="S567" t="s">
        <v>33</v>
      </c>
      <c r="T567" t="str">
        <f t="shared" si="51"/>
        <v>theater</v>
      </c>
      <c r="U567" t="str">
        <f t="shared" si="52"/>
        <v>plays</v>
      </c>
      <c r="V567" s="6" t="s">
        <v>2037</v>
      </c>
      <c r="W567" t="s">
        <v>2038</v>
      </c>
    </row>
    <row r="568" spans="1:23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54"/>
        <v>44.344086021505376</v>
      </c>
      <c r="G568" t="s">
        <v>14</v>
      </c>
      <c r="H568">
        <v>37</v>
      </c>
      <c r="I568" s="5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49"/>
        <v>42424.25</v>
      </c>
      <c r="O568" s="12">
        <f t="shared" si="50"/>
        <v>42447.208333333328</v>
      </c>
      <c r="Q568" t="b">
        <v>0</v>
      </c>
      <c r="R568" t="b">
        <v>1</v>
      </c>
      <c r="S568" t="s">
        <v>50</v>
      </c>
      <c r="T568" t="str">
        <f t="shared" si="51"/>
        <v>music</v>
      </c>
      <c r="U568" t="str">
        <f t="shared" si="52"/>
        <v>electric music</v>
      </c>
      <c r="V568" s="6" t="s">
        <v>2033</v>
      </c>
      <c r="W568" t="s">
        <v>2041</v>
      </c>
    </row>
    <row r="569" spans="1:23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54"/>
        <v>218.60294117647058</v>
      </c>
      <c r="G569" t="s">
        <v>20</v>
      </c>
      <c r="H569">
        <v>244</v>
      </c>
      <c r="I569" s="5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49"/>
        <v>41830.208333333336</v>
      </c>
      <c r="O569" s="12">
        <f t="shared" si="50"/>
        <v>41832.208333333336</v>
      </c>
      <c r="Q569" t="b">
        <v>0</v>
      </c>
      <c r="R569" t="b">
        <v>0</v>
      </c>
      <c r="S569" t="s">
        <v>23</v>
      </c>
      <c r="T569" t="str">
        <f t="shared" si="51"/>
        <v>music</v>
      </c>
      <c r="U569" t="str">
        <f t="shared" si="52"/>
        <v>rock</v>
      </c>
      <c r="V569" s="6" t="s">
        <v>2033</v>
      </c>
      <c r="W569" t="s">
        <v>2034</v>
      </c>
    </row>
    <row r="570" spans="1:23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54"/>
        <v>186.03314917127071</v>
      </c>
      <c r="G570" t="s">
        <v>20</v>
      </c>
      <c r="H570">
        <v>5180</v>
      </c>
      <c r="I570" s="5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49"/>
        <v>40374.208333333336</v>
      </c>
      <c r="O570" s="12">
        <f t="shared" si="50"/>
        <v>40419.208333333336</v>
      </c>
      <c r="Q570" t="b">
        <v>0</v>
      </c>
      <c r="R570" t="b">
        <v>0</v>
      </c>
      <c r="S570" t="s">
        <v>33</v>
      </c>
      <c r="T570" t="str">
        <f t="shared" si="51"/>
        <v>theater</v>
      </c>
      <c r="U570" t="str">
        <f t="shared" si="52"/>
        <v>plays</v>
      </c>
      <c r="V570" s="6" t="s">
        <v>2037</v>
      </c>
      <c r="W570" t="s">
        <v>2038</v>
      </c>
    </row>
    <row r="571" spans="1:23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54"/>
        <v>237.33830845771143</v>
      </c>
      <c r="G571" t="s">
        <v>20</v>
      </c>
      <c r="H571">
        <v>589</v>
      </c>
      <c r="I571" s="5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49"/>
        <v>40554.25</v>
      </c>
      <c r="O571" s="12">
        <f t="shared" si="50"/>
        <v>40566.25</v>
      </c>
      <c r="Q571" t="b">
        <v>0</v>
      </c>
      <c r="R571" t="b">
        <v>0</v>
      </c>
      <c r="S571" t="s">
        <v>71</v>
      </c>
      <c r="T571" t="str">
        <f t="shared" si="51"/>
        <v>film &amp; video</v>
      </c>
      <c r="U571" t="str">
        <f t="shared" si="52"/>
        <v>animation</v>
      </c>
      <c r="V571" s="6" t="s">
        <v>2039</v>
      </c>
      <c r="W571" t="s">
        <v>2047</v>
      </c>
    </row>
    <row r="572" spans="1:23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54"/>
        <v>305.65384615384613</v>
      </c>
      <c r="G572" t="s">
        <v>20</v>
      </c>
      <c r="H572">
        <v>2725</v>
      </c>
      <c r="I572" s="5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49"/>
        <v>41993.25</v>
      </c>
      <c r="O572" s="12">
        <f t="shared" si="50"/>
        <v>41999.25</v>
      </c>
      <c r="Q572" t="b">
        <v>0</v>
      </c>
      <c r="R572" t="b">
        <v>1</v>
      </c>
      <c r="S572" t="s">
        <v>23</v>
      </c>
      <c r="T572" t="str">
        <f t="shared" si="51"/>
        <v>music</v>
      </c>
      <c r="U572" t="str">
        <f t="shared" si="52"/>
        <v>rock</v>
      </c>
      <c r="V572" s="6" t="s">
        <v>2033</v>
      </c>
      <c r="W572" t="s">
        <v>2034</v>
      </c>
    </row>
    <row r="573" spans="1:23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54"/>
        <v>94.142857142857139</v>
      </c>
      <c r="G573" t="s">
        <v>14</v>
      </c>
      <c r="H573">
        <v>35</v>
      </c>
      <c r="I573" s="5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49"/>
        <v>42174.208333333328</v>
      </c>
      <c r="O573" s="12">
        <f t="shared" si="50"/>
        <v>42221.208333333328</v>
      </c>
      <c r="Q573" t="b">
        <v>0</v>
      </c>
      <c r="R573" t="b">
        <v>0</v>
      </c>
      <c r="S573" t="s">
        <v>100</v>
      </c>
      <c r="T573" t="str">
        <f t="shared" si="51"/>
        <v>film &amp; video</v>
      </c>
      <c r="U573" t="str">
        <f t="shared" si="52"/>
        <v>shorts</v>
      </c>
      <c r="V573" s="6" t="s">
        <v>2039</v>
      </c>
      <c r="W573" t="s">
        <v>2050</v>
      </c>
    </row>
    <row r="574" spans="1:23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54"/>
        <v>54.400000000000006</v>
      </c>
      <c r="G574" t="s">
        <v>74</v>
      </c>
      <c r="H574">
        <v>94</v>
      </c>
      <c r="I574" s="5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49"/>
        <v>42275.208333333328</v>
      </c>
      <c r="O574" s="12">
        <f t="shared" si="50"/>
        <v>42291.208333333328</v>
      </c>
      <c r="Q574" t="b">
        <v>0</v>
      </c>
      <c r="R574" t="b">
        <v>1</v>
      </c>
      <c r="S574" t="s">
        <v>23</v>
      </c>
      <c r="T574" t="str">
        <f t="shared" si="51"/>
        <v>music</v>
      </c>
      <c r="U574" t="str">
        <f t="shared" si="52"/>
        <v>rock</v>
      </c>
      <c r="V574" s="6" t="s">
        <v>2033</v>
      </c>
      <c r="W574" t="s">
        <v>2034</v>
      </c>
    </row>
    <row r="575" spans="1:23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54"/>
        <v>111.88059701492537</v>
      </c>
      <c r="G575" t="s">
        <v>20</v>
      </c>
      <c r="H575">
        <v>300</v>
      </c>
      <c r="I575" s="5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49"/>
        <v>41761.208333333336</v>
      </c>
      <c r="O575" s="12">
        <f t="shared" si="50"/>
        <v>41763.208333333336</v>
      </c>
      <c r="Q575" t="b">
        <v>0</v>
      </c>
      <c r="R575" t="b">
        <v>0</v>
      </c>
      <c r="S575" t="s">
        <v>1029</v>
      </c>
      <c r="T575" t="str">
        <f t="shared" si="51"/>
        <v>journalism</v>
      </c>
      <c r="U575" t="str">
        <f t="shared" si="52"/>
        <v>audio</v>
      </c>
      <c r="V575" s="6" t="s">
        <v>2062</v>
      </c>
      <c r="W575" t="s">
        <v>2063</v>
      </c>
    </row>
    <row r="576" spans="1:23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54"/>
        <v>369.14814814814815</v>
      </c>
      <c r="G576" t="s">
        <v>20</v>
      </c>
      <c r="H576">
        <v>144</v>
      </c>
      <c r="I576" s="5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49"/>
        <v>43806.25</v>
      </c>
      <c r="O576" s="12">
        <f t="shared" si="50"/>
        <v>43816.25</v>
      </c>
      <c r="Q576" t="b">
        <v>0</v>
      </c>
      <c r="R576" t="b">
        <v>1</v>
      </c>
      <c r="S576" t="s">
        <v>17</v>
      </c>
      <c r="T576" t="str">
        <f t="shared" si="51"/>
        <v>food</v>
      </c>
      <c r="U576" t="str">
        <f t="shared" si="52"/>
        <v>food trucks</v>
      </c>
      <c r="V576" s="6" t="s">
        <v>2031</v>
      </c>
      <c r="W576" t="s">
        <v>2032</v>
      </c>
    </row>
    <row r="577" spans="1:23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54"/>
        <v>62.930372148859547</v>
      </c>
      <c r="G577" t="s">
        <v>14</v>
      </c>
      <c r="H577">
        <v>558</v>
      </c>
      <c r="I577" s="5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49"/>
        <v>41779.208333333336</v>
      </c>
      <c r="O577" s="12">
        <f t="shared" si="50"/>
        <v>41782.208333333336</v>
      </c>
      <c r="Q577" t="b">
        <v>0</v>
      </c>
      <c r="R577" t="b">
        <v>1</v>
      </c>
      <c r="S577" t="s">
        <v>33</v>
      </c>
      <c r="T577" t="str">
        <f t="shared" si="51"/>
        <v>theater</v>
      </c>
      <c r="U577" t="str">
        <f t="shared" si="52"/>
        <v>plays</v>
      </c>
      <c r="V577" s="6" t="s">
        <v>2037</v>
      </c>
      <c r="W577" t="s">
        <v>2038</v>
      </c>
    </row>
    <row r="578" spans="1:23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54"/>
        <v>64.927835051546396</v>
      </c>
      <c r="G578" t="s">
        <v>14</v>
      </c>
      <c r="H578">
        <v>64</v>
      </c>
      <c r="I578" s="5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49"/>
        <v>43040.208333333328</v>
      </c>
      <c r="O578" s="12">
        <f t="shared" si="50"/>
        <v>43057.25</v>
      </c>
      <c r="Q578" t="b">
        <v>0</v>
      </c>
      <c r="R578" t="b">
        <v>0</v>
      </c>
      <c r="S578" t="s">
        <v>33</v>
      </c>
      <c r="T578" t="str">
        <f t="shared" si="51"/>
        <v>theater</v>
      </c>
      <c r="U578" t="str">
        <f t="shared" si="52"/>
        <v>plays</v>
      </c>
      <c r="V578" s="6" t="s">
        <v>2037</v>
      </c>
      <c r="W578" t="s">
        <v>2038</v>
      </c>
    </row>
    <row r="579" spans="1:23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54"/>
        <v>18.853658536585368</v>
      </c>
      <c r="G579" t="s">
        <v>74</v>
      </c>
      <c r="H579">
        <v>37</v>
      </c>
      <c r="I579" s="5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N642" si="55">(((L579/60)/60)/24)+DATE(1970,1,1)</f>
        <v>40613.25</v>
      </c>
      <c r="O579" s="12">
        <f t="shared" ref="O579:O642" si="56">(((M579/60)/60)/24)+DATE(1970,1,1)</f>
        <v>40639.208333333336</v>
      </c>
      <c r="Q579" t="b">
        <v>0</v>
      </c>
      <c r="R579" t="b">
        <v>0</v>
      </c>
      <c r="S579" t="s">
        <v>159</v>
      </c>
      <c r="T579" t="str">
        <f t="shared" ref="T579:T642" si="57">LEFT(S579, FIND("/", S579) -1)</f>
        <v>music</v>
      </c>
      <c r="U579" t="str">
        <f t="shared" ref="U579:U642" si="58">RIGHT(S579, LEN(S579)- FIND("/", S579))</f>
        <v>jazz</v>
      </c>
      <c r="V579" s="6" t="s">
        <v>2033</v>
      </c>
      <c r="W579" t="s">
        <v>2056</v>
      </c>
    </row>
    <row r="580" spans="1:23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5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55"/>
        <v>40878.25</v>
      </c>
      <c r="O580" s="12">
        <f t="shared" si="56"/>
        <v>40881.25</v>
      </c>
      <c r="Q580" t="b">
        <v>0</v>
      </c>
      <c r="R580" t="b">
        <v>0</v>
      </c>
      <c r="S580" t="s">
        <v>474</v>
      </c>
      <c r="T580" t="str">
        <f t="shared" si="57"/>
        <v>film &amp; video</v>
      </c>
      <c r="U580" t="str">
        <f t="shared" si="58"/>
        <v>science fiction</v>
      </c>
      <c r="V580" s="6" t="s">
        <v>2039</v>
      </c>
      <c r="W580" t="s">
        <v>2061</v>
      </c>
    </row>
    <row r="581" spans="1:23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ref="F581:F644" si="60">(E581/D581)*100</f>
        <v>101.11290322580646</v>
      </c>
      <c r="G581" t="s">
        <v>20</v>
      </c>
      <c r="H581">
        <v>87</v>
      </c>
      <c r="I581" s="5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55"/>
        <v>40762.208333333336</v>
      </c>
      <c r="O581" s="12">
        <f t="shared" si="56"/>
        <v>40774.208333333336</v>
      </c>
      <c r="Q581" t="b">
        <v>0</v>
      </c>
      <c r="R581" t="b">
        <v>0</v>
      </c>
      <c r="S581" t="s">
        <v>159</v>
      </c>
      <c r="T581" t="str">
        <f t="shared" si="57"/>
        <v>music</v>
      </c>
      <c r="U581" t="str">
        <f t="shared" si="58"/>
        <v>jazz</v>
      </c>
      <c r="V581" s="6" t="s">
        <v>2033</v>
      </c>
      <c r="W581" t="s">
        <v>2056</v>
      </c>
    </row>
    <row r="582" spans="1:23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60"/>
        <v>341.5022831050228</v>
      </c>
      <c r="G582" t="s">
        <v>20</v>
      </c>
      <c r="H582">
        <v>3116</v>
      </c>
      <c r="I582" s="5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55"/>
        <v>41696.25</v>
      </c>
      <c r="O582" s="12">
        <f t="shared" si="56"/>
        <v>41704.25</v>
      </c>
      <c r="Q582" t="b">
        <v>0</v>
      </c>
      <c r="R582" t="b">
        <v>0</v>
      </c>
      <c r="S582" t="s">
        <v>33</v>
      </c>
      <c r="T582" t="str">
        <f t="shared" si="57"/>
        <v>theater</v>
      </c>
      <c r="U582" t="str">
        <f t="shared" si="58"/>
        <v>plays</v>
      </c>
      <c r="V582" s="6" t="s">
        <v>2037</v>
      </c>
      <c r="W582" t="s">
        <v>2038</v>
      </c>
    </row>
    <row r="583" spans="1:23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60"/>
        <v>64.016666666666666</v>
      </c>
      <c r="G583" t="s">
        <v>14</v>
      </c>
      <c r="H583">
        <v>71</v>
      </c>
      <c r="I583" s="5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55"/>
        <v>40662.208333333336</v>
      </c>
      <c r="O583" s="12">
        <f t="shared" si="56"/>
        <v>40677.208333333336</v>
      </c>
      <c r="Q583" t="b">
        <v>0</v>
      </c>
      <c r="R583" t="b">
        <v>0</v>
      </c>
      <c r="S583" t="s">
        <v>28</v>
      </c>
      <c r="T583" t="str">
        <f t="shared" si="57"/>
        <v>technology</v>
      </c>
      <c r="U583" t="str">
        <f t="shared" si="58"/>
        <v>web</v>
      </c>
      <c r="V583" s="6" t="s">
        <v>2035</v>
      </c>
      <c r="W583" t="s">
        <v>2036</v>
      </c>
    </row>
    <row r="584" spans="1:23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60"/>
        <v>52.080459770114942</v>
      </c>
      <c r="G584" t="s">
        <v>14</v>
      </c>
      <c r="H584">
        <v>42</v>
      </c>
      <c r="I584" s="5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55"/>
        <v>42165.208333333328</v>
      </c>
      <c r="O584" s="12">
        <f t="shared" si="56"/>
        <v>42170.208333333328</v>
      </c>
      <c r="Q584" t="b">
        <v>0</v>
      </c>
      <c r="R584" t="b">
        <v>1</v>
      </c>
      <c r="S584" t="s">
        <v>89</v>
      </c>
      <c r="T584" t="str">
        <f t="shared" si="57"/>
        <v>games</v>
      </c>
      <c r="U584" t="str">
        <f t="shared" si="58"/>
        <v>video games</v>
      </c>
      <c r="V584" s="6" t="s">
        <v>2048</v>
      </c>
      <c r="W584" t="s">
        <v>2049</v>
      </c>
    </row>
    <row r="585" spans="1:23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60"/>
        <v>322.40211640211641</v>
      </c>
      <c r="G585" t="s">
        <v>20</v>
      </c>
      <c r="H585">
        <v>909</v>
      </c>
      <c r="I585" s="5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55"/>
        <v>40959.25</v>
      </c>
      <c r="O585" s="12">
        <f t="shared" si="56"/>
        <v>40976.25</v>
      </c>
      <c r="Q585" t="b">
        <v>0</v>
      </c>
      <c r="R585" t="b">
        <v>0</v>
      </c>
      <c r="S585" t="s">
        <v>42</v>
      </c>
      <c r="T585" t="str">
        <f t="shared" si="57"/>
        <v>film &amp; video</v>
      </c>
      <c r="U585" t="str">
        <f t="shared" si="58"/>
        <v>documentary</v>
      </c>
      <c r="V585" s="6" t="s">
        <v>2039</v>
      </c>
      <c r="W585" t="s">
        <v>2040</v>
      </c>
    </row>
    <row r="586" spans="1:23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60"/>
        <v>119.50810185185186</v>
      </c>
      <c r="G586" t="s">
        <v>20</v>
      </c>
      <c r="H586">
        <v>1613</v>
      </c>
      <c r="I586" s="5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55"/>
        <v>41024.208333333336</v>
      </c>
      <c r="O586" s="12">
        <f t="shared" si="56"/>
        <v>41038.208333333336</v>
      </c>
      <c r="Q586" t="b">
        <v>0</v>
      </c>
      <c r="R586" t="b">
        <v>0</v>
      </c>
      <c r="S586" t="s">
        <v>28</v>
      </c>
      <c r="T586" t="str">
        <f t="shared" si="57"/>
        <v>technology</v>
      </c>
      <c r="U586" t="str">
        <f t="shared" si="58"/>
        <v>web</v>
      </c>
      <c r="V586" s="6" t="s">
        <v>2035</v>
      </c>
      <c r="W586" t="s">
        <v>2036</v>
      </c>
    </row>
    <row r="587" spans="1:23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60"/>
        <v>146.79775280898878</v>
      </c>
      <c r="G587" t="s">
        <v>20</v>
      </c>
      <c r="H587">
        <v>136</v>
      </c>
      <c r="I587" s="5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55"/>
        <v>40255.208333333336</v>
      </c>
      <c r="O587" s="12">
        <f t="shared" si="56"/>
        <v>40265.208333333336</v>
      </c>
      <c r="Q587" t="b">
        <v>0</v>
      </c>
      <c r="R587" t="b">
        <v>0</v>
      </c>
      <c r="S587" t="s">
        <v>206</v>
      </c>
      <c r="T587" t="str">
        <f t="shared" si="57"/>
        <v>publishing</v>
      </c>
      <c r="U587" t="str">
        <f t="shared" si="58"/>
        <v>translations</v>
      </c>
      <c r="V587" s="6" t="s">
        <v>2045</v>
      </c>
      <c r="W587" t="s">
        <v>2057</v>
      </c>
    </row>
    <row r="588" spans="1:23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60"/>
        <v>950.57142857142856</v>
      </c>
      <c r="G588" t="s">
        <v>20</v>
      </c>
      <c r="H588">
        <v>130</v>
      </c>
      <c r="I588" s="5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55"/>
        <v>40499.25</v>
      </c>
      <c r="O588" s="12">
        <f t="shared" si="56"/>
        <v>40518.25</v>
      </c>
      <c r="Q588" t="b">
        <v>0</v>
      </c>
      <c r="R588" t="b">
        <v>0</v>
      </c>
      <c r="S588" t="s">
        <v>23</v>
      </c>
      <c r="T588" t="str">
        <f t="shared" si="57"/>
        <v>music</v>
      </c>
      <c r="U588" t="str">
        <f t="shared" si="58"/>
        <v>rock</v>
      </c>
      <c r="V588" s="6" t="s">
        <v>2033</v>
      </c>
      <c r="W588" t="s">
        <v>2034</v>
      </c>
    </row>
    <row r="589" spans="1:23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60"/>
        <v>72.893617021276597</v>
      </c>
      <c r="G589" t="s">
        <v>14</v>
      </c>
      <c r="H589">
        <v>156</v>
      </c>
      <c r="I589" s="5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55"/>
        <v>43484.25</v>
      </c>
      <c r="O589" s="12">
        <f t="shared" si="56"/>
        <v>43536.208333333328</v>
      </c>
      <c r="Q589" t="b">
        <v>0</v>
      </c>
      <c r="R589" t="b">
        <v>1</v>
      </c>
      <c r="S589" t="s">
        <v>17</v>
      </c>
      <c r="T589" t="str">
        <f t="shared" si="57"/>
        <v>food</v>
      </c>
      <c r="U589" t="str">
        <f t="shared" si="58"/>
        <v>food trucks</v>
      </c>
      <c r="V589" s="6" t="s">
        <v>2031</v>
      </c>
      <c r="W589" t="s">
        <v>2032</v>
      </c>
    </row>
    <row r="590" spans="1:23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60"/>
        <v>79.008248730964468</v>
      </c>
      <c r="G590" t="s">
        <v>14</v>
      </c>
      <c r="H590">
        <v>1368</v>
      </c>
      <c r="I590" s="5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55"/>
        <v>40262.208333333336</v>
      </c>
      <c r="O590" s="12">
        <f t="shared" si="56"/>
        <v>40293.208333333336</v>
      </c>
      <c r="Q590" t="b">
        <v>0</v>
      </c>
      <c r="R590" t="b">
        <v>0</v>
      </c>
      <c r="S590" t="s">
        <v>33</v>
      </c>
      <c r="T590" t="str">
        <f t="shared" si="57"/>
        <v>theater</v>
      </c>
      <c r="U590" t="str">
        <f t="shared" si="58"/>
        <v>plays</v>
      </c>
      <c r="V590" s="6" t="s">
        <v>2037</v>
      </c>
      <c r="W590" t="s">
        <v>2038</v>
      </c>
    </row>
    <row r="591" spans="1:23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60"/>
        <v>64.721518987341781</v>
      </c>
      <c r="G591" t="s">
        <v>14</v>
      </c>
      <c r="H591">
        <v>102</v>
      </c>
      <c r="I591" s="5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55"/>
        <v>42190.208333333328</v>
      </c>
      <c r="O591" s="12">
        <f t="shared" si="56"/>
        <v>42197.208333333328</v>
      </c>
      <c r="Q591" t="b">
        <v>0</v>
      </c>
      <c r="R591" t="b">
        <v>0</v>
      </c>
      <c r="S591" t="s">
        <v>42</v>
      </c>
      <c r="T591" t="str">
        <f t="shared" si="57"/>
        <v>film &amp; video</v>
      </c>
      <c r="U591" t="str">
        <f t="shared" si="58"/>
        <v>documentary</v>
      </c>
      <c r="V591" s="6" t="s">
        <v>2039</v>
      </c>
      <c r="W591" t="s">
        <v>2040</v>
      </c>
    </row>
    <row r="592" spans="1:23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60"/>
        <v>82.028169014084511</v>
      </c>
      <c r="G592" t="s">
        <v>14</v>
      </c>
      <c r="H592">
        <v>86</v>
      </c>
      <c r="I592" s="5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55"/>
        <v>41994.25</v>
      </c>
      <c r="O592" s="12">
        <f t="shared" si="56"/>
        <v>42005.25</v>
      </c>
      <c r="Q592" t="b">
        <v>0</v>
      </c>
      <c r="R592" t="b">
        <v>0</v>
      </c>
      <c r="S592" t="s">
        <v>133</v>
      </c>
      <c r="T592" t="str">
        <f t="shared" si="57"/>
        <v>publishing</v>
      </c>
      <c r="U592" t="str">
        <f t="shared" si="58"/>
        <v>radio &amp; podcasts</v>
      </c>
      <c r="V592" s="6" t="s">
        <v>2045</v>
      </c>
      <c r="W592" t="s">
        <v>2054</v>
      </c>
    </row>
    <row r="593" spans="1:23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60"/>
        <v>1037.6666666666667</v>
      </c>
      <c r="G593" t="s">
        <v>20</v>
      </c>
      <c r="H593">
        <v>102</v>
      </c>
      <c r="I593" s="5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55"/>
        <v>40373.208333333336</v>
      </c>
      <c r="O593" s="12">
        <f t="shared" si="56"/>
        <v>40383.208333333336</v>
      </c>
      <c r="Q593" t="b">
        <v>0</v>
      </c>
      <c r="R593" t="b">
        <v>0</v>
      </c>
      <c r="S593" t="s">
        <v>89</v>
      </c>
      <c r="T593" t="str">
        <f t="shared" si="57"/>
        <v>games</v>
      </c>
      <c r="U593" t="str">
        <f t="shared" si="58"/>
        <v>video games</v>
      </c>
      <c r="V593" s="6" t="s">
        <v>2048</v>
      </c>
      <c r="W593" t="s">
        <v>2049</v>
      </c>
    </row>
    <row r="594" spans="1:23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60"/>
        <v>12.910076530612244</v>
      </c>
      <c r="G594" t="s">
        <v>14</v>
      </c>
      <c r="H594">
        <v>253</v>
      </c>
      <c r="I594" s="5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55"/>
        <v>41789.208333333336</v>
      </c>
      <c r="O594" s="12">
        <f t="shared" si="56"/>
        <v>41798.208333333336</v>
      </c>
      <c r="Q594" t="b">
        <v>0</v>
      </c>
      <c r="R594" t="b">
        <v>0</v>
      </c>
      <c r="S594" t="s">
        <v>33</v>
      </c>
      <c r="T594" t="str">
        <f t="shared" si="57"/>
        <v>theater</v>
      </c>
      <c r="U594" t="str">
        <f t="shared" si="58"/>
        <v>plays</v>
      </c>
      <c r="V594" s="6" t="s">
        <v>2037</v>
      </c>
      <c r="W594" t="s">
        <v>2038</v>
      </c>
    </row>
    <row r="595" spans="1:23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60"/>
        <v>154.84210526315789</v>
      </c>
      <c r="G595" t="s">
        <v>20</v>
      </c>
      <c r="H595">
        <v>4006</v>
      </c>
      <c r="I595" s="5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55"/>
        <v>41724.208333333336</v>
      </c>
      <c r="O595" s="12">
        <f t="shared" si="56"/>
        <v>41737.208333333336</v>
      </c>
      <c r="Q595" t="b">
        <v>0</v>
      </c>
      <c r="R595" t="b">
        <v>0</v>
      </c>
      <c r="S595" t="s">
        <v>71</v>
      </c>
      <c r="T595" t="str">
        <f t="shared" si="57"/>
        <v>film &amp; video</v>
      </c>
      <c r="U595" t="str">
        <f t="shared" si="58"/>
        <v>animation</v>
      </c>
      <c r="V595" s="6" t="s">
        <v>2039</v>
      </c>
      <c r="W595" t="s">
        <v>2047</v>
      </c>
    </row>
    <row r="596" spans="1:23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60"/>
        <v>7.0991735537190088</v>
      </c>
      <c r="G596" t="s">
        <v>14</v>
      </c>
      <c r="H596">
        <v>157</v>
      </c>
      <c r="I596" s="5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55"/>
        <v>42548.208333333328</v>
      </c>
      <c r="O596" s="12">
        <f t="shared" si="56"/>
        <v>42551.208333333328</v>
      </c>
      <c r="Q596" t="b">
        <v>0</v>
      </c>
      <c r="R596" t="b">
        <v>1</v>
      </c>
      <c r="S596" t="s">
        <v>33</v>
      </c>
      <c r="T596" t="str">
        <f t="shared" si="57"/>
        <v>theater</v>
      </c>
      <c r="U596" t="str">
        <f t="shared" si="58"/>
        <v>plays</v>
      </c>
      <c r="V596" s="6" t="s">
        <v>2037</v>
      </c>
      <c r="W596" t="s">
        <v>2038</v>
      </c>
    </row>
    <row r="597" spans="1:23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60"/>
        <v>208.52773826458036</v>
      </c>
      <c r="G597" t="s">
        <v>20</v>
      </c>
      <c r="H597">
        <v>1629</v>
      </c>
      <c r="I597" s="5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55"/>
        <v>40253.208333333336</v>
      </c>
      <c r="O597" s="12">
        <f t="shared" si="56"/>
        <v>40274.208333333336</v>
      </c>
      <c r="Q597" t="b">
        <v>0</v>
      </c>
      <c r="R597" t="b">
        <v>1</v>
      </c>
      <c r="S597" t="s">
        <v>33</v>
      </c>
      <c r="T597" t="str">
        <f t="shared" si="57"/>
        <v>theater</v>
      </c>
      <c r="U597" t="str">
        <f t="shared" si="58"/>
        <v>plays</v>
      </c>
      <c r="V597" s="6" t="s">
        <v>2037</v>
      </c>
      <c r="W597" t="s">
        <v>2038</v>
      </c>
    </row>
    <row r="598" spans="1:23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60"/>
        <v>99.683544303797461</v>
      </c>
      <c r="G598" t="s">
        <v>14</v>
      </c>
      <c r="H598">
        <v>183</v>
      </c>
      <c r="I598" s="5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55"/>
        <v>42434.25</v>
      </c>
      <c r="O598" s="12">
        <f t="shared" si="56"/>
        <v>42441.25</v>
      </c>
      <c r="Q598" t="b">
        <v>0</v>
      </c>
      <c r="R598" t="b">
        <v>1</v>
      </c>
      <c r="S598" t="s">
        <v>53</v>
      </c>
      <c r="T598" t="str">
        <f t="shared" si="57"/>
        <v>film &amp; video</v>
      </c>
      <c r="U598" t="str">
        <f t="shared" si="58"/>
        <v>drama</v>
      </c>
      <c r="V598" s="6" t="s">
        <v>2039</v>
      </c>
      <c r="W598" t="s">
        <v>2042</v>
      </c>
    </row>
    <row r="599" spans="1:23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60"/>
        <v>201.59756097560978</v>
      </c>
      <c r="G599" t="s">
        <v>20</v>
      </c>
      <c r="H599">
        <v>2188</v>
      </c>
      <c r="I599" s="5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55"/>
        <v>43786.25</v>
      </c>
      <c r="O599" s="12">
        <f t="shared" si="56"/>
        <v>43804.25</v>
      </c>
      <c r="Q599" t="b">
        <v>0</v>
      </c>
      <c r="R599" t="b">
        <v>0</v>
      </c>
      <c r="S599" t="s">
        <v>33</v>
      </c>
      <c r="T599" t="str">
        <f t="shared" si="57"/>
        <v>theater</v>
      </c>
      <c r="U599" t="str">
        <f t="shared" si="58"/>
        <v>plays</v>
      </c>
      <c r="V599" s="6" t="s">
        <v>2037</v>
      </c>
      <c r="W599" t="s">
        <v>2038</v>
      </c>
    </row>
    <row r="600" spans="1:23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60"/>
        <v>162.09032258064516</v>
      </c>
      <c r="G600" t="s">
        <v>20</v>
      </c>
      <c r="H600">
        <v>2409</v>
      </c>
      <c r="I600" s="5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55"/>
        <v>40344.208333333336</v>
      </c>
      <c r="O600" s="12">
        <f t="shared" si="56"/>
        <v>40373.208333333336</v>
      </c>
      <c r="Q600" t="b">
        <v>0</v>
      </c>
      <c r="R600" t="b">
        <v>0</v>
      </c>
      <c r="S600" t="s">
        <v>23</v>
      </c>
      <c r="T600" t="str">
        <f t="shared" si="57"/>
        <v>music</v>
      </c>
      <c r="U600" t="str">
        <f t="shared" si="58"/>
        <v>rock</v>
      </c>
      <c r="V600" s="6" t="s">
        <v>2033</v>
      </c>
      <c r="W600" t="s">
        <v>2034</v>
      </c>
    </row>
    <row r="601" spans="1:23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60"/>
        <v>3.6436208125445471</v>
      </c>
      <c r="G601" t="s">
        <v>14</v>
      </c>
      <c r="H601">
        <v>82</v>
      </c>
      <c r="I601" s="5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55"/>
        <v>42047.25</v>
      </c>
      <c r="O601" s="12">
        <f t="shared" si="56"/>
        <v>42055.25</v>
      </c>
      <c r="Q601" t="b">
        <v>0</v>
      </c>
      <c r="R601" t="b">
        <v>0</v>
      </c>
      <c r="S601" t="s">
        <v>42</v>
      </c>
      <c r="T601" t="str">
        <f t="shared" si="57"/>
        <v>film &amp; video</v>
      </c>
      <c r="U601" t="str">
        <f t="shared" si="58"/>
        <v>documentary</v>
      </c>
      <c r="V601" s="6" t="s">
        <v>2039</v>
      </c>
      <c r="W601" t="s">
        <v>2040</v>
      </c>
    </row>
    <row r="602" spans="1:23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60"/>
        <v>5</v>
      </c>
      <c r="G602" t="s">
        <v>14</v>
      </c>
      <c r="H602">
        <v>1</v>
      </c>
      <c r="I602" s="5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55"/>
        <v>41485.208333333336</v>
      </c>
      <c r="O602" s="12">
        <f t="shared" si="56"/>
        <v>41497.208333333336</v>
      </c>
      <c r="Q602" t="b">
        <v>0</v>
      </c>
      <c r="R602" t="b">
        <v>0</v>
      </c>
      <c r="S602" t="s">
        <v>17</v>
      </c>
      <c r="T602" t="str">
        <f t="shared" si="57"/>
        <v>food</v>
      </c>
      <c r="U602" t="str">
        <f t="shared" si="58"/>
        <v>food trucks</v>
      </c>
      <c r="V602" s="6" t="s">
        <v>2031</v>
      </c>
      <c r="W602" t="s">
        <v>2032</v>
      </c>
    </row>
    <row r="603" spans="1:23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60"/>
        <v>206.63492063492063</v>
      </c>
      <c r="G603" t="s">
        <v>20</v>
      </c>
      <c r="H603">
        <v>194</v>
      </c>
      <c r="I603" s="5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55"/>
        <v>41789.208333333336</v>
      </c>
      <c r="O603" s="12">
        <f t="shared" si="56"/>
        <v>41806.208333333336</v>
      </c>
      <c r="Q603" t="b">
        <v>1</v>
      </c>
      <c r="R603" t="b">
        <v>0</v>
      </c>
      <c r="S603" t="s">
        <v>65</v>
      </c>
      <c r="T603" t="str">
        <f t="shared" si="57"/>
        <v>technology</v>
      </c>
      <c r="U603" t="str">
        <f t="shared" si="58"/>
        <v>wearables</v>
      </c>
      <c r="V603" s="6" t="s">
        <v>2035</v>
      </c>
      <c r="W603" t="s">
        <v>2044</v>
      </c>
    </row>
    <row r="604" spans="1:23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60"/>
        <v>128.23628691983123</v>
      </c>
      <c r="G604" t="s">
        <v>20</v>
      </c>
      <c r="H604">
        <v>1140</v>
      </c>
      <c r="I604" s="5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55"/>
        <v>42160.208333333328</v>
      </c>
      <c r="O604" s="12">
        <f t="shared" si="56"/>
        <v>42171.208333333328</v>
      </c>
      <c r="Q604" t="b">
        <v>0</v>
      </c>
      <c r="R604" t="b">
        <v>0</v>
      </c>
      <c r="S604" t="s">
        <v>33</v>
      </c>
      <c r="T604" t="str">
        <f t="shared" si="57"/>
        <v>theater</v>
      </c>
      <c r="U604" t="str">
        <f t="shared" si="58"/>
        <v>plays</v>
      </c>
      <c r="V604" s="6" t="s">
        <v>2037</v>
      </c>
      <c r="W604" t="s">
        <v>2038</v>
      </c>
    </row>
    <row r="605" spans="1:23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60"/>
        <v>119.66037735849055</v>
      </c>
      <c r="G605" t="s">
        <v>20</v>
      </c>
      <c r="H605">
        <v>102</v>
      </c>
      <c r="I605" s="5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55"/>
        <v>43573.208333333328</v>
      </c>
      <c r="O605" s="12">
        <f t="shared" si="56"/>
        <v>43600.208333333328</v>
      </c>
      <c r="Q605" t="b">
        <v>0</v>
      </c>
      <c r="R605" t="b">
        <v>0</v>
      </c>
      <c r="S605" t="s">
        <v>33</v>
      </c>
      <c r="T605" t="str">
        <f t="shared" si="57"/>
        <v>theater</v>
      </c>
      <c r="U605" t="str">
        <f t="shared" si="58"/>
        <v>plays</v>
      </c>
      <c r="V605" s="6" t="s">
        <v>2037</v>
      </c>
      <c r="W605" t="s">
        <v>2038</v>
      </c>
    </row>
    <row r="606" spans="1:23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60"/>
        <v>170.73055242390078</v>
      </c>
      <c r="G606" t="s">
        <v>20</v>
      </c>
      <c r="H606">
        <v>2857</v>
      </c>
      <c r="I606" s="5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55"/>
        <v>40565.25</v>
      </c>
      <c r="O606" s="12">
        <f t="shared" si="56"/>
        <v>40586.25</v>
      </c>
      <c r="Q606" t="b">
        <v>0</v>
      </c>
      <c r="R606" t="b">
        <v>0</v>
      </c>
      <c r="S606" t="s">
        <v>33</v>
      </c>
      <c r="T606" t="str">
        <f t="shared" si="57"/>
        <v>theater</v>
      </c>
      <c r="U606" t="str">
        <f t="shared" si="58"/>
        <v>plays</v>
      </c>
      <c r="V606" s="6" t="s">
        <v>2037</v>
      </c>
      <c r="W606" t="s">
        <v>2038</v>
      </c>
    </row>
    <row r="607" spans="1:23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60"/>
        <v>187.21212121212122</v>
      </c>
      <c r="G607" t="s">
        <v>20</v>
      </c>
      <c r="H607">
        <v>107</v>
      </c>
      <c r="I607" s="5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55"/>
        <v>42280.208333333328</v>
      </c>
      <c r="O607" s="12">
        <f t="shared" si="56"/>
        <v>42321.25</v>
      </c>
      <c r="Q607" t="b">
        <v>0</v>
      </c>
      <c r="R607" t="b">
        <v>0</v>
      </c>
      <c r="S607" t="s">
        <v>68</v>
      </c>
      <c r="T607" t="str">
        <f t="shared" si="57"/>
        <v>publishing</v>
      </c>
      <c r="U607" t="str">
        <f t="shared" si="58"/>
        <v>nonfiction</v>
      </c>
      <c r="V607" s="6" t="s">
        <v>2045</v>
      </c>
      <c r="W607" t="s">
        <v>2046</v>
      </c>
    </row>
    <row r="608" spans="1:23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60"/>
        <v>188.38235294117646</v>
      </c>
      <c r="G608" t="s">
        <v>20</v>
      </c>
      <c r="H608">
        <v>160</v>
      </c>
      <c r="I608" s="5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55"/>
        <v>42436.25</v>
      </c>
      <c r="O608" s="12">
        <f t="shared" si="56"/>
        <v>42447.208333333328</v>
      </c>
      <c r="Q608" t="b">
        <v>0</v>
      </c>
      <c r="R608" t="b">
        <v>0</v>
      </c>
      <c r="S608" t="s">
        <v>23</v>
      </c>
      <c r="T608" t="str">
        <f t="shared" si="57"/>
        <v>music</v>
      </c>
      <c r="U608" t="str">
        <f t="shared" si="58"/>
        <v>rock</v>
      </c>
      <c r="V608" s="6" t="s">
        <v>2033</v>
      </c>
      <c r="W608" t="s">
        <v>2034</v>
      </c>
    </row>
    <row r="609" spans="1:23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60"/>
        <v>131.29869186046511</v>
      </c>
      <c r="G609" t="s">
        <v>20</v>
      </c>
      <c r="H609">
        <v>2230</v>
      </c>
      <c r="I609" s="5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55"/>
        <v>41721.208333333336</v>
      </c>
      <c r="O609" s="12">
        <f t="shared" si="56"/>
        <v>41723.208333333336</v>
      </c>
      <c r="Q609" t="b">
        <v>0</v>
      </c>
      <c r="R609" t="b">
        <v>0</v>
      </c>
      <c r="S609" t="s">
        <v>17</v>
      </c>
      <c r="T609" t="str">
        <f t="shared" si="57"/>
        <v>food</v>
      </c>
      <c r="U609" t="str">
        <f t="shared" si="58"/>
        <v>food trucks</v>
      </c>
      <c r="V609" s="6" t="s">
        <v>2031</v>
      </c>
      <c r="W609" t="s">
        <v>2032</v>
      </c>
    </row>
    <row r="610" spans="1:23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60"/>
        <v>283.97435897435901</v>
      </c>
      <c r="G610" t="s">
        <v>20</v>
      </c>
      <c r="H610">
        <v>316</v>
      </c>
      <c r="I610" s="5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55"/>
        <v>43530.25</v>
      </c>
      <c r="O610" s="12">
        <f t="shared" si="56"/>
        <v>43534.25</v>
      </c>
      <c r="Q610" t="b">
        <v>0</v>
      </c>
      <c r="R610" t="b">
        <v>1</v>
      </c>
      <c r="S610" t="s">
        <v>159</v>
      </c>
      <c r="T610" t="str">
        <f t="shared" si="57"/>
        <v>music</v>
      </c>
      <c r="U610" t="str">
        <f t="shared" si="58"/>
        <v>jazz</v>
      </c>
      <c r="V610" s="6" t="s">
        <v>2033</v>
      </c>
      <c r="W610" t="s">
        <v>2056</v>
      </c>
    </row>
    <row r="611" spans="1:23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60"/>
        <v>120.41999999999999</v>
      </c>
      <c r="G611" t="s">
        <v>20</v>
      </c>
      <c r="H611">
        <v>117</v>
      </c>
      <c r="I611" s="5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55"/>
        <v>43481.25</v>
      </c>
      <c r="O611" s="12">
        <f t="shared" si="56"/>
        <v>43498.25</v>
      </c>
      <c r="Q611" t="b">
        <v>0</v>
      </c>
      <c r="R611" t="b">
        <v>0</v>
      </c>
      <c r="S611" t="s">
        <v>474</v>
      </c>
      <c r="T611" t="str">
        <f t="shared" si="57"/>
        <v>film &amp; video</v>
      </c>
      <c r="U611" t="str">
        <f t="shared" si="58"/>
        <v>science fiction</v>
      </c>
      <c r="V611" s="6" t="s">
        <v>2039</v>
      </c>
      <c r="W611" t="s">
        <v>2061</v>
      </c>
    </row>
    <row r="612" spans="1:23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60"/>
        <v>419.0560747663551</v>
      </c>
      <c r="G612" t="s">
        <v>20</v>
      </c>
      <c r="H612">
        <v>6406</v>
      </c>
      <c r="I612" s="5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55"/>
        <v>41259.25</v>
      </c>
      <c r="O612" s="12">
        <f t="shared" si="56"/>
        <v>41273.25</v>
      </c>
      <c r="Q612" t="b">
        <v>0</v>
      </c>
      <c r="R612" t="b">
        <v>0</v>
      </c>
      <c r="S612" t="s">
        <v>33</v>
      </c>
      <c r="T612" t="str">
        <f t="shared" si="57"/>
        <v>theater</v>
      </c>
      <c r="U612" t="str">
        <f t="shared" si="58"/>
        <v>plays</v>
      </c>
      <c r="V612" s="6" t="s">
        <v>2037</v>
      </c>
      <c r="W612" t="s">
        <v>2038</v>
      </c>
    </row>
    <row r="613" spans="1:23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60"/>
        <v>13.853658536585368</v>
      </c>
      <c r="G613" t="s">
        <v>74</v>
      </c>
      <c r="H613">
        <v>15</v>
      </c>
      <c r="I613" s="5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55"/>
        <v>41480.208333333336</v>
      </c>
      <c r="O613" s="12">
        <f t="shared" si="56"/>
        <v>41492.208333333336</v>
      </c>
      <c r="Q613" t="b">
        <v>0</v>
      </c>
      <c r="R613" t="b">
        <v>0</v>
      </c>
      <c r="S613" t="s">
        <v>33</v>
      </c>
      <c r="T613" t="str">
        <f t="shared" si="57"/>
        <v>theater</v>
      </c>
      <c r="U613" t="str">
        <f t="shared" si="58"/>
        <v>plays</v>
      </c>
      <c r="V613" s="6" t="s">
        <v>2037</v>
      </c>
      <c r="W613" t="s">
        <v>2038</v>
      </c>
    </row>
    <row r="614" spans="1:23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60"/>
        <v>139.43548387096774</v>
      </c>
      <c r="G614" t="s">
        <v>20</v>
      </c>
      <c r="H614">
        <v>192</v>
      </c>
      <c r="I614" s="5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55"/>
        <v>40474.208333333336</v>
      </c>
      <c r="O614" s="12">
        <f t="shared" si="56"/>
        <v>40497.25</v>
      </c>
      <c r="Q614" t="b">
        <v>0</v>
      </c>
      <c r="R614" t="b">
        <v>0</v>
      </c>
      <c r="S614" t="s">
        <v>50</v>
      </c>
      <c r="T614" t="str">
        <f t="shared" si="57"/>
        <v>music</v>
      </c>
      <c r="U614" t="str">
        <f t="shared" si="58"/>
        <v>electric music</v>
      </c>
      <c r="V614" s="6" t="s">
        <v>2033</v>
      </c>
      <c r="W614" t="s">
        <v>2041</v>
      </c>
    </row>
    <row r="615" spans="1:23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60"/>
        <v>174</v>
      </c>
      <c r="G615" t="s">
        <v>20</v>
      </c>
      <c r="H615">
        <v>26</v>
      </c>
      <c r="I615" s="5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55"/>
        <v>42973.208333333328</v>
      </c>
      <c r="O615" s="12">
        <f t="shared" si="56"/>
        <v>42982.208333333328</v>
      </c>
      <c r="Q615" t="b">
        <v>0</v>
      </c>
      <c r="R615" t="b">
        <v>0</v>
      </c>
      <c r="S615" t="s">
        <v>33</v>
      </c>
      <c r="T615" t="str">
        <f t="shared" si="57"/>
        <v>theater</v>
      </c>
      <c r="U615" t="str">
        <f t="shared" si="58"/>
        <v>plays</v>
      </c>
      <c r="V615" s="6" t="s">
        <v>2037</v>
      </c>
      <c r="W615" t="s">
        <v>2038</v>
      </c>
    </row>
    <row r="616" spans="1:23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60"/>
        <v>155.49056603773585</v>
      </c>
      <c r="G616" t="s">
        <v>20</v>
      </c>
      <c r="H616">
        <v>723</v>
      </c>
      <c r="I616" s="5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55"/>
        <v>42746.25</v>
      </c>
      <c r="O616" s="12">
        <f t="shared" si="56"/>
        <v>42764.25</v>
      </c>
      <c r="Q616" t="b">
        <v>0</v>
      </c>
      <c r="R616" t="b">
        <v>0</v>
      </c>
      <c r="S616" t="s">
        <v>33</v>
      </c>
      <c r="T616" t="str">
        <f t="shared" si="57"/>
        <v>theater</v>
      </c>
      <c r="U616" t="str">
        <f t="shared" si="58"/>
        <v>plays</v>
      </c>
      <c r="V616" s="6" t="s">
        <v>2037</v>
      </c>
      <c r="W616" t="s">
        <v>2038</v>
      </c>
    </row>
    <row r="617" spans="1:23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60"/>
        <v>170.44705882352943</v>
      </c>
      <c r="G617" t="s">
        <v>20</v>
      </c>
      <c r="H617">
        <v>170</v>
      </c>
      <c r="I617" s="5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55"/>
        <v>42489.208333333328</v>
      </c>
      <c r="O617" s="12">
        <f t="shared" si="56"/>
        <v>42499.208333333328</v>
      </c>
      <c r="Q617" t="b">
        <v>0</v>
      </c>
      <c r="R617" t="b">
        <v>0</v>
      </c>
      <c r="S617" t="s">
        <v>33</v>
      </c>
      <c r="T617" t="str">
        <f t="shared" si="57"/>
        <v>theater</v>
      </c>
      <c r="U617" t="str">
        <f t="shared" si="58"/>
        <v>plays</v>
      </c>
      <c r="V617" s="6" t="s">
        <v>2037</v>
      </c>
      <c r="W617" t="s">
        <v>2038</v>
      </c>
    </row>
    <row r="618" spans="1:23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60"/>
        <v>189.515625</v>
      </c>
      <c r="G618" t="s">
        <v>20</v>
      </c>
      <c r="H618">
        <v>238</v>
      </c>
      <c r="I618" s="5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55"/>
        <v>41537.208333333336</v>
      </c>
      <c r="O618" s="12">
        <f t="shared" si="56"/>
        <v>41538.208333333336</v>
      </c>
      <c r="Q618" t="b">
        <v>0</v>
      </c>
      <c r="R618" t="b">
        <v>1</v>
      </c>
      <c r="S618" t="s">
        <v>60</v>
      </c>
      <c r="T618" t="str">
        <f t="shared" si="57"/>
        <v>music</v>
      </c>
      <c r="U618" t="str">
        <f t="shared" si="58"/>
        <v>indie rock</v>
      </c>
      <c r="V618" s="6" t="s">
        <v>2033</v>
      </c>
      <c r="W618" t="s">
        <v>2043</v>
      </c>
    </row>
    <row r="619" spans="1:23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60"/>
        <v>249.71428571428572</v>
      </c>
      <c r="G619" t="s">
        <v>20</v>
      </c>
      <c r="H619">
        <v>55</v>
      </c>
      <c r="I619" s="5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55"/>
        <v>41794.208333333336</v>
      </c>
      <c r="O619" s="12">
        <f t="shared" si="56"/>
        <v>41804.208333333336</v>
      </c>
      <c r="Q619" t="b">
        <v>0</v>
      </c>
      <c r="R619" t="b">
        <v>0</v>
      </c>
      <c r="S619" t="s">
        <v>33</v>
      </c>
      <c r="T619" t="str">
        <f t="shared" si="57"/>
        <v>theater</v>
      </c>
      <c r="U619" t="str">
        <f t="shared" si="58"/>
        <v>plays</v>
      </c>
      <c r="V619" s="6" t="s">
        <v>2037</v>
      </c>
      <c r="W619" t="s">
        <v>2038</v>
      </c>
    </row>
    <row r="620" spans="1:23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60"/>
        <v>48.860523665659613</v>
      </c>
      <c r="G620" t="s">
        <v>14</v>
      </c>
      <c r="H620">
        <v>1198</v>
      </c>
      <c r="I620" s="5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55"/>
        <v>41396.208333333336</v>
      </c>
      <c r="O620" s="12">
        <f t="shared" si="56"/>
        <v>41417.208333333336</v>
      </c>
      <c r="Q620" t="b">
        <v>0</v>
      </c>
      <c r="R620" t="b">
        <v>0</v>
      </c>
      <c r="S620" t="s">
        <v>68</v>
      </c>
      <c r="T620" t="str">
        <f t="shared" si="57"/>
        <v>publishing</v>
      </c>
      <c r="U620" t="str">
        <f t="shared" si="58"/>
        <v>nonfiction</v>
      </c>
      <c r="V620" s="6" t="s">
        <v>2045</v>
      </c>
      <c r="W620" t="s">
        <v>2046</v>
      </c>
    </row>
    <row r="621" spans="1:23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60"/>
        <v>28.461970393057683</v>
      </c>
      <c r="G621" t="s">
        <v>14</v>
      </c>
      <c r="H621">
        <v>648</v>
      </c>
      <c r="I621" s="5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55"/>
        <v>40669.208333333336</v>
      </c>
      <c r="O621" s="12">
        <f t="shared" si="56"/>
        <v>40670.208333333336</v>
      </c>
      <c r="Q621" t="b">
        <v>1</v>
      </c>
      <c r="R621" t="b">
        <v>1</v>
      </c>
      <c r="S621" t="s">
        <v>33</v>
      </c>
      <c r="T621" t="str">
        <f t="shared" si="57"/>
        <v>theater</v>
      </c>
      <c r="U621" t="str">
        <f t="shared" si="58"/>
        <v>plays</v>
      </c>
      <c r="V621" s="6" t="s">
        <v>2037</v>
      </c>
      <c r="W621" t="s">
        <v>2038</v>
      </c>
    </row>
    <row r="622" spans="1:23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60"/>
        <v>268.02325581395348</v>
      </c>
      <c r="G622" t="s">
        <v>20</v>
      </c>
      <c r="H622">
        <v>128</v>
      </c>
      <c r="I622" s="5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55"/>
        <v>42559.208333333328</v>
      </c>
      <c r="O622" s="12">
        <f t="shared" si="56"/>
        <v>42563.208333333328</v>
      </c>
      <c r="Q622" t="b">
        <v>0</v>
      </c>
      <c r="R622" t="b">
        <v>0</v>
      </c>
      <c r="S622" t="s">
        <v>122</v>
      </c>
      <c r="T622" t="str">
        <f t="shared" si="57"/>
        <v>photography</v>
      </c>
      <c r="U622" t="str">
        <f t="shared" si="58"/>
        <v>photography books</v>
      </c>
      <c r="V622" s="6" t="s">
        <v>2052</v>
      </c>
      <c r="W622" t="s">
        <v>2053</v>
      </c>
    </row>
    <row r="623" spans="1:23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60"/>
        <v>619.80078125</v>
      </c>
      <c r="G623" t="s">
        <v>20</v>
      </c>
      <c r="H623">
        <v>2144</v>
      </c>
      <c r="I623" s="5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55"/>
        <v>42626.208333333328</v>
      </c>
      <c r="O623" s="12">
        <f t="shared" si="56"/>
        <v>42631.208333333328</v>
      </c>
      <c r="Q623" t="b">
        <v>0</v>
      </c>
      <c r="R623" t="b">
        <v>0</v>
      </c>
      <c r="S623" t="s">
        <v>33</v>
      </c>
      <c r="T623" t="str">
        <f t="shared" si="57"/>
        <v>theater</v>
      </c>
      <c r="U623" t="str">
        <f t="shared" si="58"/>
        <v>plays</v>
      </c>
      <c r="V623" s="6" t="s">
        <v>2037</v>
      </c>
      <c r="W623" t="s">
        <v>2038</v>
      </c>
    </row>
    <row r="624" spans="1:23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60"/>
        <v>3.1301587301587301</v>
      </c>
      <c r="G624" t="s">
        <v>14</v>
      </c>
      <c r="H624">
        <v>64</v>
      </c>
      <c r="I624" s="5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55"/>
        <v>43205.208333333328</v>
      </c>
      <c r="O624" s="12">
        <f t="shared" si="56"/>
        <v>43231.208333333328</v>
      </c>
      <c r="Q624" t="b">
        <v>0</v>
      </c>
      <c r="R624" t="b">
        <v>0</v>
      </c>
      <c r="S624" t="s">
        <v>60</v>
      </c>
      <c r="T624" t="str">
        <f t="shared" si="57"/>
        <v>music</v>
      </c>
      <c r="U624" t="str">
        <f t="shared" si="58"/>
        <v>indie rock</v>
      </c>
      <c r="V624" s="6" t="s">
        <v>2033</v>
      </c>
      <c r="W624" t="s">
        <v>2043</v>
      </c>
    </row>
    <row r="625" spans="1:23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60"/>
        <v>159.92152704135739</v>
      </c>
      <c r="G625" t="s">
        <v>20</v>
      </c>
      <c r="H625">
        <v>2693</v>
      </c>
      <c r="I625" s="5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55"/>
        <v>42201.208333333328</v>
      </c>
      <c r="O625" s="12">
        <f t="shared" si="56"/>
        <v>42206.208333333328</v>
      </c>
      <c r="Q625" t="b">
        <v>0</v>
      </c>
      <c r="R625" t="b">
        <v>0</v>
      </c>
      <c r="S625" t="s">
        <v>33</v>
      </c>
      <c r="T625" t="str">
        <f t="shared" si="57"/>
        <v>theater</v>
      </c>
      <c r="U625" t="str">
        <f t="shared" si="58"/>
        <v>plays</v>
      </c>
      <c r="V625" s="6" t="s">
        <v>2037</v>
      </c>
      <c r="W625" t="s">
        <v>2038</v>
      </c>
    </row>
    <row r="626" spans="1:23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60"/>
        <v>279.39215686274508</v>
      </c>
      <c r="G626" t="s">
        <v>20</v>
      </c>
      <c r="H626">
        <v>432</v>
      </c>
      <c r="I626" s="5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55"/>
        <v>42029.25</v>
      </c>
      <c r="O626" s="12">
        <f t="shared" si="56"/>
        <v>42035.25</v>
      </c>
      <c r="Q626" t="b">
        <v>0</v>
      </c>
      <c r="R626" t="b">
        <v>0</v>
      </c>
      <c r="S626" t="s">
        <v>122</v>
      </c>
      <c r="T626" t="str">
        <f t="shared" si="57"/>
        <v>photography</v>
      </c>
      <c r="U626" t="str">
        <f t="shared" si="58"/>
        <v>photography books</v>
      </c>
      <c r="V626" s="6" t="s">
        <v>2052</v>
      </c>
      <c r="W626" t="s">
        <v>2053</v>
      </c>
    </row>
    <row r="627" spans="1:23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60"/>
        <v>77.373333333333335</v>
      </c>
      <c r="G627" t="s">
        <v>14</v>
      </c>
      <c r="H627">
        <v>62</v>
      </c>
      <c r="I627" s="5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55"/>
        <v>43857.25</v>
      </c>
      <c r="O627" s="12">
        <f t="shared" si="56"/>
        <v>43871.25</v>
      </c>
      <c r="Q627" t="b">
        <v>0</v>
      </c>
      <c r="R627" t="b">
        <v>0</v>
      </c>
      <c r="S627" t="s">
        <v>33</v>
      </c>
      <c r="T627" t="str">
        <f t="shared" si="57"/>
        <v>theater</v>
      </c>
      <c r="U627" t="str">
        <f t="shared" si="58"/>
        <v>plays</v>
      </c>
      <c r="V627" s="6" t="s">
        <v>2037</v>
      </c>
      <c r="W627" t="s">
        <v>2038</v>
      </c>
    </row>
    <row r="628" spans="1:23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60"/>
        <v>206.32812500000003</v>
      </c>
      <c r="G628" t="s">
        <v>20</v>
      </c>
      <c r="H628">
        <v>189</v>
      </c>
      <c r="I628" s="5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55"/>
        <v>40449.208333333336</v>
      </c>
      <c r="O628" s="12">
        <f t="shared" si="56"/>
        <v>40458.208333333336</v>
      </c>
      <c r="Q628" t="b">
        <v>0</v>
      </c>
      <c r="R628" t="b">
        <v>1</v>
      </c>
      <c r="S628" t="s">
        <v>33</v>
      </c>
      <c r="T628" t="str">
        <f t="shared" si="57"/>
        <v>theater</v>
      </c>
      <c r="U628" t="str">
        <f t="shared" si="58"/>
        <v>plays</v>
      </c>
      <c r="V628" s="6" t="s">
        <v>2037</v>
      </c>
      <c r="W628" t="s">
        <v>2038</v>
      </c>
    </row>
    <row r="629" spans="1:23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60"/>
        <v>694.25</v>
      </c>
      <c r="G629" t="s">
        <v>20</v>
      </c>
      <c r="H629">
        <v>154</v>
      </c>
      <c r="I629" s="5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55"/>
        <v>40345.208333333336</v>
      </c>
      <c r="O629" s="12">
        <f t="shared" si="56"/>
        <v>40369.208333333336</v>
      </c>
      <c r="Q629" t="b">
        <v>1</v>
      </c>
      <c r="R629" t="b">
        <v>0</v>
      </c>
      <c r="S629" t="s">
        <v>17</v>
      </c>
      <c r="T629" t="str">
        <f t="shared" si="57"/>
        <v>food</v>
      </c>
      <c r="U629" t="str">
        <f t="shared" si="58"/>
        <v>food trucks</v>
      </c>
      <c r="V629" s="6" t="s">
        <v>2031</v>
      </c>
      <c r="W629" t="s">
        <v>2032</v>
      </c>
    </row>
    <row r="630" spans="1:23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60"/>
        <v>151.78947368421052</v>
      </c>
      <c r="G630" t="s">
        <v>20</v>
      </c>
      <c r="H630">
        <v>96</v>
      </c>
      <c r="I630" s="5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55"/>
        <v>40455.208333333336</v>
      </c>
      <c r="O630" s="12">
        <f t="shared" si="56"/>
        <v>40458.208333333336</v>
      </c>
      <c r="Q630" t="b">
        <v>0</v>
      </c>
      <c r="R630" t="b">
        <v>0</v>
      </c>
      <c r="S630" t="s">
        <v>60</v>
      </c>
      <c r="T630" t="str">
        <f t="shared" si="57"/>
        <v>music</v>
      </c>
      <c r="U630" t="str">
        <f t="shared" si="58"/>
        <v>indie rock</v>
      </c>
      <c r="V630" s="6" t="s">
        <v>2033</v>
      </c>
      <c r="W630" t="s">
        <v>2043</v>
      </c>
    </row>
    <row r="631" spans="1:23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60"/>
        <v>64.58207217694995</v>
      </c>
      <c r="G631" t="s">
        <v>14</v>
      </c>
      <c r="H631">
        <v>750</v>
      </c>
      <c r="I631" s="5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55"/>
        <v>42557.208333333328</v>
      </c>
      <c r="O631" s="12">
        <f t="shared" si="56"/>
        <v>42559.208333333328</v>
      </c>
      <c r="Q631" t="b">
        <v>0</v>
      </c>
      <c r="R631" t="b">
        <v>1</v>
      </c>
      <c r="S631" t="s">
        <v>33</v>
      </c>
      <c r="T631" t="str">
        <f t="shared" si="57"/>
        <v>theater</v>
      </c>
      <c r="U631" t="str">
        <f t="shared" si="58"/>
        <v>plays</v>
      </c>
      <c r="V631" s="6" t="s">
        <v>2037</v>
      </c>
      <c r="W631" t="s">
        <v>2038</v>
      </c>
    </row>
    <row r="632" spans="1:23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60"/>
        <v>62.873684210526314</v>
      </c>
      <c r="G632" t="s">
        <v>74</v>
      </c>
      <c r="H632">
        <v>87</v>
      </c>
      <c r="I632" s="5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55"/>
        <v>43586.208333333328</v>
      </c>
      <c r="O632" s="12">
        <f t="shared" si="56"/>
        <v>43597.208333333328</v>
      </c>
      <c r="Q632" t="b">
        <v>0</v>
      </c>
      <c r="R632" t="b">
        <v>1</v>
      </c>
      <c r="S632" t="s">
        <v>33</v>
      </c>
      <c r="T632" t="str">
        <f t="shared" si="57"/>
        <v>theater</v>
      </c>
      <c r="U632" t="str">
        <f t="shared" si="58"/>
        <v>plays</v>
      </c>
      <c r="V632" s="6" t="s">
        <v>2037</v>
      </c>
      <c r="W632" t="s">
        <v>2038</v>
      </c>
    </row>
    <row r="633" spans="1:23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60"/>
        <v>310.39864864864865</v>
      </c>
      <c r="G633" t="s">
        <v>20</v>
      </c>
      <c r="H633">
        <v>3063</v>
      </c>
      <c r="I633" s="5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55"/>
        <v>43550.208333333328</v>
      </c>
      <c r="O633" s="12">
        <f t="shared" si="56"/>
        <v>43554.208333333328</v>
      </c>
      <c r="Q633" t="b">
        <v>0</v>
      </c>
      <c r="R633" t="b">
        <v>0</v>
      </c>
      <c r="S633" t="s">
        <v>33</v>
      </c>
      <c r="T633" t="str">
        <f t="shared" si="57"/>
        <v>theater</v>
      </c>
      <c r="U633" t="str">
        <f t="shared" si="58"/>
        <v>plays</v>
      </c>
      <c r="V633" s="6" t="s">
        <v>2037</v>
      </c>
      <c r="W633" t="s">
        <v>2038</v>
      </c>
    </row>
    <row r="634" spans="1:23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60"/>
        <v>42.859916782246884</v>
      </c>
      <c r="G634" t="s">
        <v>47</v>
      </c>
      <c r="H634">
        <v>278</v>
      </c>
      <c r="I634" s="5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55"/>
        <v>41945.208333333336</v>
      </c>
      <c r="O634" s="12">
        <f t="shared" si="56"/>
        <v>41963.25</v>
      </c>
      <c r="Q634" t="b">
        <v>0</v>
      </c>
      <c r="R634" t="b">
        <v>0</v>
      </c>
      <c r="S634" t="s">
        <v>33</v>
      </c>
      <c r="T634" t="str">
        <f t="shared" si="57"/>
        <v>theater</v>
      </c>
      <c r="U634" t="str">
        <f t="shared" si="58"/>
        <v>plays</v>
      </c>
      <c r="V634" s="6" t="s">
        <v>2037</v>
      </c>
      <c r="W634" t="s">
        <v>2038</v>
      </c>
    </row>
    <row r="635" spans="1:23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60"/>
        <v>83.119402985074629</v>
      </c>
      <c r="G635" t="s">
        <v>14</v>
      </c>
      <c r="H635">
        <v>105</v>
      </c>
      <c r="I635" s="5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55"/>
        <v>42315.25</v>
      </c>
      <c r="O635" s="12">
        <f t="shared" si="56"/>
        <v>42319.25</v>
      </c>
      <c r="Q635" t="b">
        <v>0</v>
      </c>
      <c r="R635" t="b">
        <v>0</v>
      </c>
      <c r="S635" t="s">
        <v>71</v>
      </c>
      <c r="T635" t="str">
        <f t="shared" si="57"/>
        <v>film &amp; video</v>
      </c>
      <c r="U635" t="str">
        <f t="shared" si="58"/>
        <v>animation</v>
      </c>
      <c r="V635" s="6" t="s">
        <v>2039</v>
      </c>
      <c r="W635" t="s">
        <v>2047</v>
      </c>
    </row>
    <row r="636" spans="1:23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60"/>
        <v>78.531302876480552</v>
      </c>
      <c r="G636" t="s">
        <v>74</v>
      </c>
      <c r="H636">
        <v>1658</v>
      </c>
      <c r="I636" s="5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55"/>
        <v>42819.208333333328</v>
      </c>
      <c r="O636" s="12">
        <f t="shared" si="56"/>
        <v>42833.208333333328</v>
      </c>
      <c r="Q636" t="b">
        <v>0</v>
      </c>
      <c r="R636" t="b">
        <v>0</v>
      </c>
      <c r="S636" t="s">
        <v>269</v>
      </c>
      <c r="T636" t="str">
        <f t="shared" si="57"/>
        <v>film &amp; video</v>
      </c>
      <c r="U636" t="str">
        <f t="shared" si="58"/>
        <v>television</v>
      </c>
      <c r="V636" s="6" t="s">
        <v>2039</v>
      </c>
      <c r="W636" t="s">
        <v>2058</v>
      </c>
    </row>
    <row r="637" spans="1:23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60"/>
        <v>114.09352517985612</v>
      </c>
      <c r="G637" t="s">
        <v>20</v>
      </c>
      <c r="H637">
        <v>2266</v>
      </c>
      <c r="I637" s="5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55"/>
        <v>41314.25</v>
      </c>
      <c r="O637" s="12">
        <f t="shared" si="56"/>
        <v>41346.208333333336</v>
      </c>
      <c r="Q637" t="b">
        <v>0</v>
      </c>
      <c r="R637" t="b">
        <v>0</v>
      </c>
      <c r="S637" t="s">
        <v>269</v>
      </c>
      <c r="T637" t="str">
        <f t="shared" si="57"/>
        <v>film &amp; video</v>
      </c>
      <c r="U637" t="str">
        <f t="shared" si="58"/>
        <v>television</v>
      </c>
      <c r="V637" s="6" t="s">
        <v>2039</v>
      </c>
      <c r="W637" t="s">
        <v>2058</v>
      </c>
    </row>
    <row r="638" spans="1:23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60"/>
        <v>64.537683358624179</v>
      </c>
      <c r="G638" t="s">
        <v>14</v>
      </c>
      <c r="H638">
        <v>2604</v>
      </c>
      <c r="I638" s="5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55"/>
        <v>40926.25</v>
      </c>
      <c r="O638" s="12">
        <f t="shared" si="56"/>
        <v>40971.25</v>
      </c>
      <c r="Q638" t="b">
        <v>0</v>
      </c>
      <c r="R638" t="b">
        <v>1</v>
      </c>
      <c r="S638" t="s">
        <v>71</v>
      </c>
      <c r="T638" t="str">
        <f t="shared" si="57"/>
        <v>film &amp; video</v>
      </c>
      <c r="U638" t="str">
        <f t="shared" si="58"/>
        <v>animation</v>
      </c>
      <c r="V638" s="6" t="s">
        <v>2039</v>
      </c>
      <c r="W638" t="s">
        <v>2047</v>
      </c>
    </row>
    <row r="639" spans="1:23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60"/>
        <v>79.411764705882348</v>
      </c>
      <c r="G639" t="s">
        <v>14</v>
      </c>
      <c r="H639">
        <v>65</v>
      </c>
      <c r="I639" s="5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55"/>
        <v>42688.25</v>
      </c>
      <c r="O639" s="12">
        <f t="shared" si="56"/>
        <v>42696.25</v>
      </c>
      <c r="Q639" t="b">
        <v>0</v>
      </c>
      <c r="R639" t="b">
        <v>0</v>
      </c>
      <c r="S639" t="s">
        <v>33</v>
      </c>
      <c r="T639" t="str">
        <f t="shared" si="57"/>
        <v>theater</v>
      </c>
      <c r="U639" t="str">
        <f t="shared" si="58"/>
        <v>plays</v>
      </c>
      <c r="V639" s="6" t="s">
        <v>2037</v>
      </c>
      <c r="W639" t="s">
        <v>2038</v>
      </c>
    </row>
    <row r="640" spans="1:23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60"/>
        <v>11.419117647058824</v>
      </c>
      <c r="G640" t="s">
        <v>14</v>
      </c>
      <c r="H640">
        <v>94</v>
      </c>
      <c r="I640" s="5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55"/>
        <v>40386.208333333336</v>
      </c>
      <c r="O640" s="12">
        <f t="shared" si="56"/>
        <v>40398.208333333336</v>
      </c>
      <c r="Q640" t="b">
        <v>0</v>
      </c>
      <c r="R640" t="b">
        <v>1</v>
      </c>
      <c r="S640" t="s">
        <v>33</v>
      </c>
      <c r="T640" t="str">
        <f t="shared" si="57"/>
        <v>theater</v>
      </c>
      <c r="U640" t="str">
        <f t="shared" si="58"/>
        <v>plays</v>
      </c>
      <c r="V640" s="6" t="s">
        <v>2037</v>
      </c>
      <c r="W640" t="s">
        <v>2038</v>
      </c>
    </row>
    <row r="641" spans="1:23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60"/>
        <v>56.186046511627907</v>
      </c>
      <c r="G641" t="s">
        <v>47</v>
      </c>
      <c r="H641">
        <v>45</v>
      </c>
      <c r="I641" s="5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55"/>
        <v>43309.208333333328</v>
      </c>
      <c r="O641" s="12">
        <f t="shared" si="56"/>
        <v>43309.208333333328</v>
      </c>
      <c r="Q641" t="b">
        <v>0</v>
      </c>
      <c r="R641" t="b">
        <v>1</v>
      </c>
      <c r="S641" t="s">
        <v>53</v>
      </c>
      <c r="T641" t="str">
        <f t="shared" si="57"/>
        <v>film &amp; video</v>
      </c>
      <c r="U641" t="str">
        <f t="shared" si="58"/>
        <v>drama</v>
      </c>
      <c r="V641" s="6" t="s">
        <v>2039</v>
      </c>
      <c r="W641" t="s">
        <v>2042</v>
      </c>
    </row>
    <row r="642" spans="1:23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60"/>
        <v>16.501669449081803</v>
      </c>
      <c r="G642" t="s">
        <v>14</v>
      </c>
      <c r="H642">
        <v>257</v>
      </c>
      <c r="I642" s="5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55"/>
        <v>42387.25</v>
      </c>
      <c r="O642" s="12">
        <f t="shared" si="56"/>
        <v>42390.25</v>
      </c>
      <c r="Q642" t="b">
        <v>0</v>
      </c>
      <c r="R642" t="b">
        <v>0</v>
      </c>
      <c r="S642" t="s">
        <v>33</v>
      </c>
      <c r="T642" t="str">
        <f t="shared" si="57"/>
        <v>theater</v>
      </c>
      <c r="U642" t="str">
        <f t="shared" si="58"/>
        <v>plays</v>
      </c>
      <c r="V642" s="6" t="s">
        <v>2037</v>
      </c>
      <c r="W642" t="s">
        <v>2038</v>
      </c>
    </row>
    <row r="643" spans="1:23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60"/>
        <v>119.96808510638297</v>
      </c>
      <c r="G643" t="s">
        <v>20</v>
      </c>
      <c r="H643">
        <v>194</v>
      </c>
      <c r="I643" s="5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N706" si="61">(((L643/60)/60)/24)+DATE(1970,1,1)</f>
        <v>42786.25</v>
      </c>
      <c r="O643" s="12">
        <f t="shared" ref="O643:O706" si="62">(((M643/60)/60)/24)+DATE(1970,1,1)</f>
        <v>42814.208333333328</v>
      </c>
      <c r="Q643" t="b">
        <v>0</v>
      </c>
      <c r="R643" t="b">
        <v>0</v>
      </c>
      <c r="S643" t="s">
        <v>33</v>
      </c>
      <c r="T643" t="str">
        <f t="shared" ref="T643:T706" si="63">LEFT(S643, FIND("/", S643) -1)</f>
        <v>theater</v>
      </c>
      <c r="U643" t="str">
        <f t="shared" ref="U643:U706" si="64">RIGHT(S643, LEN(S643)- FIND("/", S643))</f>
        <v>plays</v>
      </c>
      <c r="V643" s="6" t="s">
        <v>2037</v>
      </c>
      <c r="W643" t="s">
        <v>2038</v>
      </c>
    </row>
    <row r="644" spans="1:23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5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61"/>
        <v>43451.25</v>
      </c>
      <c r="O644" s="12">
        <f t="shared" si="62"/>
        <v>43460.25</v>
      </c>
      <c r="Q644" t="b">
        <v>0</v>
      </c>
      <c r="R644" t="b">
        <v>0</v>
      </c>
      <c r="S644" t="s">
        <v>65</v>
      </c>
      <c r="T644" t="str">
        <f t="shared" si="63"/>
        <v>technology</v>
      </c>
      <c r="U644" t="str">
        <f t="shared" si="64"/>
        <v>wearables</v>
      </c>
      <c r="V644" s="6" t="s">
        <v>2035</v>
      </c>
      <c r="W644" t="s">
        <v>2044</v>
      </c>
    </row>
    <row r="645" spans="1:23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ref="F645:F708" si="66">(E645/D645)*100</f>
        <v>221.38255033557047</v>
      </c>
      <c r="G645" t="s">
        <v>20</v>
      </c>
      <c r="H645">
        <v>375</v>
      </c>
      <c r="I645" s="5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61"/>
        <v>42795.25</v>
      </c>
      <c r="O645" s="12">
        <f t="shared" si="62"/>
        <v>42813.208333333328</v>
      </c>
      <c r="Q645" t="b">
        <v>0</v>
      </c>
      <c r="R645" t="b">
        <v>0</v>
      </c>
      <c r="S645" t="s">
        <v>33</v>
      </c>
      <c r="T645" t="str">
        <f t="shared" si="63"/>
        <v>theater</v>
      </c>
      <c r="U645" t="str">
        <f t="shared" si="64"/>
        <v>plays</v>
      </c>
      <c r="V645" s="6" t="s">
        <v>2037</v>
      </c>
      <c r="W645" t="s">
        <v>2038</v>
      </c>
    </row>
    <row r="646" spans="1:23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6"/>
        <v>48.396694214876035</v>
      </c>
      <c r="G646" t="s">
        <v>14</v>
      </c>
      <c r="H646">
        <v>2928</v>
      </c>
      <c r="I646" s="5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61"/>
        <v>43452.25</v>
      </c>
      <c r="O646" s="12">
        <f t="shared" si="62"/>
        <v>43468.25</v>
      </c>
      <c r="Q646" t="b">
        <v>0</v>
      </c>
      <c r="R646" t="b">
        <v>0</v>
      </c>
      <c r="S646" t="s">
        <v>33</v>
      </c>
      <c r="T646" t="str">
        <f t="shared" si="63"/>
        <v>theater</v>
      </c>
      <c r="U646" t="str">
        <f t="shared" si="64"/>
        <v>plays</v>
      </c>
      <c r="V646" s="6" t="s">
        <v>2037</v>
      </c>
      <c r="W646" t="s">
        <v>2038</v>
      </c>
    </row>
    <row r="647" spans="1:23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6"/>
        <v>92.911504424778755</v>
      </c>
      <c r="G647" t="s">
        <v>14</v>
      </c>
      <c r="H647">
        <v>4697</v>
      </c>
      <c r="I647" s="5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61"/>
        <v>43369.208333333328</v>
      </c>
      <c r="O647" s="12">
        <f t="shared" si="62"/>
        <v>43390.208333333328</v>
      </c>
      <c r="Q647" t="b">
        <v>0</v>
      </c>
      <c r="R647" t="b">
        <v>1</v>
      </c>
      <c r="S647" t="s">
        <v>23</v>
      </c>
      <c r="T647" t="str">
        <f t="shared" si="63"/>
        <v>music</v>
      </c>
      <c r="U647" t="str">
        <f t="shared" si="64"/>
        <v>rock</v>
      </c>
      <c r="V647" s="6" t="s">
        <v>2033</v>
      </c>
      <c r="W647" t="s">
        <v>2034</v>
      </c>
    </row>
    <row r="648" spans="1:23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6"/>
        <v>88.599797365754824</v>
      </c>
      <c r="G648" t="s">
        <v>14</v>
      </c>
      <c r="H648">
        <v>2915</v>
      </c>
      <c r="I648" s="5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61"/>
        <v>41346.208333333336</v>
      </c>
      <c r="O648" s="12">
        <f t="shared" si="62"/>
        <v>41357.208333333336</v>
      </c>
      <c r="Q648" t="b">
        <v>0</v>
      </c>
      <c r="R648" t="b">
        <v>0</v>
      </c>
      <c r="S648" t="s">
        <v>89</v>
      </c>
      <c r="T648" t="str">
        <f t="shared" si="63"/>
        <v>games</v>
      </c>
      <c r="U648" t="str">
        <f t="shared" si="64"/>
        <v>video games</v>
      </c>
      <c r="V648" s="6" t="s">
        <v>2048</v>
      </c>
      <c r="W648" t="s">
        <v>2049</v>
      </c>
    </row>
    <row r="649" spans="1:23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6"/>
        <v>41.4</v>
      </c>
      <c r="G649" t="s">
        <v>14</v>
      </c>
      <c r="H649">
        <v>18</v>
      </c>
      <c r="I649" s="5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61"/>
        <v>43199.208333333328</v>
      </c>
      <c r="O649" s="12">
        <f t="shared" si="62"/>
        <v>43223.208333333328</v>
      </c>
      <c r="Q649" t="b">
        <v>0</v>
      </c>
      <c r="R649" t="b">
        <v>0</v>
      </c>
      <c r="S649" t="s">
        <v>206</v>
      </c>
      <c r="T649" t="str">
        <f t="shared" si="63"/>
        <v>publishing</v>
      </c>
      <c r="U649" t="str">
        <f t="shared" si="64"/>
        <v>translations</v>
      </c>
      <c r="V649" s="6" t="s">
        <v>2045</v>
      </c>
      <c r="W649" t="s">
        <v>2057</v>
      </c>
    </row>
    <row r="650" spans="1:23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6"/>
        <v>63.056795131845846</v>
      </c>
      <c r="G650" t="s">
        <v>74</v>
      </c>
      <c r="H650">
        <v>723</v>
      </c>
      <c r="I650" s="5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61"/>
        <v>42922.208333333328</v>
      </c>
      <c r="O650" s="12">
        <f t="shared" si="62"/>
        <v>42940.208333333328</v>
      </c>
      <c r="Q650" t="b">
        <v>1</v>
      </c>
      <c r="R650" t="b">
        <v>0</v>
      </c>
      <c r="S650" t="s">
        <v>17</v>
      </c>
      <c r="T650" t="str">
        <f t="shared" si="63"/>
        <v>food</v>
      </c>
      <c r="U650" t="str">
        <f t="shared" si="64"/>
        <v>food trucks</v>
      </c>
      <c r="V650" s="6" t="s">
        <v>2031</v>
      </c>
      <c r="W650" t="s">
        <v>2032</v>
      </c>
    </row>
    <row r="651" spans="1:23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6"/>
        <v>48.482333607230892</v>
      </c>
      <c r="G651" t="s">
        <v>14</v>
      </c>
      <c r="H651">
        <v>602</v>
      </c>
      <c r="I651" s="5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61"/>
        <v>40471.208333333336</v>
      </c>
      <c r="O651" s="12">
        <f t="shared" si="62"/>
        <v>40482.208333333336</v>
      </c>
      <c r="Q651" t="b">
        <v>1</v>
      </c>
      <c r="R651" t="b">
        <v>1</v>
      </c>
      <c r="S651" t="s">
        <v>33</v>
      </c>
      <c r="T651" t="str">
        <f t="shared" si="63"/>
        <v>theater</v>
      </c>
      <c r="U651" t="str">
        <f t="shared" si="64"/>
        <v>plays</v>
      </c>
      <c r="V651" s="6" t="s">
        <v>2037</v>
      </c>
      <c r="W651" t="s">
        <v>2038</v>
      </c>
    </row>
    <row r="652" spans="1:23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6"/>
        <v>2</v>
      </c>
      <c r="G652" t="s">
        <v>14</v>
      </c>
      <c r="H652">
        <v>1</v>
      </c>
      <c r="I652" s="5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61"/>
        <v>41828.208333333336</v>
      </c>
      <c r="O652" s="12">
        <f t="shared" si="62"/>
        <v>41855.208333333336</v>
      </c>
      <c r="Q652" t="b">
        <v>0</v>
      </c>
      <c r="R652" t="b">
        <v>0</v>
      </c>
      <c r="S652" t="s">
        <v>159</v>
      </c>
      <c r="T652" t="str">
        <f t="shared" si="63"/>
        <v>music</v>
      </c>
      <c r="U652" t="str">
        <f t="shared" si="64"/>
        <v>jazz</v>
      </c>
      <c r="V652" s="6" t="s">
        <v>2033</v>
      </c>
      <c r="W652" t="s">
        <v>2056</v>
      </c>
    </row>
    <row r="653" spans="1:23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6"/>
        <v>88.47941026944585</v>
      </c>
      <c r="G653" t="s">
        <v>14</v>
      </c>
      <c r="H653">
        <v>3868</v>
      </c>
      <c r="I653" s="5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61"/>
        <v>41692.25</v>
      </c>
      <c r="O653" s="12">
        <f t="shared" si="62"/>
        <v>41707.25</v>
      </c>
      <c r="Q653" t="b">
        <v>0</v>
      </c>
      <c r="R653" t="b">
        <v>0</v>
      </c>
      <c r="S653" t="s">
        <v>100</v>
      </c>
      <c r="T653" t="str">
        <f t="shared" si="63"/>
        <v>film &amp; video</v>
      </c>
      <c r="U653" t="str">
        <f t="shared" si="64"/>
        <v>shorts</v>
      </c>
      <c r="V653" s="6" t="s">
        <v>2039</v>
      </c>
      <c r="W653" t="s">
        <v>2050</v>
      </c>
    </row>
    <row r="654" spans="1:23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6"/>
        <v>126.84</v>
      </c>
      <c r="G654" t="s">
        <v>20</v>
      </c>
      <c r="H654">
        <v>409</v>
      </c>
      <c r="I654" s="5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61"/>
        <v>42587.208333333328</v>
      </c>
      <c r="O654" s="12">
        <f t="shared" si="62"/>
        <v>42630.208333333328</v>
      </c>
      <c r="Q654" t="b">
        <v>0</v>
      </c>
      <c r="R654" t="b">
        <v>0</v>
      </c>
      <c r="S654" t="s">
        <v>28</v>
      </c>
      <c r="T654" t="str">
        <f t="shared" si="63"/>
        <v>technology</v>
      </c>
      <c r="U654" t="str">
        <f t="shared" si="64"/>
        <v>web</v>
      </c>
      <c r="V654" s="6" t="s">
        <v>2035</v>
      </c>
      <c r="W654" t="s">
        <v>2036</v>
      </c>
    </row>
    <row r="655" spans="1:23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6"/>
        <v>2338.833333333333</v>
      </c>
      <c r="G655" t="s">
        <v>20</v>
      </c>
      <c r="H655">
        <v>234</v>
      </c>
      <c r="I655" s="5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61"/>
        <v>42468.208333333328</v>
      </c>
      <c r="O655" s="12">
        <f t="shared" si="62"/>
        <v>42470.208333333328</v>
      </c>
      <c r="Q655" t="b">
        <v>0</v>
      </c>
      <c r="R655" t="b">
        <v>0</v>
      </c>
      <c r="S655" t="s">
        <v>28</v>
      </c>
      <c r="T655" t="str">
        <f t="shared" si="63"/>
        <v>technology</v>
      </c>
      <c r="U655" t="str">
        <f t="shared" si="64"/>
        <v>web</v>
      </c>
      <c r="V655" s="6" t="s">
        <v>2035</v>
      </c>
      <c r="W655" t="s">
        <v>2036</v>
      </c>
    </row>
    <row r="656" spans="1:23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6"/>
        <v>508.38857142857148</v>
      </c>
      <c r="G656" t="s">
        <v>20</v>
      </c>
      <c r="H656">
        <v>3016</v>
      </c>
      <c r="I656" s="5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61"/>
        <v>42240.208333333328</v>
      </c>
      <c r="O656" s="12">
        <f t="shared" si="62"/>
        <v>42245.208333333328</v>
      </c>
      <c r="Q656" t="b">
        <v>0</v>
      </c>
      <c r="R656" t="b">
        <v>0</v>
      </c>
      <c r="S656" t="s">
        <v>148</v>
      </c>
      <c r="T656" t="str">
        <f t="shared" si="63"/>
        <v>music</v>
      </c>
      <c r="U656" t="str">
        <f t="shared" si="64"/>
        <v>metal</v>
      </c>
      <c r="V656" s="6" t="s">
        <v>2033</v>
      </c>
      <c r="W656" t="s">
        <v>2055</v>
      </c>
    </row>
    <row r="657" spans="1:23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6"/>
        <v>191.47826086956522</v>
      </c>
      <c r="G657" t="s">
        <v>20</v>
      </c>
      <c r="H657">
        <v>264</v>
      </c>
      <c r="I657" s="5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61"/>
        <v>42796.25</v>
      </c>
      <c r="O657" s="12">
        <f t="shared" si="62"/>
        <v>42809.208333333328</v>
      </c>
      <c r="Q657" t="b">
        <v>1</v>
      </c>
      <c r="R657" t="b">
        <v>0</v>
      </c>
      <c r="S657" t="s">
        <v>122</v>
      </c>
      <c r="T657" t="str">
        <f t="shared" si="63"/>
        <v>photography</v>
      </c>
      <c r="U657" t="str">
        <f t="shared" si="64"/>
        <v>photography books</v>
      </c>
      <c r="V657" s="6" t="s">
        <v>2052</v>
      </c>
      <c r="W657" t="s">
        <v>2053</v>
      </c>
    </row>
    <row r="658" spans="1:23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6"/>
        <v>42.127533783783782</v>
      </c>
      <c r="G658" t="s">
        <v>14</v>
      </c>
      <c r="H658">
        <v>504</v>
      </c>
      <c r="I658" s="5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61"/>
        <v>43097.25</v>
      </c>
      <c r="O658" s="12">
        <f t="shared" si="62"/>
        <v>43102.25</v>
      </c>
      <c r="Q658" t="b">
        <v>0</v>
      </c>
      <c r="R658" t="b">
        <v>0</v>
      </c>
      <c r="S658" t="s">
        <v>17</v>
      </c>
      <c r="T658" t="str">
        <f t="shared" si="63"/>
        <v>food</v>
      </c>
      <c r="U658" t="str">
        <f t="shared" si="64"/>
        <v>food trucks</v>
      </c>
      <c r="V658" s="6" t="s">
        <v>2031</v>
      </c>
      <c r="W658" t="s">
        <v>2032</v>
      </c>
    </row>
    <row r="659" spans="1:23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6"/>
        <v>8.24</v>
      </c>
      <c r="G659" t="s">
        <v>14</v>
      </c>
      <c r="H659">
        <v>14</v>
      </c>
      <c r="I659" s="5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61"/>
        <v>43096.25</v>
      </c>
      <c r="O659" s="12">
        <f t="shared" si="62"/>
        <v>43112.25</v>
      </c>
      <c r="Q659" t="b">
        <v>0</v>
      </c>
      <c r="R659" t="b">
        <v>0</v>
      </c>
      <c r="S659" t="s">
        <v>474</v>
      </c>
      <c r="T659" t="str">
        <f t="shared" si="63"/>
        <v>film &amp; video</v>
      </c>
      <c r="U659" t="str">
        <f t="shared" si="64"/>
        <v>science fiction</v>
      </c>
      <c r="V659" s="6" t="s">
        <v>2039</v>
      </c>
      <c r="W659" t="s">
        <v>2061</v>
      </c>
    </row>
    <row r="660" spans="1:23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6"/>
        <v>60.064638783269963</v>
      </c>
      <c r="G660" t="s">
        <v>74</v>
      </c>
      <c r="H660">
        <v>390</v>
      </c>
      <c r="I660" s="5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61"/>
        <v>42246.208333333328</v>
      </c>
      <c r="O660" s="12">
        <f t="shared" si="62"/>
        <v>42269.208333333328</v>
      </c>
      <c r="Q660" t="b">
        <v>0</v>
      </c>
      <c r="R660" t="b">
        <v>0</v>
      </c>
      <c r="S660" t="s">
        <v>23</v>
      </c>
      <c r="T660" t="str">
        <f t="shared" si="63"/>
        <v>music</v>
      </c>
      <c r="U660" t="str">
        <f t="shared" si="64"/>
        <v>rock</v>
      </c>
      <c r="V660" s="6" t="s">
        <v>2033</v>
      </c>
      <c r="W660" t="s">
        <v>2034</v>
      </c>
    </row>
    <row r="661" spans="1:23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6"/>
        <v>47.232808616404313</v>
      </c>
      <c r="G661" t="s">
        <v>14</v>
      </c>
      <c r="H661">
        <v>750</v>
      </c>
      <c r="I661" s="5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61"/>
        <v>40570.25</v>
      </c>
      <c r="O661" s="12">
        <f t="shared" si="62"/>
        <v>40571.25</v>
      </c>
      <c r="Q661" t="b">
        <v>0</v>
      </c>
      <c r="R661" t="b">
        <v>0</v>
      </c>
      <c r="S661" t="s">
        <v>42</v>
      </c>
      <c r="T661" t="str">
        <f t="shared" si="63"/>
        <v>film &amp; video</v>
      </c>
      <c r="U661" t="str">
        <f t="shared" si="64"/>
        <v>documentary</v>
      </c>
      <c r="V661" s="6" t="s">
        <v>2039</v>
      </c>
      <c r="W661" t="s">
        <v>2040</v>
      </c>
    </row>
    <row r="662" spans="1:23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6"/>
        <v>81.736263736263737</v>
      </c>
      <c r="G662" t="s">
        <v>14</v>
      </c>
      <c r="H662">
        <v>77</v>
      </c>
      <c r="I662" s="5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61"/>
        <v>42237.208333333328</v>
      </c>
      <c r="O662" s="12">
        <f t="shared" si="62"/>
        <v>42246.208333333328</v>
      </c>
      <c r="Q662" t="b">
        <v>1</v>
      </c>
      <c r="R662" t="b">
        <v>0</v>
      </c>
      <c r="S662" t="s">
        <v>33</v>
      </c>
      <c r="T662" t="str">
        <f t="shared" si="63"/>
        <v>theater</v>
      </c>
      <c r="U662" t="str">
        <f t="shared" si="64"/>
        <v>plays</v>
      </c>
      <c r="V662" s="6" t="s">
        <v>2037</v>
      </c>
      <c r="W662" t="s">
        <v>2038</v>
      </c>
    </row>
    <row r="663" spans="1:23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6"/>
        <v>54.187265917603</v>
      </c>
      <c r="G663" t="s">
        <v>14</v>
      </c>
      <c r="H663">
        <v>752</v>
      </c>
      <c r="I663" s="5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61"/>
        <v>40996.208333333336</v>
      </c>
      <c r="O663" s="12">
        <f t="shared" si="62"/>
        <v>41026.208333333336</v>
      </c>
      <c r="Q663" t="b">
        <v>0</v>
      </c>
      <c r="R663" t="b">
        <v>0</v>
      </c>
      <c r="S663" t="s">
        <v>159</v>
      </c>
      <c r="T663" t="str">
        <f t="shared" si="63"/>
        <v>music</v>
      </c>
      <c r="U663" t="str">
        <f t="shared" si="64"/>
        <v>jazz</v>
      </c>
      <c r="V663" s="6" t="s">
        <v>2033</v>
      </c>
      <c r="W663" t="s">
        <v>2056</v>
      </c>
    </row>
    <row r="664" spans="1:23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6"/>
        <v>97.868131868131869</v>
      </c>
      <c r="G664" t="s">
        <v>14</v>
      </c>
      <c r="H664">
        <v>131</v>
      </c>
      <c r="I664" s="5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61"/>
        <v>43443.25</v>
      </c>
      <c r="O664" s="12">
        <f t="shared" si="62"/>
        <v>43447.25</v>
      </c>
      <c r="Q664" t="b">
        <v>0</v>
      </c>
      <c r="R664" t="b">
        <v>0</v>
      </c>
      <c r="S664" t="s">
        <v>33</v>
      </c>
      <c r="T664" t="str">
        <f t="shared" si="63"/>
        <v>theater</v>
      </c>
      <c r="U664" t="str">
        <f t="shared" si="64"/>
        <v>plays</v>
      </c>
      <c r="V664" s="6" t="s">
        <v>2037</v>
      </c>
      <c r="W664" t="s">
        <v>2038</v>
      </c>
    </row>
    <row r="665" spans="1:23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6"/>
        <v>77.239999999999995</v>
      </c>
      <c r="G665" t="s">
        <v>14</v>
      </c>
      <c r="H665">
        <v>87</v>
      </c>
      <c r="I665" s="5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61"/>
        <v>40458.208333333336</v>
      </c>
      <c r="O665" s="12">
        <f t="shared" si="62"/>
        <v>40481.208333333336</v>
      </c>
      <c r="Q665" t="b">
        <v>0</v>
      </c>
      <c r="R665" t="b">
        <v>0</v>
      </c>
      <c r="S665" t="s">
        <v>33</v>
      </c>
      <c r="T665" t="str">
        <f t="shared" si="63"/>
        <v>theater</v>
      </c>
      <c r="U665" t="str">
        <f t="shared" si="64"/>
        <v>plays</v>
      </c>
      <c r="V665" s="6" t="s">
        <v>2037</v>
      </c>
      <c r="W665" t="s">
        <v>2038</v>
      </c>
    </row>
    <row r="666" spans="1:23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6"/>
        <v>33.464735516372798</v>
      </c>
      <c r="G666" t="s">
        <v>14</v>
      </c>
      <c r="H666">
        <v>1063</v>
      </c>
      <c r="I666" s="5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61"/>
        <v>40959.25</v>
      </c>
      <c r="O666" s="12">
        <f t="shared" si="62"/>
        <v>40969.25</v>
      </c>
      <c r="Q666" t="b">
        <v>0</v>
      </c>
      <c r="R666" t="b">
        <v>0</v>
      </c>
      <c r="S666" t="s">
        <v>159</v>
      </c>
      <c r="T666" t="str">
        <f t="shared" si="63"/>
        <v>music</v>
      </c>
      <c r="U666" t="str">
        <f t="shared" si="64"/>
        <v>jazz</v>
      </c>
      <c r="V666" s="6" t="s">
        <v>2033</v>
      </c>
      <c r="W666" t="s">
        <v>2056</v>
      </c>
    </row>
    <row r="667" spans="1:23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6"/>
        <v>239.58823529411765</v>
      </c>
      <c r="G667" t="s">
        <v>20</v>
      </c>
      <c r="H667">
        <v>272</v>
      </c>
      <c r="I667" s="5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61"/>
        <v>40733.208333333336</v>
      </c>
      <c r="O667" s="12">
        <f t="shared" si="62"/>
        <v>40747.208333333336</v>
      </c>
      <c r="Q667" t="b">
        <v>0</v>
      </c>
      <c r="R667" t="b">
        <v>1</v>
      </c>
      <c r="S667" t="s">
        <v>42</v>
      </c>
      <c r="T667" t="str">
        <f t="shared" si="63"/>
        <v>film &amp; video</v>
      </c>
      <c r="U667" t="str">
        <f t="shared" si="64"/>
        <v>documentary</v>
      </c>
      <c r="V667" s="6" t="s">
        <v>2039</v>
      </c>
      <c r="W667" t="s">
        <v>2040</v>
      </c>
    </row>
    <row r="668" spans="1:23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6"/>
        <v>64.032258064516128</v>
      </c>
      <c r="G668" t="s">
        <v>74</v>
      </c>
      <c r="H668">
        <v>25</v>
      </c>
      <c r="I668" s="5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61"/>
        <v>41516.208333333336</v>
      </c>
      <c r="O668" s="12">
        <f t="shared" si="62"/>
        <v>41522.208333333336</v>
      </c>
      <c r="Q668" t="b">
        <v>0</v>
      </c>
      <c r="R668" t="b">
        <v>1</v>
      </c>
      <c r="S668" t="s">
        <v>33</v>
      </c>
      <c r="T668" t="str">
        <f t="shared" si="63"/>
        <v>theater</v>
      </c>
      <c r="U668" t="str">
        <f t="shared" si="64"/>
        <v>plays</v>
      </c>
      <c r="V668" s="6" t="s">
        <v>2037</v>
      </c>
      <c r="W668" t="s">
        <v>2038</v>
      </c>
    </row>
    <row r="669" spans="1:23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6"/>
        <v>176.15942028985506</v>
      </c>
      <c r="G669" t="s">
        <v>20</v>
      </c>
      <c r="H669">
        <v>419</v>
      </c>
      <c r="I669" s="5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61"/>
        <v>41892.208333333336</v>
      </c>
      <c r="O669" s="12">
        <f t="shared" si="62"/>
        <v>41901.208333333336</v>
      </c>
      <c r="Q669" t="b">
        <v>0</v>
      </c>
      <c r="R669" t="b">
        <v>0</v>
      </c>
      <c r="S669" t="s">
        <v>1029</v>
      </c>
      <c r="T669" t="str">
        <f t="shared" si="63"/>
        <v>journalism</v>
      </c>
      <c r="U669" t="str">
        <f t="shared" si="64"/>
        <v>audio</v>
      </c>
      <c r="V669" s="6" t="s">
        <v>2062</v>
      </c>
      <c r="W669" t="s">
        <v>2063</v>
      </c>
    </row>
    <row r="670" spans="1:23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6"/>
        <v>20.33818181818182</v>
      </c>
      <c r="G670" t="s">
        <v>14</v>
      </c>
      <c r="H670">
        <v>76</v>
      </c>
      <c r="I670" s="5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61"/>
        <v>41122.208333333336</v>
      </c>
      <c r="O670" s="12">
        <f t="shared" si="62"/>
        <v>41134.208333333336</v>
      </c>
      <c r="Q670" t="b">
        <v>0</v>
      </c>
      <c r="R670" t="b">
        <v>0</v>
      </c>
      <c r="S670" t="s">
        <v>33</v>
      </c>
      <c r="T670" t="str">
        <f t="shared" si="63"/>
        <v>theater</v>
      </c>
      <c r="U670" t="str">
        <f t="shared" si="64"/>
        <v>plays</v>
      </c>
      <c r="V670" s="6" t="s">
        <v>2037</v>
      </c>
      <c r="W670" t="s">
        <v>2038</v>
      </c>
    </row>
    <row r="671" spans="1:23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6"/>
        <v>358.64754098360658</v>
      </c>
      <c r="G671" t="s">
        <v>20</v>
      </c>
      <c r="H671">
        <v>1621</v>
      </c>
      <c r="I671" s="5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61"/>
        <v>42912.208333333328</v>
      </c>
      <c r="O671" s="12">
        <f t="shared" si="62"/>
        <v>42921.208333333328</v>
      </c>
      <c r="Q671" t="b">
        <v>0</v>
      </c>
      <c r="R671" t="b">
        <v>0</v>
      </c>
      <c r="S671" t="s">
        <v>33</v>
      </c>
      <c r="T671" t="str">
        <f t="shared" si="63"/>
        <v>theater</v>
      </c>
      <c r="U671" t="str">
        <f t="shared" si="64"/>
        <v>plays</v>
      </c>
      <c r="V671" s="6" t="s">
        <v>2037</v>
      </c>
      <c r="W671" t="s">
        <v>2038</v>
      </c>
    </row>
    <row r="672" spans="1:23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6"/>
        <v>468.85802469135803</v>
      </c>
      <c r="G672" t="s">
        <v>20</v>
      </c>
      <c r="H672">
        <v>1101</v>
      </c>
      <c r="I672" s="5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61"/>
        <v>42425.25</v>
      </c>
      <c r="O672" s="12">
        <f t="shared" si="62"/>
        <v>42437.25</v>
      </c>
      <c r="Q672" t="b">
        <v>0</v>
      </c>
      <c r="R672" t="b">
        <v>0</v>
      </c>
      <c r="S672" t="s">
        <v>60</v>
      </c>
      <c r="T672" t="str">
        <f t="shared" si="63"/>
        <v>music</v>
      </c>
      <c r="U672" t="str">
        <f t="shared" si="64"/>
        <v>indie rock</v>
      </c>
      <c r="V672" s="6" t="s">
        <v>2033</v>
      </c>
      <c r="W672" t="s">
        <v>2043</v>
      </c>
    </row>
    <row r="673" spans="1:23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6"/>
        <v>122.05635245901641</v>
      </c>
      <c r="G673" t="s">
        <v>20</v>
      </c>
      <c r="H673">
        <v>1073</v>
      </c>
      <c r="I673" s="5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61"/>
        <v>40390.208333333336</v>
      </c>
      <c r="O673" s="12">
        <f t="shared" si="62"/>
        <v>40394.208333333336</v>
      </c>
      <c r="Q673" t="b">
        <v>0</v>
      </c>
      <c r="R673" t="b">
        <v>1</v>
      </c>
      <c r="S673" t="s">
        <v>33</v>
      </c>
      <c r="T673" t="str">
        <f t="shared" si="63"/>
        <v>theater</v>
      </c>
      <c r="U673" t="str">
        <f t="shared" si="64"/>
        <v>plays</v>
      </c>
      <c r="V673" s="6" t="s">
        <v>2037</v>
      </c>
      <c r="W673" t="s">
        <v>2038</v>
      </c>
    </row>
    <row r="674" spans="1:23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6"/>
        <v>55.931783729156137</v>
      </c>
      <c r="G674" t="s">
        <v>14</v>
      </c>
      <c r="H674">
        <v>4428</v>
      </c>
      <c r="I674" s="5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61"/>
        <v>43180.208333333328</v>
      </c>
      <c r="O674" s="12">
        <f t="shared" si="62"/>
        <v>43190.208333333328</v>
      </c>
      <c r="Q674" t="b">
        <v>0</v>
      </c>
      <c r="R674" t="b">
        <v>0</v>
      </c>
      <c r="S674" t="s">
        <v>33</v>
      </c>
      <c r="T674" t="str">
        <f t="shared" si="63"/>
        <v>theater</v>
      </c>
      <c r="U674" t="str">
        <f t="shared" si="64"/>
        <v>plays</v>
      </c>
      <c r="V674" s="6" t="s">
        <v>2037</v>
      </c>
      <c r="W674" t="s">
        <v>2038</v>
      </c>
    </row>
    <row r="675" spans="1:23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6"/>
        <v>43.660714285714285</v>
      </c>
      <c r="G675" t="s">
        <v>14</v>
      </c>
      <c r="H675">
        <v>58</v>
      </c>
      <c r="I675" s="5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61"/>
        <v>42475.208333333328</v>
      </c>
      <c r="O675" s="12">
        <f t="shared" si="62"/>
        <v>42496.208333333328</v>
      </c>
      <c r="Q675" t="b">
        <v>0</v>
      </c>
      <c r="R675" t="b">
        <v>0</v>
      </c>
      <c r="S675" t="s">
        <v>60</v>
      </c>
      <c r="T675" t="str">
        <f t="shared" si="63"/>
        <v>music</v>
      </c>
      <c r="U675" t="str">
        <f t="shared" si="64"/>
        <v>indie rock</v>
      </c>
      <c r="V675" s="6" t="s">
        <v>2033</v>
      </c>
      <c r="W675" t="s">
        <v>2043</v>
      </c>
    </row>
    <row r="676" spans="1:23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6"/>
        <v>33.53837141183363</v>
      </c>
      <c r="G676" t="s">
        <v>74</v>
      </c>
      <c r="H676">
        <v>1218</v>
      </c>
      <c r="I676" s="5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61"/>
        <v>40774.208333333336</v>
      </c>
      <c r="O676" s="12">
        <f t="shared" si="62"/>
        <v>40821.208333333336</v>
      </c>
      <c r="Q676" t="b">
        <v>0</v>
      </c>
      <c r="R676" t="b">
        <v>0</v>
      </c>
      <c r="S676" t="s">
        <v>122</v>
      </c>
      <c r="T676" t="str">
        <f t="shared" si="63"/>
        <v>photography</v>
      </c>
      <c r="U676" t="str">
        <f t="shared" si="64"/>
        <v>photography books</v>
      </c>
      <c r="V676" s="6" t="s">
        <v>2052</v>
      </c>
      <c r="W676" t="s">
        <v>2053</v>
      </c>
    </row>
    <row r="677" spans="1:23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6"/>
        <v>122.97938144329896</v>
      </c>
      <c r="G677" t="s">
        <v>20</v>
      </c>
      <c r="H677">
        <v>331</v>
      </c>
      <c r="I677" s="5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61"/>
        <v>43719.208333333328</v>
      </c>
      <c r="O677" s="12">
        <f t="shared" si="62"/>
        <v>43726.208333333328</v>
      </c>
      <c r="Q677" t="b">
        <v>0</v>
      </c>
      <c r="R677" t="b">
        <v>0</v>
      </c>
      <c r="S677" t="s">
        <v>1029</v>
      </c>
      <c r="T677" t="str">
        <f t="shared" si="63"/>
        <v>journalism</v>
      </c>
      <c r="U677" t="str">
        <f t="shared" si="64"/>
        <v>audio</v>
      </c>
      <c r="V677" s="6" t="s">
        <v>2062</v>
      </c>
      <c r="W677" t="s">
        <v>2063</v>
      </c>
    </row>
    <row r="678" spans="1:23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6"/>
        <v>189.74959871589084</v>
      </c>
      <c r="G678" t="s">
        <v>20</v>
      </c>
      <c r="H678">
        <v>1170</v>
      </c>
      <c r="I678" s="5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61"/>
        <v>41178.208333333336</v>
      </c>
      <c r="O678" s="12">
        <f t="shared" si="62"/>
        <v>41187.208333333336</v>
      </c>
      <c r="Q678" t="b">
        <v>0</v>
      </c>
      <c r="R678" t="b">
        <v>0</v>
      </c>
      <c r="S678" t="s">
        <v>122</v>
      </c>
      <c r="T678" t="str">
        <f t="shared" si="63"/>
        <v>photography</v>
      </c>
      <c r="U678" t="str">
        <f t="shared" si="64"/>
        <v>photography books</v>
      </c>
      <c r="V678" s="6" t="s">
        <v>2052</v>
      </c>
      <c r="W678" t="s">
        <v>2053</v>
      </c>
    </row>
    <row r="679" spans="1:23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6"/>
        <v>83.622641509433961</v>
      </c>
      <c r="G679" t="s">
        <v>14</v>
      </c>
      <c r="H679">
        <v>111</v>
      </c>
      <c r="I679" s="5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61"/>
        <v>42561.208333333328</v>
      </c>
      <c r="O679" s="12">
        <f t="shared" si="62"/>
        <v>42611.208333333328</v>
      </c>
      <c r="Q679" t="b">
        <v>0</v>
      </c>
      <c r="R679" t="b">
        <v>0</v>
      </c>
      <c r="S679" t="s">
        <v>119</v>
      </c>
      <c r="T679" t="str">
        <f t="shared" si="63"/>
        <v>publishing</v>
      </c>
      <c r="U679" t="str">
        <f t="shared" si="64"/>
        <v>fiction</v>
      </c>
      <c r="V679" s="6" t="s">
        <v>2045</v>
      </c>
      <c r="W679" t="s">
        <v>2051</v>
      </c>
    </row>
    <row r="680" spans="1:23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6"/>
        <v>17.968844221105527</v>
      </c>
      <c r="G680" t="s">
        <v>74</v>
      </c>
      <c r="H680">
        <v>215</v>
      </c>
      <c r="I680" s="5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61"/>
        <v>43484.25</v>
      </c>
      <c r="O680" s="12">
        <f t="shared" si="62"/>
        <v>43486.25</v>
      </c>
      <c r="Q680" t="b">
        <v>0</v>
      </c>
      <c r="R680" t="b">
        <v>0</v>
      </c>
      <c r="S680" t="s">
        <v>53</v>
      </c>
      <c r="T680" t="str">
        <f t="shared" si="63"/>
        <v>film &amp; video</v>
      </c>
      <c r="U680" t="str">
        <f t="shared" si="64"/>
        <v>drama</v>
      </c>
      <c r="V680" s="6" t="s">
        <v>2039</v>
      </c>
      <c r="W680" t="s">
        <v>2042</v>
      </c>
    </row>
    <row r="681" spans="1:23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6"/>
        <v>1036.5</v>
      </c>
      <c r="G681" t="s">
        <v>20</v>
      </c>
      <c r="H681">
        <v>363</v>
      </c>
      <c r="I681" s="5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61"/>
        <v>43756.208333333328</v>
      </c>
      <c r="O681" s="12">
        <f t="shared" si="62"/>
        <v>43761.208333333328</v>
      </c>
      <c r="Q681" t="b">
        <v>0</v>
      </c>
      <c r="R681" t="b">
        <v>1</v>
      </c>
      <c r="S681" t="s">
        <v>17</v>
      </c>
      <c r="T681" t="str">
        <f t="shared" si="63"/>
        <v>food</v>
      </c>
      <c r="U681" t="str">
        <f t="shared" si="64"/>
        <v>food trucks</v>
      </c>
      <c r="V681" s="6" t="s">
        <v>2031</v>
      </c>
      <c r="W681" t="s">
        <v>2032</v>
      </c>
    </row>
    <row r="682" spans="1:23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6"/>
        <v>97.405219780219781</v>
      </c>
      <c r="G682" t="s">
        <v>14</v>
      </c>
      <c r="H682">
        <v>2955</v>
      </c>
      <c r="I682" s="5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61"/>
        <v>43813.25</v>
      </c>
      <c r="O682" s="12">
        <f t="shared" si="62"/>
        <v>43815.25</v>
      </c>
      <c r="Q682" t="b">
        <v>0</v>
      </c>
      <c r="R682" t="b">
        <v>1</v>
      </c>
      <c r="S682" t="s">
        <v>292</v>
      </c>
      <c r="T682" t="str">
        <f t="shared" si="63"/>
        <v>games</v>
      </c>
      <c r="U682" t="str">
        <f t="shared" si="64"/>
        <v>mobile games</v>
      </c>
      <c r="V682" s="6" t="s">
        <v>2048</v>
      </c>
      <c r="W682" t="s">
        <v>2059</v>
      </c>
    </row>
    <row r="683" spans="1:23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6"/>
        <v>86.386203150461711</v>
      </c>
      <c r="G683" t="s">
        <v>14</v>
      </c>
      <c r="H683">
        <v>1657</v>
      </c>
      <c r="I683" s="5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61"/>
        <v>40898.25</v>
      </c>
      <c r="O683" s="12">
        <f t="shared" si="62"/>
        <v>40904.25</v>
      </c>
      <c r="Q683" t="b">
        <v>0</v>
      </c>
      <c r="R683" t="b">
        <v>0</v>
      </c>
      <c r="S683" t="s">
        <v>33</v>
      </c>
      <c r="T683" t="str">
        <f t="shared" si="63"/>
        <v>theater</v>
      </c>
      <c r="U683" t="str">
        <f t="shared" si="64"/>
        <v>plays</v>
      </c>
      <c r="V683" s="6" t="s">
        <v>2037</v>
      </c>
      <c r="W683" t="s">
        <v>2038</v>
      </c>
    </row>
    <row r="684" spans="1:23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6"/>
        <v>150.16666666666666</v>
      </c>
      <c r="G684" t="s">
        <v>20</v>
      </c>
      <c r="H684">
        <v>103</v>
      </c>
      <c r="I684" s="5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61"/>
        <v>41619.25</v>
      </c>
      <c r="O684" s="12">
        <f t="shared" si="62"/>
        <v>41628.25</v>
      </c>
      <c r="Q684" t="b">
        <v>0</v>
      </c>
      <c r="R684" t="b">
        <v>0</v>
      </c>
      <c r="S684" t="s">
        <v>33</v>
      </c>
      <c r="T684" t="str">
        <f t="shared" si="63"/>
        <v>theater</v>
      </c>
      <c r="U684" t="str">
        <f t="shared" si="64"/>
        <v>plays</v>
      </c>
      <c r="V684" s="6" t="s">
        <v>2037</v>
      </c>
      <c r="W684" t="s">
        <v>2038</v>
      </c>
    </row>
    <row r="685" spans="1:23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6"/>
        <v>358.43478260869563</v>
      </c>
      <c r="G685" t="s">
        <v>20</v>
      </c>
      <c r="H685">
        <v>147</v>
      </c>
      <c r="I685" s="5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61"/>
        <v>43359.208333333328</v>
      </c>
      <c r="O685" s="12">
        <f t="shared" si="62"/>
        <v>43361.208333333328</v>
      </c>
      <c r="Q685" t="b">
        <v>0</v>
      </c>
      <c r="R685" t="b">
        <v>0</v>
      </c>
      <c r="S685" t="s">
        <v>33</v>
      </c>
      <c r="T685" t="str">
        <f t="shared" si="63"/>
        <v>theater</v>
      </c>
      <c r="U685" t="str">
        <f t="shared" si="64"/>
        <v>plays</v>
      </c>
      <c r="V685" s="6" t="s">
        <v>2037</v>
      </c>
      <c r="W685" t="s">
        <v>2038</v>
      </c>
    </row>
    <row r="686" spans="1:23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6"/>
        <v>542.85714285714289</v>
      </c>
      <c r="G686" t="s">
        <v>20</v>
      </c>
      <c r="H686">
        <v>110</v>
      </c>
      <c r="I686" s="5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61"/>
        <v>40358.208333333336</v>
      </c>
      <c r="O686" s="12">
        <f t="shared" si="62"/>
        <v>40378.208333333336</v>
      </c>
      <c r="Q686" t="b">
        <v>0</v>
      </c>
      <c r="R686" t="b">
        <v>0</v>
      </c>
      <c r="S686" t="s">
        <v>68</v>
      </c>
      <c r="T686" t="str">
        <f t="shared" si="63"/>
        <v>publishing</v>
      </c>
      <c r="U686" t="str">
        <f t="shared" si="64"/>
        <v>nonfiction</v>
      </c>
      <c r="V686" s="6" t="s">
        <v>2045</v>
      </c>
      <c r="W686" t="s">
        <v>2046</v>
      </c>
    </row>
    <row r="687" spans="1:23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6"/>
        <v>67.500714285714281</v>
      </c>
      <c r="G687" t="s">
        <v>14</v>
      </c>
      <c r="H687">
        <v>926</v>
      </c>
      <c r="I687" s="5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61"/>
        <v>42239.208333333328</v>
      </c>
      <c r="O687" s="12">
        <f t="shared" si="62"/>
        <v>42263.208333333328</v>
      </c>
      <c r="Q687" t="b">
        <v>0</v>
      </c>
      <c r="R687" t="b">
        <v>0</v>
      </c>
      <c r="S687" t="s">
        <v>33</v>
      </c>
      <c r="T687" t="str">
        <f t="shared" si="63"/>
        <v>theater</v>
      </c>
      <c r="U687" t="str">
        <f t="shared" si="64"/>
        <v>plays</v>
      </c>
      <c r="V687" s="6" t="s">
        <v>2037</v>
      </c>
      <c r="W687" t="s">
        <v>2038</v>
      </c>
    </row>
    <row r="688" spans="1:23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6"/>
        <v>191.74666666666667</v>
      </c>
      <c r="G688" t="s">
        <v>20</v>
      </c>
      <c r="H688">
        <v>134</v>
      </c>
      <c r="I688" s="5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61"/>
        <v>43186.208333333328</v>
      </c>
      <c r="O688" s="12">
        <f t="shared" si="62"/>
        <v>43197.208333333328</v>
      </c>
      <c r="Q688" t="b">
        <v>0</v>
      </c>
      <c r="R688" t="b">
        <v>0</v>
      </c>
      <c r="S688" t="s">
        <v>65</v>
      </c>
      <c r="T688" t="str">
        <f t="shared" si="63"/>
        <v>technology</v>
      </c>
      <c r="U688" t="str">
        <f t="shared" si="64"/>
        <v>wearables</v>
      </c>
      <c r="V688" s="6" t="s">
        <v>2035</v>
      </c>
      <c r="W688" t="s">
        <v>2044</v>
      </c>
    </row>
    <row r="689" spans="1:23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6"/>
        <v>932</v>
      </c>
      <c r="G689" t="s">
        <v>20</v>
      </c>
      <c r="H689">
        <v>269</v>
      </c>
      <c r="I689" s="5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61"/>
        <v>42806.25</v>
      </c>
      <c r="O689" s="12">
        <f t="shared" si="62"/>
        <v>42809.208333333328</v>
      </c>
      <c r="Q689" t="b">
        <v>0</v>
      </c>
      <c r="R689" t="b">
        <v>0</v>
      </c>
      <c r="S689" t="s">
        <v>33</v>
      </c>
      <c r="T689" t="str">
        <f t="shared" si="63"/>
        <v>theater</v>
      </c>
      <c r="U689" t="str">
        <f t="shared" si="64"/>
        <v>plays</v>
      </c>
      <c r="V689" s="6" t="s">
        <v>2037</v>
      </c>
      <c r="W689" t="s">
        <v>2038</v>
      </c>
    </row>
    <row r="690" spans="1:23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6"/>
        <v>429.27586206896552</v>
      </c>
      <c r="G690" t="s">
        <v>20</v>
      </c>
      <c r="H690">
        <v>175</v>
      </c>
      <c r="I690" s="5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61"/>
        <v>43475.25</v>
      </c>
      <c r="O690" s="12">
        <f t="shared" si="62"/>
        <v>43491.25</v>
      </c>
      <c r="Q690" t="b">
        <v>0</v>
      </c>
      <c r="R690" t="b">
        <v>1</v>
      </c>
      <c r="S690" t="s">
        <v>269</v>
      </c>
      <c r="T690" t="str">
        <f t="shared" si="63"/>
        <v>film &amp; video</v>
      </c>
      <c r="U690" t="str">
        <f t="shared" si="64"/>
        <v>television</v>
      </c>
      <c r="V690" s="6" t="s">
        <v>2039</v>
      </c>
      <c r="W690" t="s">
        <v>2058</v>
      </c>
    </row>
    <row r="691" spans="1:23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6"/>
        <v>100.65753424657535</v>
      </c>
      <c r="G691" t="s">
        <v>20</v>
      </c>
      <c r="H691">
        <v>69</v>
      </c>
      <c r="I691" s="5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61"/>
        <v>41576.208333333336</v>
      </c>
      <c r="O691" s="12">
        <f t="shared" si="62"/>
        <v>41588.25</v>
      </c>
      <c r="Q691" t="b">
        <v>0</v>
      </c>
      <c r="R691" t="b">
        <v>0</v>
      </c>
      <c r="S691" t="s">
        <v>28</v>
      </c>
      <c r="T691" t="str">
        <f t="shared" si="63"/>
        <v>technology</v>
      </c>
      <c r="U691" t="str">
        <f t="shared" si="64"/>
        <v>web</v>
      </c>
      <c r="V691" s="6" t="s">
        <v>2035</v>
      </c>
      <c r="W691" t="s">
        <v>2036</v>
      </c>
    </row>
    <row r="692" spans="1:23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6"/>
        <v>226.61111111111109</v>
      </c>
      <c r="G692" t="s">
        <v>20</v>
      </c>
      <c r="H692">
        <v>190</v>
      </c>
      <c r="I692" s="5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61"/>
        <v>40874.25</v>
      </c>
      <c r="O692" s="12">
        <f t="shared" si="62"/>
        <v>40880.25</v>
      </c>
      <c r="Q692" t="b">
        <v>0</v>
      </c>
      <c r="R692" t="b">
        <v>1</v>
      </c>
      <c r="S692" t="s">
        <v>42</v>
      </c>
      <c r="T692" t="str">
        <f t="shared" si="63"/>
        <v>film &amp; video</v>
      </c>
      <c r="U692" t="str">
        <f t="shared" si="64"/>
        <v>documentary</v>
      </c>
      <c r="V692" s="6" t="s">
        <v>2039</v>
      </c>
      <c r="W692" t="s">
        <v>2040</v>
      </c>
    </row>
    <row r="693" spans="1:23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6"/>
        <v>142.38</v>
      </c>
      <c r="G693" t="s">
        <v>20</v>
      </c>
      <c r="H693">
        <v>237</v>
      </c>
      <c r="I693" s="5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61"/>
        <v>41185.208333333336</v>
      </c>
      <c r="O693" s="12">
        <f t="shared" si="62"/>
        <v>41202.208333333336</v>
      </c>
      <c r="Q693" t="b">
        <v>1</v>
      </c>
      <c r="R693" t="b">
        <v>1</v>
      </c>
      <c r="S693" t="s">
        <v>42</v>
      </c>
      <c r="T693" t="str">
        <f t="shared" si="63"/>
        <v>film &amp; video</v>
      </c>
      <c r="U693" t="str">
        <f t="shared" si="64"/>
        <v>documentary</v>
      </c>
      <c r="V693" s="6" t="s">
        <v>2039</v>
      </c>
      <c r="W693" t="s">
        <v>2040</v>
      </c>
    </row>
    <row r="694" spans="1:23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6"/>
        <v>90.633333333333326</v>
      </c>
      <c r="G694" t="s">
        <v>14</v>
      </c>
      <c r="H694">
        <v>77</v>
      </c>
      <c r="I694" s="5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61"/>
        <v>43655.208333333328</v>
      </c>
      <c r="O694" s="12">
        <f t="shared" si="62"/>
        <v>43673.208333333328</v>
      </c>
      <c r="Q694" t="b">
        <v>0</v>
      </c>
      <c r="R694" t="b">
        <v>0</v>
      </c>
      <c r="S694" t="s">
        <v>23</v>
      </c>
      <c r="T694" t="str">
        <f t="shared" si="63"/>
        <v>music</v>
      </c>
      <c r="U694" t="str">
        <f t="shared" si="64"/>
        <v>rock</v>
      </c>
      <c r="V694" s="6" t="s">
        <v>2033</v>
      </c>
      <c r="W694" t="s">
        <v>2034</v>
      </c>
    </row>
    <row r="695" spans="1:23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6"/>
        <v>63.966740576496676</v>
      </c>
      <c r="G695" t="s">
        <v>14</v>
      </c>
      <c r="H695">
        <v>1748</v>
      </c>
      <c r="I695" s="5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61"/>
        <v>43025.208333333328</v>
      </c>
      <c r="O695" s="12">
        <f t="shared" si="62"/>
        <v>43042.208333333328</v>
      </c>
      <c r="Q695" t="b">
        <v>0</v>
      </c>
      <c r="R695" t="b">
        <v>0</v>
      </c>
      <c r="S695" t="s">
        <v>33</v>
      </c>
      <c r="T695" t="str">
        <f t="shared" si="63"/>
        <v>theater</v>
      </c>
      <c r="U695" t="str">
        <f t="shared" si="64"/>
        <v>plays</v>
      </c>
      <c r="V695" s="6" t="s">
        <v>2037</v>
      </c>
      <c r="W695" t="s">
        <v>2038</v>
      </c>
    </row>
    <row r="696" spans="1:23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6"/>
        <v>84.131868131868131</v>
      </c>
      <c r="G696" t="s">
        <v>14</v>
      </c>
      <c r="H696">
        <v>79</v>
      </c>
      <c r="I696" s="5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61"/>
        <v>43066.25</v>
      </c>
      <c r="O696" s="12">
        <f t="shared" si="62"/>
        <v>43103.25</v>
      </c>
      <c r="Q696" t="b">
        <v>0</v>
      </c>
      <c r="R696" t="b">
        <v>0</v>
      </c>
      <c r="S696" t="s">
        <v>33</v>
      </c>
      <c r="T696" t="str">
        <f t="shared" si="63"/>
        <v>theater</v>
      </c>
      <c r="U696" t="str">
        <f t="shared" si="64"/>
        <v>plays</v>
      </c>
      <c r="V696" s="6" t="s">
        <v>2037</v>
      </c>
      <c r="W696" t="s">
        <v>2038</v>
      </c>
    </row>
    <row r="697" spans="1:23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6"/>
        <v>133.93478260869566</v>
      </c>
      <c r="G697" t="s">
        <v>20</v>
      </c>
      <c r="H697">
        <v>196</v>
      </c>
      <c r="I697" s="5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61"/>
        <v>42322.25</v>
      </c>
      <c r="O697" s="12">
        <f t="shared" si="62"/>
        <v>42338.25</v>
      </c>
      <c r="Q697" t="b">
        <v>1</v>
      </c>
      <c r="R697" t="b">
        <v>0</v>
      </c>
      <c r="S697" t="s">
        <v>23</v>
      </c>
      <c r="T697" t="str">
        <f t="shared" si="63"/>
        <v>music</v>
      </c>
      <c r="U697" t="str">
        <f t="shared" si="64"/>
        <v>rock</v>
      </c>
      <c r="V697" s="6" t="s">
        <v>2033</v>
      </c>
      <c r="W697" t="s">
        <v>2034</v>
      </c>
    </row>
    <row r="698" spans="1:23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6"/>
        <v>59.042047531992694</v>
      </c>
      <c r="G698" t="s">
        <v>14</v>
      </c>
      <c r="H698">
        <v>889</v>
      </c>
      <c r="I698" s="5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61"/>
        <v>42114.208333333328</v>
      </c>
      <c r="O698" s="12">
        <f t="shared" si="62"/>
        <v>42115.208333333328</v>
      </c>
      <c r="Q698" t="b">
        <v>0</v>
      </c>
      <c r="R698" t="b">
        <v>1</v>
      </c>
      <c r="S698" t="s">
        <v>33</v>
      </c>
      <c r="T698" t="str">
        <f t="shared" si="63"/>
        <v>theater</v>
      </c>
      <c r="U698" t="str">
        <f t="shared" si="64"/>
        <v>plays</v>
      </c>
      <c r="V698" s="6" t="s">
        <v>2037</v>
      </c>
      <c r="W698" t="s">
        <v>2038</v>
      </c>
    </row>
    <row r="699" spans="1:23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6"/>
        <v>152.80062063615205</v>
      </c>
      <c r="G699" t="s">
        <v>20</v>
      </c>
      <c r="H699">
        <v>7295</v>
      </c>
      <c r="I699" s="5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61"/>
        <v>43190.208333333328</v>
      </c>
      <c r="O699" s="12">
        <f t="shared" si="62"/>
        <v>43192.208333333328</v>
      </c>
      <c r="Q699" t="b">
        <v>0</v>
      </c>
      <c r="R699" t="b">
        <v>0</v>
      </c>
      <c r="S699" t="s">
        <v>50</v>
      </c>
      <c r="T699" t="str">
        <f t="shared" si="63"/>
        <v>music</v>
      </c>
      <c r="U699" t="str">
        <f t="shared" si="64"/>
        <v>electric music</v>
      </c>
      <c r="V699" s="6" t="s">
        <v>2033</v>
      </c>
      <c r="W699" t="s">
        <v>2041</v>
      </c>
    </row>
    <row r="700" spans="1:23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6"/>
        <v>446.69121140142522</v>
      </c>
      <c r="G700" t="s">
        <v>20</v>
      </c>
      <c r="H700">
        <v>2893</v>
      </c>
      <c r="I700" s="5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61"/>
        <v>40871.25</v>
      </c>
      <c r="O700" s="12">
        <f t="shared" si="62"/>
        <v>40885.25</v>
      </c>
      <c r="Q700" t="b">
        <v>0</v>
      </c>
      <c r="R700" t="b">
        <v>0</v>
      </c>
      <c r="S700" t="s">
        <v>65</v>
      </c>
      <c r="T700" t="str">
        <f t="shared" si="63"/>
        <v>technology</v>
      </c>
      <c r="U700" t="str">
        <f t="shared" si="64"/>
        <v>wearables</v>
      </c>
      <c r="V700" s="6" t="s">
        <v>2035</v>
      </c>
      <c r="W700" t="s">
        <v>2044</v>
      </c>
    </row>
    <row r="701" spans="1:23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6"/>
        <v>84.391891891891888</v>
      </c>
      <c r="G701" t="s">
        <v>14</v>
      </c>
      <c r="H701">
        <v>56</v>
      </c>
      <c r="I701" s="5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61"/>
        <v>43641.208333333328</v>
      </c>
      <c r="O701" s="12">
        <f t="shared" si="62"/>
        <v>43642.208333333328</v>
      </c>
      <c r="Q701" t="b">
        <v>0</v>
      </c>
      <c r="R701" t="b">
        <v>0</v>
      </c>
      <c r="S701" t="s">
        <v>53</v>
      </c>
      <c r="T701" t="str">
        <f t="shared" si="63"/>
        <v>film &amp; video</v>
      </c>
      <c r="U701" t="str">
        <f t="shared" si="64"/>
        <v>drama</v>
      </c>
      <c r="V701" s="6" t="s">
        <v>2039</v>
      </c>
      <c r="W701" t="s">
        <v>2042</v>
      </c>
    </row>
    <row r="702" spans="1:23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6"/>
        <v>3</v>
      </c>
      <c r="G702" t="s">
        <v>14</v>
      </c>
      <c r="H702">
        <v>1</v>
      </c>
      <c r="I702" s="5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61"/>
        <v>40203.25</v>
      </c>
      <c r="O702" s="12">
        <f t="shared" si="62"/>
        <v>40218.25</v>
      </c>
      <c r="Q702" t="b">
        <v>0</v>
      </c>
      <c r="R702" t="b">
        <v>0</v>
      </c>
      <c r="S702" t="s">
        <v>65</v>
      </c>
      <c r="T702" t="str">
        <f t="shared" si="63"/>
        <v>technology</v>
      </c>
      <c r="U702" t="str">
        <f t="shared" si="64"/>
        <v>wearables</v>
      </c>
      <c r="V702" s="6" t="s">
        <v>2035</v>
      </c>
      <c r="W702" t="s">
        <v>2044</v>
      </c>
    </row>
    <row r="703" spans="1:23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6"/>
        <v>175.02692307692308</v>
      </c>
      <c r="G703" t="s">
        <v>20</v>
      </c>
      <c r="H703">
        <v>820</v>
      </c>
      <c r="I703" s="5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61"/>
        <v>40629.208333333336</v>
      </c>
      <c r="O703" s="12">
        <f t="shared" si="62"/>
        <v>40636.208333333336</v>
      </c>
      <c r="Q703" t="b">
        <v>1</v>
      </c>
      <c r="R703" t="b">
        <v>0</v>
      </c>
      <c r="S703" t="s">
        <v>33</v>
      </c>
      <c r="T703" t="str">
        <f t="shared" si="63"/>
        <v>theater</v>
      </c>
      <c r="U703" t="str">
        <f t="shared" si="64"/>
        <v>plays</v>
      </c>
      <c r="V703" s="6" t="s">
        <v>2037</v>
      </c>
      <c r="W703" t="s">
        <v>2038</v>
      </c>
    </row>
    <row r="704" spans="1:23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6"/>
        <v>54.137931034482754</v>
      </c>
      <c r="G704" t="s">
        <v>14</v>
      </c>
      <c r="H704">
        <v>83</v>
      </c>
      <c r="I704" s="5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61"/>
        <v>41477.208333333336</v>
      </c>
      <c r="O704" s="12">
        <f t="shared" si="62"/>
        <v>41482.208333333336</v>
      </c>
      <c r="Q704" t="b">
        <v>0</v>
      </c>
      <c r="R704" t="b">
        <v>0</v>
      </c>
      <c r="S704" t="s">
        <v>65</v>
      </c>
      <c r="T704" t="str">
        <f t="shared" si="63"/>
        <v>technology</v>
      </c>
      <c r="U704" t="str">
        <f t="shared" si="64"/>
        <v>wearables</v>
      </c>
      <c r="V704" s="6" t="s">
        <v>2035</v>
      </c>
      <c r="W704" t="s">
        <v>2044</v>
      </c>
    </row>
    <row r="705" spans="1:23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6"/>
        <v>311.87381703470032</v>
      </c>
      <c r="G705" t="s">
        <v>20</v>
      </c>
      <c r="H705">
        <v>2038</v>
      </c>
      <c r="I705" s="5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61"/>
        <v>41020.208333333336</v>
      </c>
      <c r="O705" s="12">
        <f t="shared" si="62"/>
        <v>41037.208333333336</v>
      </c>
      <c r="Q705" t="b">
        <v>1</v>
      </c>
      <c r="R705" t="b">
        <v>1</v>
      </c>
      <c r="S705" t="s">
        <v>206</v>
      </c>
      <c r="T705" t="str">
        <f t="shared" si="63"/>
        <v>publishing</v>
      </c>
      <c r="U705" t="str">
        <f t="shared" si="64"/>
        <v>translations</v>
      </c>
      <c r="V705" s="6" t="s">
        <v>2045</v>
      </c>
      <c r="W705" t="s">
        <v>2057</v>
      </c>
    </row>
    <row r="706" spans="1:23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6"/>
        <v>122.78160919540231</v>
      </c>
      <c r="G706" t="s">
        <v>20</v>
      </c>
      <c r="H706">
        <v>116</v>
      </c>
      <c r="I706" s="5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61"/>
        <v>42555.208333333328</v>
      </c>
      <c r="O706" s="12">
        <f t="shared" si="62"/>
        <v>42570.208333333328</v>
      </c>
      <c r="Q706" t="b">
        <v>0</v>
      </c>
      <c r="R706" t="b">
        <v>0</v>
      </c>
      <c r="S706" t="s">
        <v>71</v>
      </c>
      <c r="T706" t="str">
        <f t="shared" si="63"/>
        <v>film &amp; video</v>
      </c>
      <c r="U706" t="str">
        <f t="shared" si="64"/>
        <v>animation</v>
      </c>
      <c r="V706" s="6" t="s">
        <v>2039</v>
      </c>
      <c r="W706" t="s">
        <v>2047</v>
      </c>
    </row>
    <row r="707" spans="1:23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66"/>
        <v>99.026517383618156</v>
      </c>
      <c r="G707" t="s">
        <v>14</v>
      </c>
      <c r="H707">
        <v>2025</v>
      </c>
      <c r="I707" s="5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N770" si="67">(((L707/60)/60)/24)+DATE(1970,1,1)</f>
        <v>41619.25</v>
      </c>
      <c r="O707" s="12">
        <f t="shared" ref="O707:O770" si="68">(((M707/60)/60)/24)+DATE(1970,1,1)</f>
        <v>41623.25</v>
      </c>
      <c r="Q707" t="b">
        <v>0</v>
      </c>
      <c r="R707" t="b">
        <v>0</v>
      </c>
      <c r="S707" t="s">
        <v>68</v>
      </c>
      <c r="T707" t="str">
        <f t="shared" ref="T707:T770" si="69">LEFT(S707, FIND("/", S707) -1)</f>
        <v>publishing</v>
      </c>
      <c r="U707" t="str">
        <f t="shared" ref="U707:U770" si="70">RIGHT(S707, LEN(S707)- FIND("/", S707))</f>
        <v>nonfiction</v>
      </c>
      <c r="V707" s="6" t="s">
        <v>2045</v>
      </c>
      <c r="W707" t="s">
        <v>2046</v>
      </c>
    </row>
    <row r="708" spans="1:23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5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67"/>
        <v>43471.25</v>
      </c>
      <c r="O708" s="12">
        <f t="shared" si="68"/>
        <v>43479.25</v>
      </c>
      <c r="Q708" t="b">
        <v>0</v>
      </c>
      <c r="R708" t="b">
        <v>1</v>
      </c>
      <c r="S708" t="s">
        <v>28</v>
      </c>
      <c r="T708" t="str">
        <f t="shared" si="69"/>
        <v>technology</v>
      </c>
      <c r="U708" t="str">
        <f t="shared" si="70"/>
        <v>web</v>
      </c>
      <c r="V708" s="6" t="s">
        <v>2035</v>
      </c>
      <c r="W708" t="s">
        <v>2036</v>
      </c>
    </row>
    <row r="709" spans="1:23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ref="F709:F772" si="72">(E709/D709)*100</f>
        <v>158.61643835616439</v>
      </c>
      <c r="G709" t="s">
        <v>20</v>
      </c>
      <c r="H709">
        <v>168</v>
      </c>
      <c r="I709" s="5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67"/>
        <v>43442.25</v>
      </c>
      <c r="O709" s="12">
        <f t="shared" si="68"/>
        <v>43478.25</v>
      </c>
      <c r="Q709" t="b">
        <v>0</v>
      </c>
      <c r="R709" t="b">
        <v>0</v>
      </c>
      <c r="S709" t="s">
        <v>53</v>
      </c>
      <c r="T709" t="str">
        <f t="shared" si="69"/>
        <v>film &amp; video</v>
      </c>
      <c r="U709" t="str">
        <f t="shared" si="70"/>
        <v>drama</v>
      </c>
      <c r="V709" s="6" t="s">
        <v>2039</v>
      </c>
      <c r="W709" t="s">
        <v>2042</v>
      </c>
    </row>
    <row r="710" spans="1:23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72"/>
        <v>707.05882352941171</v>
      </c>
      <c r="G710" t="s">
        <v>20</v>
      </c>
      <c r="H710">
        <v>137</v>
      </c>
      <c r="I710" s="5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67"/>
        <v>42877.208333333328</v>
      </c>
      <c r="O710" s="12">
        <f t="shared" si="68"/>
        <v>42887.208333333328</v>
      </c>
      <c r="Q710" t="b">
        <v>0</v>
      </c>
      <c r="R710" t="b">
        <v>0</v>
      </c>
      <c r="S710" t="s">
        <v>33</v>
      </c>
      <c r="T710" t="str">
        <f t="shared" si="69"/>
        <v>theater</v>
      </c>
      <c r="U710" t="str">
        <f t="shared" si="70"/>
        <v>plays</v>
      </c>
      <c r="V710" s="6" t="s">
        <v>2037</v>
      </c>
      <c r="W710" t="s">
        <v>2038</v>
      </c>
    </row>
    <row r="711" spans="1:23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72"/>
        <v>142.38775510204081</v>
      </c>
      <c r="G711" t="s">
        <v>20</v>
      </c>
      <c r="H711">
        <v>186</v>
      </c>
      <c r="I711" s="5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67"/>
        <v>41018.208333333336</v>
      </c>
      <c r="O711" s="12">
        <f t="shared" si="68"/>
        <v>41025.208333333336</v>
      </c>
      <c r="Q711" t="b">
        <v>0</v>
      </c>
      <c r="R711" t="b">
        <v>0</v>
      </c>
      <c r="S711" t="s">
        <v>33</v>
      </c>
      <c r="T711" t="str">
        <f t="shared" si="69"/>
        <v>theater</v>
      </c>
      <c r="U711" t="str">
        <f t="shared" si="70"/>
        <v>plays</v>
      </c>
      <c r="V711" s="6" t="s">
        <v>2037</v>
      </c>
      <c r="W711" t="s">
        <v>2038</v>
      </c>
    </row>
    <row r="712" spans="1:23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72"/>
        <v>147.86046511627907</v>
      </c>
      <c r="G712" t="s">
        <v>20</v>
      </c>
      <c r="H712">
        <v>125</v>
      </c>
      <c r="I712" s="5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67"/>
        <v>43295.208333333328</v>
      </c>
      <c r="O712" s="12">
        <f t="shared" si="68"/>
        <v>43302.208333333328</v>
      </c>
      <c r="Q712" t="b">
        <v>0</v>
      </c>
      <c r="R712" t="b">
        <v>1</v>
      </c>
      <c r="S712" t="s">
        <v>33</v>
      </c>
      <c r="T712" t="str">
        <f t="shared" si="69"/>
        <v>theater</v>
      </c>
      <c r="U712" t="str">
        <f t="shared" si="70"/>
        <v>plays</v>
      </c>
      <c r="V712" s="6" t="s">
        <v>2037</v>
      </c>
      <c r="W712" t="s">
        <v>2038</v>
      </c>
    </row>
    <row r="713" spans="1:23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72"/>
        <v>20.322580645161288</v>
      </c>
      <c r="G713" t="s">
        <v>14</v>
      </c>
      <c r="H713">
        <v>14</v>
      </c>
      <c r="I713" s="5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67"/>
        <v>42393.25</v>
      </c>
      <c r="O713" s="12">
        <f t="shared" si="68"/>
        <v>42395.25</v>
      </c>
      <c r="Q713" t="b">
        <v>1</v>
      </c>
      <c r="R713" t="b">
        <v>1</v>
      </c>
      <c r="S713" t="s">
        <v>33</v>
      </c>
      <c r="T713" t="str">
        <f t="shared" si="69"/>
        <v>theater</v>
      </c>
      <c r="U713" t="str">
        <f t="shared" si="70"/>
        <v>plays</v>
      </c>
      <c r="V713" s="6" t="s">
        <v>2037</v>
      </c>
      <c r="W713" t="s">
        <v>2038</v>
      </c>
    </row>
    <row r="714" spans="1:23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72"/>
        <v>1840.625</v>
      </c>
      <c r="G714" t="s">
        <v>20</v>
      </c>
      <c r="H714">
        <v>202</v>
      </c>
      <c r="I714" s="5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67"/>
        <v>42559.208333333328</v>
      </c>
      <c r="O714" s="12">
        <f t="shared" si="68"/>
        <v>42600.208333333328</v>
      </c>
      <c r="Q714" t="b">
        <v>0</v>
      </c>
      <c r="R714" t="b">
        <v>0</v>
      </c>
      <c r="S714" t="s">
        <v>33</v>
      </c>
      <c r="T714" t="str">
        <f t="shared" si="69"/>
        <v>theater</v>
      </c>
      <c r="U714" t="str">
        <f t="shared" si="70"/>
        <v>plays</v>
      </c>
      <c r="V714" s="6" t="s">
        <v>2037</v>
      </c>
      <c r="W714" t="s">
        <v>2038</v>
      </c>
    </row>
    <row r="715" spans="1:23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72"/>
        <v>161.94202898550725</v>
      </c>
      <c r="G715" t="s">
        <v>20</v>
      </c>
      <c r="H715">
        <v>103</v>
      </c>
      <c r="I715" s="5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67"/>
        <v>42604.208333333328</v>
      </c>
      <c r="O715" s="12">
        <f t="shared" si="68"/>
        <v>42616.208333333328</v>
      </c>
      <c r="Q715" t="b">
        <v>0</v>
      </c>
      <c r="R715" t="b">
        <v>0</v>
      </c>
      <c r="S715" t="s">
        <v>133</v>
      </c>
      <c r="T715" t="str">
        <f t="shared" si="69"/>
        <v>publishing</v>
      </c>
      <c r="U715" t="str">
        <f t="shared" si="70"/>
        <v>radio &amp; podcasts</v>
      </c>
      <c r="V715" s="6" t="s">
        <v>2045</v>
      </c>
      <c r="W715" t="s">
        <v>2054</v>
      </c>
    </row>
    <row r="716" spans="1:23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72"/>
        <v>472.82077922077923</v>
      </c>
      <c r="G716" t="s">
        <v>20</v>
      </c>
      <c r="H716">
        <v>1785</v>
      </c>
      <c r="I716" s="5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67"/>
        <v>41870.208333333336</v>
      </c>
      <c r="O716" s="12">
        <f t="shared" si="68"/>
        <v>41871.208333333336</v>
      </c>
      <c r="Q716" t="b">
        <v>0</v>
      </c>
      <c r="R716" t="b">
        <v>0</v>
      </c>
      <c r="S716" t="s">
        <v>23</v>
      </c>
      <c r="T716" t="str">
        <f t="shared" si="69"/>
        <v>music</v>
      </c>
      <c r="U716" t="str">
        <f t="shared" si="70"/>
        <v>rock</v>
      </c>
      <c r="V716" s="6" t="s">
        <v>2033</v>
      </c>
      <c r="W716" t="s">
        <v>2034</v>
      </c>
    </row>
    <row r="717" spans="1:23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72"/>
        <v>24.466101694915253</v>
      </c>
      <c r="G717" t="s">
        <v>14</v>
      </c>
      <c r="H717">
        <v>656</v>
      </c>
      <c r="I717" s="5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67"/>
        <v>40397.208333333336</v>
      </c>
      <c r="O717" s="12">
        <f t="shared" si="68"/>
        <v>40402.208333333336</v>
      </c>
      <c r="Q717" t="b">
        <v>0</v>
      </c>
      <c r="R717" t="b">
        <v>0</v>
      </c>
      <c r="S717" t="s">
        <v>292</v>
      </c>
      <c r="T717" t="str">
        <f t="shared" si="69"/>
        <v>games</v>
      </c>
      <c r="U717" t="str">
        <f t="shared" si="70"/>
        <v>mobile games</v>
      </c>
      <c r="V717" s="6" t="s">
        <v>2048</v>
      </c>
      <c r="W717" t="s">
        <v>2059</v>
      </c>
    </row>
    <row r="718" spans="1:23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72"/>
        <v>517.65</v>
      </c>
      <c r="G718" t="s">
        <v>20</v>
      </c>
      <c r="H718">
        <v>157</v>
      </c>
      <c r="I718" s="5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67"/>
        <v>41465.208333333336</v>
      </c>
      <c r="O718" s="12">
        <f t="shared" si="68"/>
        <v>41493.208333333336</v>
      </c>
      <c r="Q718" t="b">
        <v>0</v>
      </c>
      <c r="R718" t="b">
        <v>1</v>
      </c>
      <c r="S718" t="s">
        <v>33</v>
      </c>
      <c r="T718" t="str">
        <f t="shared" si="69"/>
        <v>theater</v>
      </c>
      <c r="U718" t="str">
        <f t="shared" si="70"/>
        <v>plays</v>
      </c>
      <c r="V718" s="6" t="s">
        <v>2037</v>
      </c>
      <c r="W718" t="s">
        <v>2038</v>
      </c>
    </row>
    <row r="719" spans="1:23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72"/>
        <v>247.64285714285714</v>
      </c>
      <c r="G719" t="s">
        <v>20</v>
      </c>
      <c r="H719">
        <v>555</v>
      </c>
      <c r="I719" s="5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67"/>
        <v>40777.208333333336</v>
      </c>
      <c r="O719" s="12">
        <f t="shared" si="68"/>
        <v>40798.208333333336</v>
      </c>
      <c r="Q719" t="b">
        <v>0</v>
      </c>
      <c r="R719" t="b">
        <v>0</v>
      </c>
      <c r="S719" t="s">
        <v>42</v>
      </c>
      <c r="T719" t="str">
        <f t="shared" si="69"/>
        <v>film &amp; video</v>
      </c>
      <c r="U719" t="str">
        <f t="shared" si="70"/>
        <v>documentary</v>
      </c>
      <c r="V719" s="6" t="s">
        <v>2039</v>
      </c>
      <c r="W719" t="s">
        <v>2040</v>
      </c>
    </row>
    <row r="720" spans="1:23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72"/>
        <v>100.20481927710843</v>
      </c>
      <c r="G720" t="s">
        <v>20</v>
      </c>
      <c r="H720">
        <v>297</v>
      </c>
      <c r="I720" s="5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67"/>
        <v>41442.208333333336</v>
      </c>
      <c r="O720" s="12">
        <f t="shared" si="68"/>
        <v>41468.208333333336</v>
      </c>
      <c r="Q720" t="b">
        <v>0</v>
      </c>
      <c r="R720" t="b">
        <v>0</v>
      </c>
      <c r="S720" t="s">
        <v>65</v>
      </c>
      <c r="T720" t="str">
        <f t="shared" si="69"/>
        <v>technology</v>
      </c>
      <c r="U720" t="str">
        <f t="shared" si="70"/>
        <v>wearables</v>
      </c>
      <c r="V720" s="6" t="s">
        <v>2035</v>
      </c>
      <c r="W720" t="s">
        <v>2044</v>
      </c>
    </row>
    <row r="721" spans="1:23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72"/>
        <v>153</v>
      </c>
      <c r="G721" t="s">
        <v>20</v>
      </c>
      <c r="H721">
        <v>123</v>
      </c>
      <c r="I721" s="5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67"/>
        <v>41058.208333333336</v>
      </c>
      <c r="O721" s="12">
        <f t="shared" si="68"/>
        <v>41069.208333333336</v>
      </c>
      <c r="Q721" t="b">
        <v>0</v>
      </c>
      <c r="R721" t="b">
        <v>0</v>
      </c>
      <c r="S721" t="s">
        <v>119</v>
      </c>
      <c r="T721" t="str">
        <f t="shared" si="69"/>
        <v>publishing</v>
      </c>
      <c r="U721" t="str">
        <f t="shared" si="70"/>
        <v>fiction</v>
      </c>
      <c r="V721" s="6" t="s">
        <v>2045</v>
      </c>
      <c r="W721" t="s">
        <v>2051</v>
      </c>
    </row>
    <row r="722" spans="1:23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72"/>
        <v>37.091954022988503</v>
      </c>
      <c r="G722" t="s">
        <v>74</v>
      </c>
      <c r="H722">
        <v>38</v>
      </c>
      <c r="I722" s="5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67"/>
        <v>43152.25</v>
      </c>
      <c r="O722" s="12">
        <f t="shared" si="68"/>
        <v>43166.25</v>
      </c>
      <c r="Q722" t="b">
        <v>0</v>
      </c>
      <c r="R722" t="b">
        <v>1</v>
      </c>
      <c r="S722" t="s">
        <v>33</v>
      </c>
      <c r="T722" t="str">
        <f t="shared" si="69"/>
        <v>theater</v>
      </c>
      <c r="U722" t="str">
        <f t="shared" si="70"/>
        <v>plays</v>
      </c>
      <c r="V722" s="6" t="s">
        <v>2037</v>
      </c>
      <c r="W722" t="s">
        <v>2038</v>
      </c>
    </row>
    <row r="723" spans="1:23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72"/>
        <v>4.392394822006473</v>
      </c>
      <c r="G723" t="s">
        <v>74</v>
      </c>
      <c r="H723">
        <v>60</v>
      </c>
      <c r="I723" s="5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67"/>
        <v>43194.208333333328</v>
      </c>
      <c r="O723" s="12">
        <f t="shared" si="68"/>
        <v>43200.208333333328</v>
      </c>
      <c r="Q723" t="b">
        <v>0</v>
      </c>
      <c r="R723" t="b">
        <v>0</v>
      </c>
      <c r="S723" t="s">
        <v>23</v>
      </c>
      <c r="T723" t="str">
        <f t="shared" si="69"/>
        <v>music</v>
      </c>
      <c r="U723" t="str">
        <f t="shared" si="70"/>
        <v>rock</v>
      </c>
      <c r="V723" s="6" t="s">
        <v>2033</v>
      </c>
      <c r="W723" t="s">
        <v>2034</v>
      </c>
    </row>
    <row r="724" spans="1:23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72"/>
        <v>156.50721649484535</v>
      </c>
      <c r="G724" t="s">
        <v>20</v>
      </c>
      <c r="H724">
        <v>3036</v>
      </c>
      <c r="I724" s="5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67"/>
        <v>43045.25</v>
      </c>
      <c r="O724" s="12">
        <f t="shared" si="68"/>
        <v>43072.25</v>
      </c>
      <c r="Q724" t="b">
        <v>0</v>
      </c>
      <c r="R724" t="b">
        <v>0</v>
      </c>
      <c r="S724" t="s">
        <v>42</v>
      </c>
      <c r="T724" t="str">
        <f t="shared" si="69"/>
        <v>film &amp; video</v>
      </c>
      <c r="U724" t="str">
        <f t="shared" si="70"/>
        <v>documentary</v>
      </c>
      <c r="V724" s="6" t="s">
        <v>2039</v>
      </c>
      <c r="W724" t="s">
        <v>2040</v>
      </c>
    </row>
    <row r="725" spans="1:23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72"/>
        <v>270.40816326530609</v>
      </c>
      <c r="G725" t="s">
        <v>20</v>
      </c>
      <c r="H725">
        <v>144</v>
      </c>
      <c r="I725" s="5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67"/>
        <v>42431.25</v>
      </c>
      <c r="O725" s="12">
        <f t="shared" si="68"/>
        <v>42452.208333333328</v>
      </c>
      <c r="Q725" t="b">
        <v>0</v>
      </c>
      <c r="R725" t="b">
        <v>0</v>
      </c>
      <c r="S725" t="s">
        <v>33</v>
      </c>
      <c r="T725" t="str">
        <f t="shared" si="69"/>
        <v>theater</v>
      </c>
      <c r="U725" t="str">
        <f t="shared" si="70"/>
        <v>plays</v>
      </c>
      <c r="V725" s="6" t="s">
        <v>2037</v>
      </c>
      <c r="W725" t="s">
        <v>2038</v>
      </c>
    </row>
    <row r="726" spans="1:23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72"/>
        <v>134.05952380952382</v>
      </c>
      <c r="G726" t="s">
        <v>20</v>
      </c>
      <c r="H726">
        <v>121</v>
      </c>
      <c r="I726" s="5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67"/>
        <v>41934.208333333336</v>
      </c>
      <c r="O726" s="12">
        <f t="shared" si="68"/>
        <v>41936.208333333336</v>
      </c>
      <c r="Q726" t="b">
        <v>0</v>
      </c>
      <c r="R726" t="b">
        <v>1</v>
      </c>
      <c r="S726" t="s">
        <v>33</v>
      </c>
      <c r="T726" t="str">
        <f t="shared" si="69"/>
        <v>theater</v>
      </c>
      <c r="U726" t="str">
        <f t="shared" si="70"/>
        <v>plays</v>
      </c>
      <c r="V726" s="6" t="s">
        <v>2037</v>
      </c>
      <c r="W726" t="s">
        <v>2038</v>
      </c>
    </row>
    <row r="727" spans="1:23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72"/>
        <v>50.398033126293996</v>
      </c>
      <c r="G727" t="s">
        <v>14</v>
      </c>
      <c r="H727">
        <v>1596</v>
      </c>
      <c r="I727" s="5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67"/>
        <v>41958.25</v>
      </c>
      <c r="O727" s="12">
        <f t="shared" si="68"/>
        <v>41960.25</v>
      </c>
      <c r="Q727" t="b">
        <v>0</v>
      </c>
      <c r="R727" t="b">
        <v>0</v>
      </c>
      <c r="S727" t="s">
        <v>292</v>
      </c>
      <c r="T727" t="str">
        <f t="shared" si="69"/>
        <v>games</v>
      </c>
      <c r="U727" t="str">
        <f t="shared" si="70"/>
        <v>mobile games</v>
      </c>
      <c r="V727" s="6" t="s">
        <v>2048</v>
      </c>
      <c r="W727" t="s">
        <v>2059</v>
      </c>
    </row>
    <row r="728" spans="1:23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72"/>
        <v>88.815837937384899</v>
      </c>
      <c r="G728" t="s">
        <v>74</v>
      </c>
      <c r="H728">
        <v>524</v>
      </c>
      <c r="I728" s="5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67"/>
        <v>40476.208333333336</v>
      </c>
      <c r="O728" s="12">
        <f t="shared" si="68"/>
        <v>40482.208333333336</v>
      </c>
      <c r="Q728" t="b">
        <v>0</v>
      </c>
      <c r="R728" t="b">
        <v>1</v>
      </c>
      <c r="S728" t="s">
        <v>33</v>
      </c>
      <c r="T728" t="str">
        <f t="shared" si="69"/>
        <v>theater</v>
      </c>
      <c r="U728" t="str">
        <f t="shared" si="70"/>
        <v>plays</v>
      </c>
      <c r="V728" s="6" t="s">
        <v>2037</v>
      </c>
      <c r="W728" t="s">
        <v>2038</v>
      </c>
    </row>
    <row r="729" spans="1:23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72"/>
        <v>165</v>
      </c>
      <c r="G729" t="s">
        <v>20</v>
      </c>
      <c r="H729">
        <v>181</v>
      </c>
      <c r="I729" s="5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67"/>
        <v>43485.25</v>
      </c>
      <c r="O729" s="12">
        <f t="shared" si="68"/>
        <v>43543.208333333328</v>
      </c>
      <c r="Q729" t="b">
        <v>0</v>
      </c>
      <c r="R729" t="b">
        <v>0</v>
      </c>
      <c r="S729" t="s">
        <v>28</v>
      </c>
      <c r="T729" t="str">
        <f t="shared" si="69"/>
        <v>technology</v>
      </c>
      <c r="U729" t="str">
        <f t="shared" si="70"/>
        <v>web</v>
      </c>
      <c r="V729" s="6" t="s">
        <v>2035</v>
      </c>
      <c r="W729" t="s">
        <v>2036</v>
      </c>
    </row>
    <row r="730" spans="1:23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72"/>
        <v>17.5</v>
      </c>
      <c r="G730" t="s">
        <v>14</v>
      </c>
      <c r="H730">
        <v>10</v>
      </c>
      <c r="I730" s="5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67"/>
        <v>42515.208333333328</v>
      </c>
      <c r="O730" s="12">
        <f t="shared" si="68"/>
        <v>42526.208333333328</v>
      </c>
      <c r="Q730" t="b">
        <v>0</v>
      </c>
      <c r="R730" t="b">
        <v>0</v>
      </c>
      <c r="S730" t="s">
        <v>33</v>
      </c>
      <c r="T730" t="str">
        <f t="shared" si="69"/>
        <v>theater</v>
      </c>
      <c r="U730" t="str">
        <f t="shared" si="70"/>
        <v>plays</v>
      </c>
      <c r="V730" s="6" t="s">
        <v>2037</v>
      </c>
      <c r="W730" t="s">
        <v>2038</v>
      </c>
    </row>
    <row r="731" spans="1:23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72"/>
        <v>185.66071428571428</v>
      </c>
      <c r="G731" t="s">
        <v>20</v>
      </c>
      <c r="H731">
        <v>122</v>
      </c>
      <c r="I731" s="5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67"/>
        <v>41309.25</v>
      </c>
      <c r="O731" s="12">
        <f t="shared" si="68"/>
        <v>41311.25</v>
      </c>
      <c r="Q731" t="b">
        <v>0</v>
      </c>
      <c r="R731" t="b">
        <v>0</v>
      </c>
      <c r="S731" t="s">
        <v>53</v>
      </c>
      <c r="T731" t="str">
        <f t="shared" si="69"/>
        <v>film &amp; video</v>
      </c>
      <c r="U731" t="str">
        <f t="shared" si="70"/>
        <v>drama</v>
      </c>
      <c r="V731" s="6" t="s">
        <v>2039</v>
      </c>
      <c r="W731" t="s">
        <v>2042</v>
      </c>
    </row>
    <row r="732" spans="1:23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72"/>
        <v>412.6631944444444</v>
      </c>
      <c r="G732" t="s">
        <v>20</v>
      </c>
      <c r="H732">
        <v>1071</v>
      </c>
      <c r="I732" s="5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67"/>
        <v>42147.208333333328</v>
      </c>
      <c r="O732" s="12">
        <f t="shared" si="68"/>
        <v>42153.208333333328</v>
      </c>
      <c r="Q732" t="b">
        <v>0</v>
      </c>
      <c r="R732" t="b">
        <v>0</v>
      </c>
      <c r="S732" t="s">
        <v>65</v>
      </c>
      <c r="T732" t="str">
        <f t="shared" si="69"/>
        <v>technology</v>
      </c>
      <c r="U732" t="str">
        <f t="shared" si="70"/>
        <v>wearables</v>
      </c>
      <c r="V732" s="6" t="s">
        <v>2035</v>
      </c>
      <c r="W732" t="s">
        <v>2044</v>
      </c>
    </row>
    <row r="733" spans="1:23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72"/>
        <v>90.25</v>
      </c>
      <c r="G733" t="s">
        <v>74</v>
      </c>
      <c r="H733">
        <v>219</v>
      </c>
      <c r="I733" s="5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67"/>
        <v>42939.208333333328</v>
      </c>
      <c r="O733" s="12">
        <f t="shared" si="68"/>
        <v>42940.208333333328</v>
      </c>
      <c r="Q733" t="b">
        <v>0</v>
      </c>
      <c r="R733" t="b">
        <v>0</v>
      </c>
      <c r="S733" t="s">
        <v>28</v>
      </c>
      <c r="T733" t="str">
        <f t="shared" si="69"/>
        <v>technology</v>
      </c>
      <c r="U733" t="str">
        <f t="shared" si="70"/>
        <v>web</v>
      </c>
      <c r="V733" s="6" t="s">
        <v>2035</v>
      </c>
      <c r="W733" t="s">
        <v>2036</v>
      </c>
    </row>
    <row r="734" spans="1:23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72"/>
        <v>91.984615384615381</v>
      </c>
      <c r="G734" t="s">
        <v>14</v>
      </c>
      <c r="H734">
        <v>1121</v>
      </c>
      <c r="I734" s="5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67"/>
        <v>42816.208333333328</v>
      </c>
      <c r="O734" s="12">
        <f t="shared" si="68"/>
        <v>42839.208333333328</v>
      </c>
      <c r="Q734" t="b">
        <v>0</v>
      </c>
      <c r="R734" t="b">
        <v>1</v>
      </c>
      <c r="S734" t="s">
        <v>23</v>
      </c>
      <c r="T734" t="str">
        <f t="shared" si="69"/>
        <v>music</v>
      </c>
      <c r="U734" t="str">
        <f t="shared" si="70"/>
        <v>rock</v>
      </c>
      <c r="V734" s="6" t="s">
        <v>2033</v>
      </c>
      <c r="W734" t="s">
        <v>2034</v>
      </c>
    </row>
    <row r="735" spans="1:23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72"/>
        <v>527.00632911392404</v>
      </c>
      <c r="G735" t="s">
        <v>20</v>
      </c>
      <c r="H735">
        <v>980</v>
      </c>
      <c r="I735" s="5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67"/>
        <v>41844.208333333336</v>
      </c>
      <c r="O735" s="12">
        <f t="shared" si="68"/>
        <v>41857.208333333336</v>
      </c>
      <c r="Q735" t="b">
        <v>0</v>
      </c>
      <c r="R735" t="b">
        <v>0</v>
      </c>
      <c r="S735" t="s">
        <v>148</v>
      </c>
      <c r="T735" t="str">
        <f t="shared" si="69"/>
        <v>music</v>
      </c>
      <c r="U735" t="str">
        <f t="shared" si="70"/>
        <v>metal</v>
      </c>
      <c r="V735" s="6" t="s">
        <v>2033</v>
      </c>
      <c r="W735" t="s">
        <v>2055</v>
      </c>
    </row>
    <row r="736" spans="1:23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72"/>
        <v>319.14285714285711</v>
      </c>
      <c r="G736" t="s">
        <v>20</v>
      </c>
      <c r="H736">
        <v>536</v>
      </c>
      <c r="I736" s="5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67"/>
        <v>42763.25</v>
      </c>
      <c r="O736" s="12">
        <f t="shared" si="68"/>
        <v>42775.25</v>
      </c>
      <c r="Q736" t="b">
        <v>0</v>
      </c>
      <c r="R736" t="b">
        <v>1</v>
      </c>
      <c r="S736" t="s">
        <v>33</v>
      </c>
      <c r="T736" t="str">
        <f t="shared" si="69"/>
        <v>theater</v>
      </c>
      <c r="U736" t="str">
        <f t="shared" si="70"/>
        <v>plays</v>
      </c>
      <c r="V736" s="6" t="s">
        <v>2037</v>
      </c>
      <c r="W736" t="s">
        <v>2038</v>
      </c>
    </row>
    <row r="737" spans="1:23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72"/>
        <v>354.18867924528303</v>
      </c>
      <c r="G737" t="s">
        <v>20</v>
      </c>
      <c r="H737">
        <v>1991</v>
      </c>
      <c r="I737" s="5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67"/>
        <v>42459.208333333328</v>
      </c>
      <c r="O737" s="12">
        <f t="shared" si="68"/>
        <v>42466.208333333328</v>
      </c>
      <c r="Q737" t="b">
        <v>0</v>
      </c>
      <c r="R737" t="b">
        <v>0</v>
      </c>
      <c r="S737" t="s">
        <v>122</v>
      </c>
      <c r="T737" t="str">
        <f t="shared" si="69"/>
        <v>photography</v>
      </c>
      <c r="U737" t="str">
        <f t="shared" si="70"/>
        <v>photography books</v>
      </c>
      <c r="V737" s="6" t="s">
        <v>2052</v>
      </c>
      <c r="W737" t="s">
        <v>2053</v>
      </c>
    </row>
    <row r="738" spans="1:23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72"/>
        <v>32.896103896103895</v>
      </c>
      <c r="G738" t="s">
        <v>74</v>
      </c>
      <c r="H738">
        <v>29</v>
      </c>
      <c r="I738" s="5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67"/>
        <v>42055.25</v>
      </c>
      <c r="O738" s="12">
        <f t="shared" si="68"/>
        <v>42059.25</v>
      </c>
      <c r="Q738" t="b">
        <v>0</v>
      </c>
      <c r="R738" t="b">
        <v>0</v>
      </c>
      <c r="S738" t="s">
        <v>68</v>
      </c>
      <c r="T738" t="str">
        <f t="shared" si="69"/>
        <v>publishing</v>
      </c>
      <c r="U738" t="str">
        <f t="shared" si="70"/>
        <v>nonfiction</v>
      </c>
      <c r="V738" s="6" t="s">
        <v>2045</v>
      </c>
      <c r="W738" t="s">
        <v>2046</v>
      </c>
    </row>
    <row r="739" spans="1:23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72"/>
        <v>135.8918918918919</v>
      </c>
      <c r="G739" t="s">
        <v>20</v>
      </c>
      <c r="H739">
        <v>180</v>
      </c>
      <c r="I739" s="5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67"/>
        <v>42685.25</v>
      </c>
      <c r="O739" s="12">
        <f t="shared" si="68"/>
        <v>42697.25</v>
      </c>
      <c r="Q739" t="b">
        <v>0</v>
      </c>
      <c r="R739" t="b">
        <v>0</v>
      </c>
      <c r="S739" t="s">
        <v>60</v>
      </c>
      <c r="T739" t="str">
        <f t="shared" si="69"/>
        <v>music</v>
      </c>
      <c r="U739" t="str">
        <f t="shared" si="70"/>
        <v>indie rock</v>
      </c>
      <c r="V739" s="6" t="s">
        <v>2033</v>
      </c>
      <c r="W739" t="s">
        <v>2043</v>
      </c>
    </row>
    <row r="740" spans="1:23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72"/>
        <v>2.0843373493975905</v>
      </c>
      <c r="G740" t="s">
        <v>14</v>
      </c>
      <c r="H740">
        <v>15</v>
      </c>
      <c r="I740" s="5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67"/>
        <v>41959.25</v>
      </c>
      <c r="O740" s="12">
        <f t="shared" si="68"/>
        <v>41981.25</v>
      </c>
      <c r="Q740" t="b">
        <v>0</v>
      </c>
      <c r="R740" t="b">
        <v>1</v>
      </c>
      <c r="S740" t="s">
        <v>33</v>
      </c>
      <c r="T740" t="str">
        <f t="shared" si="69"/>
        <v>theater</v>
      </c>
      <c r="U740" t="str">
        <f t="shared" si="70"/>
        <v>plays</v>
      </c>
      <c r="V740" s="6" t="s">
        <v>2037</v>
      </c>
      <c r="W740" t="s">
        <v>2038</v>
      </c>
    </row>
    <row r="741" spans="1:23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72"/>
        <v>61</v>
      </c>
      <c r="G741" t="s">
        <v>14</v>
      </c>
      <c r="H741">
        <v>191</v>
      </c>
      <c r="I741" s="5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67"/>
        <v>41089.208333333336</v>
      </c>
      <c r="O741" s="12">
        <f t="shared" si="68"/>
        <v>41090.208333333336</v>
      </c>
      <c r="Q741" t="b">
        <v>0</v>
      </c>
      <c r="R741" t="b">
        <v>0</v>
      </c>
      <c r="S741" t="s">
        <v>60</v>
      </c>
      <c r="T741" t="str">
        <f t="shared" si="69"/>
        <v>music</v>
      </c>
      <c r="U741" t="str">
        <f t="shared" si="70"/>
        <v>indie rock</v>
      </c>
      <c r="V741" s="6" t="s">
        <v>2033</v>
      </c>
      <c r="W741" t="s">
        <v>2043</v>
      </c>
    </row>
    <row r="742" spans="1:23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72"/>
        <v>30.037735849056602</v>
      </c>
      <c r="G742" t="s">
        <v>14</v>
      </c>
      <c r="H742">
        <v>16</v>
      </c>
      <c r="I742" s="5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67"/>
        <v>42769.25</v>
      </c>
      <c r="O742" s="12">
        <f t="shared" si="68"/>
        <v>42772.25</v>
      </c>
      <c r="Q742" t="b">
        <v>0</v>
      </c>
      <c r="R742" t="b">
        <v>0</v>
      </c>
      <c r="S742" t="s">
        <v>33</v>
      </c>
      <c r="T742" t="str">
        <f t="shared" si="69"/>
        <v>theater</v>
      </c>
      <c r="U742" t="str">
        <f t="shared" si="70"/>
        <v>plays</v>
      </c>
      <c r="V742" s="6" t="s">
        <v>2037</v>
      </c>
      <c r="W742" t="s">
        <v>2038</v>
      </c>
    </row>
    <row r="743" spans="1:23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72"/>
        <v>1179.1666666666665</v>
      </c>
      <c r="G743" t="s">
        <v>20</v>
      </c>
      <c r="H743">
        <v>130</v>
      </c>
      <c r="I743" s="5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67"/>
        <v>40321.208333333336</v>
      </c>
      <c r="O743" s="12">
        <f t="shared" si="68"/>
        <v>40322.208333333336</v>
      </c>
      <c r="Q743" t="b">
        <v>0</v>
      </c>
      <c r="R743" t="b">
        <v>0</v>
      </c>
      <c r="S743" t="s">
        <v>33</v>
      </c>
      <c r="T743" t="str">
        <f t="shared" si="69"/>
        <v>theater</v>
      </c>
      <c r="U743" t="str">
        <f t="shared" si="70"/>
        <v>plays</v>
      </c>
      <c r="V743" s="6" t="s">
        <v>2037</v>
      </c>
      <c r="W743" t="s">
        <v>2038</v>
      </c>
    </row>
    <row r="744" spans="1:23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72"/>
        <v>1126.0833333333335</v>
      </c>
      <c r="G744" t="s">
        <v>20</v>
      </c>
      <c r="H744">
        <v>122</v>
      </c>
      <c r="I744" s="5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67"/>
        <v>40197.25</v>
      </c>
      <c r="O744" s="12">
        <f t="shared" si="68"/>
        <v>40239.25</v>
      </c>
      <c r="Q744" t="b">
        <v>0</v>
      </c>
      <c r="R744" t="b">
        <v>0</v>
      </c>
      <c r="S744" t="s">
        <v>50</v>
      </c>
      <c r="T744" t="str">
        <f t="shared" si="69"/>
        <v>music</v>
      </c>
      <c r="U744" t="str">
        <f t="shared" si="70"/>
        <v>electric music</v>
      </c>
      <c r="V744" s="6" t="s">
        <v>2033</v>
      </c>
      <c r="W744" t="s">
        <v>2041</v>
      </c>
    </row>
    <row r="745" spans="1:23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72"/>
        <v>12.923076923076923</v>
      </c>
      <c r="G745" t="s">
        <v>14</v>
      </c>
      <c r="H745">
        <v>17</v>
      </c>
      <c r="I745" s="5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67"/>
        <v>42298.208333333328</v>
      </c>
      <c r="O745" s="12">
        <f t="shared" si="68"/>
        <v>42304.208333333328</v>
      </c>
      <c r="Q745" t="b">
        <v>0</v>
      </c>
      <c r="R745" t="b">
        <v>1</v>
      </c>
      <c r="S745" t="s">
        <v>33</v>
      </c>
      <c r="T745" t="str">
        <f t="shared" si="69"/>
        <v>theater</v>
      </c>
      <c r="U745" t="str">
        <f t="shared" si="70"/>
        <v>plays</v>
      </c>
      <c r="V745" s="6" t="s">
        <v>2037</v>
      </c>
      <c r="W745" t="s">
        <v>2038</v>
      </c>
    </row>
    <row r="746" spans="1:23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72"/>
        <v>712</v>
      </c>
      <c r="G746" t="s">
        <v>20</v>
      </c>
      <c r="H746">
        <v>140</v>
      </c>
      <c r="I746" s="5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67"/>
        <v>43322.208333333328</v>
      </c>
      <c r="O746" s="12">
        <f t="shared" si="68"/>
        <v>43324.208333333328</v>
      </c>
      <c r="Q746" t="b">
        <v>0</v>
      </c>
      <c r="R746" t="b">
        <v>1</v>
      </c>
      <c r="S746" t="s">
        <v>33</v>
      </c>
      <c r="T746" t="str">
        <f t="shared" si="69"/>
        <v>theater</v>
      </c>
      <c r="U746" t="str">
        <f t="shared" si="70"/>
        <v>plays</v>
      </c>
      <c r="V746" s="6" t="s">
        <v>2037</v>
      </c>
      <c r="W746" t="s">
        <v>2038</v>
      </c>
    </row>
    <row r="747" spans="1:23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72"/>
        <v>30.304347826086957</v>
      </c>
      <c r="G747" t="s">
        <v>14</v>
      </c>
      <c r="H747">
        <v>34</v>
      </c>
      <c r="I747" s="5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67"/>
        <v>40328.208333333336</v>
      </c>
      <c r="O747" s="12">
        <f t="shared" si="68"/>
        <v>40355.208333333336</v>
      </c>
      <c r="Q747" t="b">
        <v>0</v>
      </c>
      <c r="R747" t="b">
        <v>0</v>
      </c>
      <c r="S747" t="s">
        <v>65</v>
      </c>
      <c r="T747" t="str">
        <f t="shared" si="69"/>
        <v>technology</v>
      </c>
      <c r="U747" t="str">
        <f t="shared" si="70"/>
        <v>wearables</v>
      </c>
      <c r="V747" s="6" t="s">
        <v>2035</v>
      </c>
      <c r="W747" t="s">
        <v>2044</v>
      </c>
    </row>
    <row r="748" spans="1:23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72"/>
        <v>212.50896057347671</v>
      </c>
      <c r="G748" t="s">
        <v>20</v>
      </c>
      <c r="H748">
        <v>3388</v>
      </c>
      <c r="I748" s="5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67"/>
        <v>40825.208333333336</v>
      </c>
      <c r="O748" s="12">
        <f t="shared" si="68"/>
        <v>40830.208333333336</v>
      </c>
      <c r="Q748" t="b">
        <v>0</v>
      </c>
      <c r="R748" t="b">
        <v>0</v>
      </c>
      <c r="S748" t="s">
        <v>28</v>
      </c>
      <c r="T748" t="str">
        <f t="shared" si="69"/>
        <v>technology</v>
      </c>
      <c r="U748" t="str">
        <f t="shared" si="70"/>
        <v>web</v>
      </c>
      <c r="V748" s="6" t="s">
        <v>2035</v>
      </c>
      <c r="W748" t="s">
        <v>2036</v>
      </c>
    </row>
    <row r="749" spans="1:23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72"/>
        <v>228.85714285714286</v>
      </c>
      <c r="G749" t="s">
        <v>20</v>
      </c>
      <c r="H749">
        <v>280</v>
      </c>
      <c r="I749" s="5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67"/>
        <v>40423.208333333336</v>
      </c>
      <c r="O749" s="12">
        <f t="shared" si="68"/>
        <v>40434.208333333336</v>
      </c>
      <c r="Q749" t="b">
        <v>0</v>
      </c>
      <c r="R749" t="b">
        <v>0</v>
      </c>
      <c r="S749" t="s">
        <v>33</v>
      </c>
      <c r="T749" t="str">
        <f t="shared" si="69"/>
        <v>theater</v>
      </c>
      <c r="U749" t="str">
        <f t="shared" si="70"/>
        <v>plays</v>
      </c>
      <c r="V749" s="6" t="s">
        <v>2037</v>
      </c>
      <c r="W749" t="s">
        <v>2038</v>
      </c>
    </row>
    <row r="750" spans="1:23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72"/>
        <v>34.959979476654695</v>
      </c>
      <c r="G750" t="s">
        <v>74</v>
      </c>
      <c r="H750">
        <v>614</v>
      </c>
      <c r="I750" s="5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67"/>
        <v>40238.25</v>
      </c>
      <c r="O750" s="12">
        <f t="shared" si="68"/>
        <v>40263.208333333336</v>
      </c>
      <c r="Q750" t="b">
        <v>0</v>
      </c>
      <c r="R750" t="b">
        <v>1</v>
      </c>
      <c r="S750" t="s">
        <v>71</v>
      </c>
      <c r="T750" t="str">
        <f t="shared" si="69"/>
        <v>film &amp; video</v>
      </c>
      <c r="U750" t="str">
        <f t="shared" si="70"/>
        <v>animation</v>
      </c>
      <c r="V750" s="6" t="s">
        <v>2039</v>
      </c>
      <c r="W750" t="s">
        <v>2047</v>
      </c>
    </row>
    <row r="751" spans="1:23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72"/>
        <v>157.29069767441862</v>
      </c>
      <c r="G751" t="s">
        <v>20</v>
      </c>
      <c r="H751">
        <v>366</v>
      </c>
      <c r="I751" s="5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67"/>
        <v>41920.208333333336</v>
      </c>
      <c r="O751" s="12">
        <f t="shared" si="68"/>
        <v>41932.208333333336</v>
      </c>
      <c r="Q751" t="b">
        <v>0</v>
      </c>
      <c r="R751" t="b">
        <v>1</v>
      </c>
      <c r="S751" t="s">
        <v>65</v>
      </c>
      <c r="T751" t="str">
        <f t="shared" si="69"/>
        <v>technology</v>
      </c>
      <c r="U751" t="str">
        <f t="shared" si="70"/>
        <v>wearables</v>
      </c>
      <c r="V751" s="6" t="s">
        <v>2035</v>
      </c>
      <c r="W751" t="s">
        <v>2044</v>
      </c>
    </row>
    <row r="752" spans="1:23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72"/>
        <v>1</v>
      </c>
      <c r="G752" t="s">
        <v>14</v>
      </c>
      <c r="H752">
        <v>1</v>
      </c>
      <c r="I752" s="5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67"/>
        <v>40360.208333333336</v>
      </c>
      <c r="O752" s="12">
        <f t="shared" si="68"/>
        <v>40385.208333333336</v>
      </c>
      <c r="Q752" t="b">
        <v>0</v>
      </c>
      <c r="R752" t="b">
        <v>0</v>
      </c>
      <c r="S752" t="s">
        <v>50</v>
      </c>
      <c r="T752" t="str">
        <f t="shared" si="69"/>
        <v>music</v>
      </c>
      <c r="U752" t="str">
        <f t="shared" si="70"/>
        <v>electric music</v>
      </c>
      <c r="V752" s="6" t="s">
        <v>2033</v>
      </c>
      <c r="W752" t="s">
        <v>2041</v>
      </c>
    </row>
    <row r="753" spans="1:23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72"/>
        <v>232.30555555555554</v>
      </c>
      <c r="G753" t="s">
        <v>20</v>
      </c>
      <c r="H753">
        <v>270</v>
      </c>
      <c r="I753" s="5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67"/>
        <v>42446.208333333328</v>
      </c>
      <c r="O753" s="12">
        <f t="shared" si="68"/>
        <v>42461.208333333328</v>
      </c>
      <c r="Q753" t="b">
        <v>1</v>
      </c>
      <c r="R753" t="b">
        <v>1</v>
      </c>
      <c r="S753" t="s">
        <v>68</v>
      </c>
      <c r="T753" t="str">
        <f t="shared" si="69"/>
        <v>publishing</v>
      </c>
      <c r="U753" t="str">
        <f t="shared" si="70"/>
        <v>nonfiction</v>
      </c>
      <c r="V753" s="6" t="s">
        <v>2045</v>
      </c>
      <c r="W753" t="s">
        <v>2046</v>
      </c>
    </row>
    <row r="754" spans="1:23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72"/>
        <v>92.448275862068968</v>
      </c>
      <c r="G754" t="s">
        <v>74</v>
      </c>
      <c r="H754">
        <v>114</v>
      </c>
      <c r="I754" s="5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67"/>
        <v>40395.208333333336</v>
      </c>
      <c r="O754" s="12">
        <f t="shared" si="68"/>
        <v>40413.208333333336</v>
      </c>
      <c r="Q754" t="b">
        <v>0</v>
      </c>
      <c r="R754" t="b">
        <v>1</v>
      </c>
      <c r="S754" t="s">
        <v>33</v>
      </c>
      <c r="T754" t="str">
        <f t="shared" si="69"/>
        <v>theater</v>
      </c>
      <c r="U754" t="str">
        <f t="shared" si="70"/>
        <v>plays</v>
      </c>
      <c r="V754" s="6" t="s">
        <v>2037</v>
      </c>
      <c r="W754" t="s">
        <v>2038</v>
      </c>
    </row>
    <row r="755" spans="1:23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72"/>
        <v>256.70212765957444</v>
      </c>
      <c r="G755" t="s">
        <v>20</v>
      </c>
      <c r="H755">
        <v>137</v>
      </c>
      <c r="I755" s="5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67"/>
        <v>40321.208333333336</v>
      </c>
      <c r="O755" s="12">
        <f t="shared" si="68"/>
        <v>40336.208333333336</v>
      </c>
      <c r="Q755" t="b">
        <v>0</v>
      </c>
      <c r="R755" t="b">
        <v>0</v>
      </c>
      <c r="S755" t="s">
        <v>122</v>
      </c>
      <c r="T755" t="str">
        <f t="shared" si="69"/>
        <v>photography</v>
      </c>
      <c r="U755" t="str">
        <f t="shared" si="70"/>
        <v>photography books</v>
      </c>
      <c r="V755" s="6" t="s">
        <v>2052</v>
      </c>
      <c r="W755" t="s">
        <v>2053</v>
      </c>
    </row>
    <row r="756" spans="1:23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72"/>
        <v>168.47017045454547</v>
      </c>
      <c r="G756" t="s">
        <v>20</v>
      </c>
      <c r="H756">
        <v>3205</v>
      </c>
      <c r="I756" s="5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67"/>
        <v>41210.208333333336</v>
      </c>
      <c r="O756" s="12">
        <f t="shared" si="68"/>
        <v>41263.25</v>
      </c>
      <c r="Q756" t="b">
        <v>0</v>
      </c>
      <c r="R756" t="b">
        <v>0</v>
      </c>
      <c r="S756" t="s">
        <v>33</v>
      </c>
      <c r="T756" t="str">
        <f t="shared" si="69"/>
        <v>theater</v>
      </c>
      <c r="U756" t="str">
        <f t="shared" si="70"/>
        <v>plays</v>
      </c>
      <c r="V756" s="6" t="s">
        <v>2037</v>
      </c>
      <c r="W756" t="s">
        <v>2038</v>
      </c>
    </row>
    <row r="757" spans="1:23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72"/>
        <v>166.57777777777778</v>
      </c>
      <c r="G757" t="s">
        <v>20</v>
      </c>
      <c r="H757">
        <v>288</v>
      </c>
      <c r="I757" s="5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67"/>
        <v>43096.25</v>
      </c>
      <c r="O757" s="12">
        <f t="shared" si="68"/>
        <v>43108.25</v>
      </c>
      <c r="Q757" t="b">
        <v>0</v>
      </c>
      <c r="R757" t="b">
        <v>1</v>
      </c>
      <c r="S757" t="s">
        <v>33</v>
      </c>
      <c r="T757" t="str">
        <f t="shared" si="69"/>
        <v>theater</v>
      </c>
      <c r="U757" t="str">
        <f t="shared" si="70"/>
        <v>plays</v>
      </c>
      <c r="V757" s="6" t="s">
        <v>2037</v>
      </c>
      <c r="W757" t="s">
        <v>2038</v>
      </c>
    </row>
    <row r="758" spans="1:23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72"/>
        <v>772.07692307692309</v>
      </c>
      <c r="G758" t="s">
        <v>20</v>
      </c>
      <c r="H758">
        <v>148</v>
      </c>
      <c r="I758" s="5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67"/>
        <v>42024.25</v>
      </c>
      <c r="O758" s="12">
        <f t="shared" si="68"/>
        <v>42030.25</v>
      </c>
      <c r="Q758" t="b">
        <v>0</v>
      </c>
      <c r="R758" t="b">
        <v>0</v>
      </c>
      <c r="S758" t="s">
        <v>33</v>
      </c>
      <c r="T758" t="str">
        <f t="shared" si="69"/>
        <v>theater</v>
      </c>
      <c r="U758" t="str">
        <f t="shared" si="70"/>
        <v>plays</v>
      </c>
      <c r="V758" s="6" t="s">
        <v>2037</v>
      </c>
      <c r="W758" t="s">
        <v>2038</v>
      </c>
    </row>
    <row r="759" spans="1:23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72"/>
        <v>406.85714285714283</v>
      </c>
      <c r="G759" t="s">
        <v>20</v>
      </c>
      <c r="H759">
        <v>114</v>
      </c>
      <c r="I759" s="5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67"/>
        <v>40675.208333333336</v>
      </c>
      <c r="O759" s="12">
        <f t="shared" si="68"/>
        <v>40679.208333333336</v>
      </c>
      <c r="Q759" t="b">
        <v>0</v>
      </c>
      <c r="R759" t="b">
        <v>0</v>
      </c>
      <c r="S759" t="s">
        <v>53</v>
      </c>
      <c r="T759" t="str">
        <f t="shared" si="69"/>
        <v>film &amp; video</v>
      </c>
      <c r="U759" t="str">
        <f t="shared" si="70"/>
        <v>drama</v>
      </c>
      <c r="V759" s="6" t="s">
        <v>2039</v>
      </c>
      <c r="W759" t="s">
        <v>2042</v>
      </c>
    </row>
    <row r="760" spans="1:23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72"/>
        <v>564.20608108108115</v>
      </c>
      <c r="G760" t="s">
        <v>20</v>
      </c>
      <c r="H760">
        <v>1518</v>
      </c>
      <c r="I760" s="5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67"/>
        <v>41936.208333333336</v>
      </c>
      <c r="O760" s="12">
        <f t="shared" si="68"/>
        <v>41945.208333333336</v>
      </c>
      <c r="Q760" t="b">
        <v>0</v>
      </c>
      <c r="R760" t="b">
        <v>0</v>
      </c>
      <c r="S760" t="s">
        <v>23</v>
      </c>
      <c r="T760" t="str">
        <f t="shared" si="69"/>
        <v>music</v>
      </c>
      <c r="U760" t="str">
        <f t="shared" si="70"/>
        <v>rock</v>
      </c>
      <c r="V760" s="6" t="s">
        <v>2033</v>
      </c>
      <c r="W760" t="s">
        <v>2034</v>
      </c>
    </row>
    <row r="761" spans="1:23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72"/>
        <v>68.426865671641792</v>
      </c>
      <c r="G761" t="s">
        <v>14</v>
      </c>
      <c r="H761">
        <v>1274</v>
      </c>
      <c r="I761" s="5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67"/>
        <v>43136.25</v>
      </c>
      <c r="O761" s="12">
        <f t="shared" si="68"/>
        <v>43166.25</v>
      </c>
      <c r="Q761" t="b">
        <v>0</v>
      </c>
      <c r="R761" t="b">
        <v>0</v>
      </c>
      <c r="S761" t="s">
        <v>50</v>
      </c>
      <c r="T761" t="str">
        <f t="shared" si="69"/>
        <v>music</v>
      </c>
      <c r="U761" t="str">
        <f t="shared" si="70"/>
        <v>electric music</v>
      </c>
      <c r="V761" s="6" t="s">
        <v>2033</v>
      </c>
      <c r="W761" t="s">
        <v>2041</v>
      </c>
    </row>
    <row r="762" spans="1:23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72"/>
        <v>34.351966873706004</v>
      </c>
      <c r="G762" t="s">
        <v>14</v>
      </c>
      <c r="H762">
        <v>210</v>
      </c>
      <c r="I762" s="5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67"/>
        <v>43678.208333333328</v>
      </c>
      <c r="O762" s="12">
        <f t="shared" si="68"/>
        <v>43707.208333333328</v>
      </c>
      <c r="Q762" t="b">
        <v>0</v>
      </c>
      <c r="R762" t="b">
        <v>1</v>
      </c>
      <c r="S762" t="s">
        <v>89</v>
      </c>
      <c r="T762" t="str">
        <f t="shared" si="69"/>
        <v>games</v>
      </c>
      <c r="U762" t="str">
        <f t="shared" si="70"/>
        <v>video games</v>
      </c>
      <c r="V762" s="6" t="s">
        <v>2048</v>
      </c>
      <c r="W762" t="s">
        <v>2049</v>
      </c>
    </row>
    <row r="763" spans="1:23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72"/>
        <v>655.4545454545455</v>
      </c>
      <c r="G763" t="s">
        <v>20</v>
      </c>
      <c r="H763">
        <v>166</v>
      </c>
      <c r="I763" s="5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67"/>
        <v>42938.208333333328</v>
      </c>
      <c r="O763" s="12">
        <f t="shared" si="68"/>
        <v>42943.208333333328</v>
      </c>
      <c r="Q763" t="b">
        <v>0</v>
      </c>
      <c r="R763" t="b">
        <v>0</v>
      </c>
      <c r="S763" t="s">
        <v>23</v>
      </c>
      <c r="T763" t="str">
        <f t="shared" si="69"/>
        <v>music</v>
      </c>
      <c r="U763" t="str">
        <f t="shared" si="70"/>
        <v>rock</v>
      </c>
      <c r="V763" s="6" t="s">
        <v>2033</v>
      </c>
      <c r="W763" t="s">
        <v>2034</v>
      </c>
    </row>
    <row r="764" spans="1:23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72"/>
        <v>177.25714285714284</v>
      </c>
      <c r="G764" t="s">
        <v>20</v>
      </c>
      <c r="H764">
        <v>100</v>
      </c>
      <c r="I764" s="5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67"/>
        <v>41241.25</v>
      </c>
      <c r="O764" s="12">
        <f t="shared" si="68"/>
        <v>41252.25</v>
      </c>
      <c r="Q764" t="b">
        <v>0</v>
      </c>
      <c r="R764" t="b">
        <v>0</v>
      </c>
      <c r="S764" t="s">
        <v>159</v>
      </c>
      <c r="T764" t="str">
        <f t="shared" si="69"/>
        <v>music</v>
      </c>
      <c r="U764" t="str">
        <f t="shared" si="70"/>
        <v>jazz</v>
      </c>
      <c r="V764" s="6" t="s">
        <v>2033</v>
      </c>
      <c r="W764" t="s">
        <v>2056</v>
      </c>
    </row>
    <row r="765" spans="1:23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72"/>
        <v>113.17857142857144</v>
      </c>
      <c r="G765" t="s">
        <v>20</v>
      </c>
      <c r="H765">
        <v>235</v>
      </c>
      <c r="I765" s="5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67"/>
        <v>41037.208333333336</v>
      </c>
      <c r="O765" s="12">
        <f t="shared" si="68"/>
        <v>41072.208333333336</v>
      </c>
      <c r="Q765" t="b">
        <v>0</v>
      </c>
      <c r="R765" t="b">
        <v>1</v>
      </c>
      <c r="S765" t="s">
        <v>33</v>
      </c>
      <c r="T765" t="str">
        <f t="shared" si="69"/>
        <v>theater</v>
      </c>
      <c r="U765" t="str">
        <f t="shared" si="70"/>
        <v>plays</v>
      </c>
      <c r="V765" s="6" t="s">
        <v>2037</v>
      </c>
      <c r="W765" t="s">
        <v>2038</v>
      </c>
    </row>
    <row r="766" spans="1:23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72"/>
        <v>728.18181818181824</v>
      </c>
      <c r="G766" t="s">
        <v>20</v>
      </c>
      <c r="H766">
        <v>148</v>
      </c>
      <c r="I766" s="5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67"/>
        <v>40676.208333333336</v>
      </c>
      <c r="O766" s="12">
        <f t="shared" si="68"/>
        <v>40684.208333333336</v>
      </c>
      <c r="Q766" t="b">
        <v>0</v>
      </c>
      <c r="R766" t="b">
        <v>0</v>
      </c>
      <c r="S766" t="s">
        <v>23</v>
      </c>
      <c r="T766" t="str">
        <f t="shared" si="69"/>
        <v>music</v>
      </c>
      <c r="U766" t="str">
        <f t="shared" si="70"/>
        <v>rock</v>
      </c>
      <c r="V766" s="6" t="s">
        <v>2033</v>
      </c>
      <c r="W766" t="s">
        <v>2034</v>
      </c>
    </row>
    <row r="767" spans="1:23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72"/>
        <v>208.33333333333334</v>
      </c>
      <c r="G767" t="s">
        <v>20</v>
      </c>
      <c r="H767">
        <v>198</v>
      </c>
      <c r="I767" s="5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67"/>
        <v>42840.208333333328</v>
      </c>
      <c r="O767" s="12">
        <f t="shared" si="68"/>
        <v>42865.208333333328</v>
      </c>
      <c r="Q767" t="b">
        <v>1</v>
      </c>
      <c r="R767" t="b">
        <v>1</v>
      </c>
      <c r="S767" t="s">
        <v>60</v>
      </c>
      <c r="T767" t="str">
        <f t="shared" si="69"/>
        <v>music</v>
      </c>
      <c r="U767" t="str">
        <f t="shared" si="70"/>
        <v>indie rock</v>
      </c>
      <c r="V767" s="6" t="s">
        <v>2033</v>
      </c>
      <c r="W767" t="s">
        <v>2043</v>
      </c>
    </row>
    <row r="768" spans="1:23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72"/>
        <v>31.171232876712331</v>
      </c>
      <c r="G768" t="s">
        <v>14</v>
      </c>
      <c r="H768">
        <v>248</v>
      </c>
      <c r="I768" s="5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67"/>
        <v>43362.208333333328</v>
      </c>
      <c r="O768" s="12">
        <f t="shared" si="68"/>
        <v>43363.208333333328</v>
      </c>
      <c r="Q768" t="b">
        <v>0</v>
      </c>
      <c r="R768" t="b">
        <v>0</v>
      </c>
      <c r="S768" t="s">
        <v>474</v>
      </c>
      <c r="T768" t="str">
        <f t="shared" si="69"/>
        <v>film &amp; video</v>
      </c>
      <c r="U768" t="str">
        <f t="shared" si="70"/>
        <v>science fiction</v>
      </c>
      <c r="V768" s="6" t="s">
        <v>2039</v>
      </c>
      <c r="W768" t="s">
        <v>2061</v>
      </c>
    </row>
    <row r="769" spans="1:23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72"/>
        <v>56.967078189300416</v>
      </c>
      <c r="G769" t="s">
        <v>14</v>
      </c>
      <c r="H769">
        <v>513</v>
      </c>
      <c r="I769" s="5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67"/>
        <v>42283.208333333328</v>
      </c>
      <c r="O769" s="12">
        <f t="shared" si="68"/>
        <v>42328.25</v>
      </c>
      <c r="Q769" t="b">
        <v>0</v>
      </c>
      <c r="R769" t="b">
        <v>0</v>
      </c>
      <c r="S769" t="s">
        <v>206</v>
      </c>
      <c r="T769" t="str">
        <f t="shared" si="69"/>
        <v>publishing</v>
      </c>
      <c r="U769" t="str">
        <f t="shared" si="70"/>
        <v>translations</v>
      </c>
      <c r="V769" s="6" t="s">
        <v>2045</v>
      </c>
      <c r="W769" t="s">
        <v>2057</v>
      </c>
    </row>
    <row r="770" spans="1:23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72"/>
        <v>231</v>
      </c>
      <c r="G770" t="s">
        <v>20</v>
      </c>
      <c r="H770">
        <v>150</v>
      </c>
      <c r="I770" s="5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67"/>
        <v>41619.25</v>
      </c>
      <c r="O770" s="12">
        <f t="shared" si="68"/>
        <v>41634.25</v>
      </c>
      <c r="Q770" t="b">
        <v>0</v>
      </c>
      <c r="R770" t="b">
        <v>0</v>
      </c>
      <c r="S770" t="s">
        <v>33</v>
      </c>
      <c r="T770" t="str">
        <f t="shared" si="69"/>
        <v>theater</v>
      </c>
      <c r="U770" t="str">
        <f t="shared" si="70"/>
        <v>plays</v>
      </c>
      <c r="V770" s="6" t="s">
        <v>2037</v>
      </c>
      <c r="W770" t="s">
        <v>2038</v>
      </c>
    </row>
    <row r="771" spans="1:23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72"/>
        <v>86.867834394904463</v>
      </c>
      <c r="G771" t="s">
        <v>14</v>
      </c>
      <c r="H771">
        <v>3410</v>
      </c>
      <c r="I771" s="5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N834" si="73">(((L771/60)/60)/24)+DATE(1970,1,1)</f>
        <v>41501.208333333336</v>
      </c>
      <c r="O771" s="12">
        <f t="shared" ref="O771:O834" si="74">(((M771/60)/60)/24)+DATE(1970,1,1)</f>
        <v>41527.208333333336</v>
      </c>
      <c r="Q771" t="b">
        <v>0</v>
      </c>
      <c r="R771" t="b">
        <v>0</v>
      </c>
      <c r="S771" t="s">
        <v>89</v>
      </c>
      <c r="T771" t="str">
        <f t="shared" ref="T771:T834" si="75">LEFT(S771, FIND("/", S771) -1)</f>
        <v>games</v>
      </c>
      <c r="U771" t="str">
        <f t="shared" ref="U771:U834" si="76">RIGHT(S771, LEN(S771)- FIND("/", S771))</f>
        <v>video games</v>
      </c>
      <c r="V771" s="6" t="s">
        <v>2048</v>
      </c>
      <c r="W771" t="s">
        <v>2049</v>
      </c>
    </row>
    <row r="772" spans="1:23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5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73"/>
        <v>41743.208333333336</v>
      </c>
      <c r="O772" s="12">
        <f t="shared" si="74"/>
        <v>41750.208333333336</v>
      </c>
      <c r="Q772" t="b">
        <v>0</v>
      </c>
      <c r="R772" t="b">
        <v>1</v>
      </c>
      <c r="S772" t="s">
        <v>33</v>
      </c>
      <c r="T772" t="str">
        <f t="shared" si="75"/>
        <v>theater</v>
      </c>
      <c r="U772" t="str">
        <f t="shared" si="76"/>
        <v>plays</v>
      </c>
      <c r="V772" s="6" t="s">
        <v>2037</v>
      </c>
      <c r="W772" t="s">
        <v>2038</v>
      </c>
    </row>
    <row r="773" spans="1:23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ref="F773:F836" si="78">(E773/D773)*100</f>
        <v>49.446428571428569</v>
      </c>
      <c r="G773" t="s">
        <v>74</v>
      </c>
      <c r="H773">
        <v>26</v>
      </c>
      <c r="I773" s="5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73"/>
        <v>43491.25</v>
      </c>
      <c r="O773" s="12">
        <f t="shared" si="74"/>
        <v>43518.25</v>
      </c>
      <c r="Q773" t="b">
        <v>0</v>
      </c>
      <c r="R773" t="b">
        <v>0</v>
      </c>
      <c r="S773" t="s">
        <v>33</v>
      </c>
      <c r="T773" t="str">
        <f t="shared" si="75"/>
        <v>theater</v>
      </c>
      <c r="U773" t="str">
        <f t="shared" si="76"/>
        <v>plays</v>
      </c>
      <c r="V773" s="6" t="s">
        <v>2037</v>
      </c>
      <c r="W773" t="s">
        <v>2038</v>
      </c>
    </row>
    <row r="774" spans="1:23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8"/>
        <v>113.3596256684492</v>
      </c>
      <c r="G774" t="s">
        <v>20</v>
      </c>
      <c r="H774">
        <v>5139</v>
      </c>
      <c r="I774" s="5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73"/>
        <v>43505.25</v>
      </c>
      <c r="O774" s="12">
        <f t="shared" si="74"/>
        <v>43509.25</v>
      </c>
      <c r="Q774" t="b">
        <v>0</v>
      </c>
      <c r="R774" t="b">
        <v>0</v>
      </c>
      <c r="S774" t="s">
        <v>60</v>
      </c>
      <c r="T774" t="str">
        <f t="shared" si="75"/>
        <v>music</v>
      </c>
      <c r="U774" t="str">
        <f t="shared" si="76"/>
        <v>indie rock</v>
      </c>
      <c r="V774" s="6" t="s">
        <v>2033</v>
      </c>
      <c r="W774" t="s">
        <v>2043</v>
      </c>
    </row>
    <row r="775" spans="1:23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8"/>
        <v>190.55555555555554</v>
      </c>
      <c r="G775" t="s">
        <v>20</v>
      </c>
      <c r="H775">
        <v>2353</v>
      </c>
      <c r="I775" s="5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73"/>
        <v>42838.208333333328</v>
      </c>
      <c r="O775" s="12">
        <f t="shared" si="74"/>
        <v>42848.208333333328</v>
      </c>
      <c r="Q775" t="b">
        <v>0</v>
      </c>
      <c r="R775" t="b">
        <v>0</v>
      </c>
      <c r="S775" t="s">
        <v>33</v>
      </c>
      <c r="T775" t="str">
        <f t="shared" si="75"/>
        <v>theater</v>
      </c>
      <c r="U775" t="str">
        <f t="shared" si="76"/>
        <v>plays</v>
      </c>
      <c r="V775" s="6" t="s">
        <v>2037</v>
      </c>
      <c r="W775" t="s">
        <v>2038</v>
      </c>
    </row>
    <row r="776" spans="1:23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8"/>
        <v>135.5</v>
      </c>
      <c r="G776" t="s">
        <v>20</v>
      </c>
      <c r="H776">
        <v>78</v>
      </c>
      <c r="I776" s="5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73"/>
        <v>42513.208333333328</v>
      </c>
      <c r="O776" s="12">
        <f t="shared" si="74"/>
        <v>42554.208333333328</v>
      </c>
      <c r="Q776" t="b">
        <v>0</v>
      </c>
      <c r="R776" t="b">
        <v>0</v>
      </c>
      <c r="S776" t="s">
        <v>28</v>
      </c>
      <c r="T776" t="str">
        <f t="shared" si="75"/>
        <v>technology</v>
      </c>
      <c r="U776" t="str">
        <f t="shared" si="76"/>
        <v>web</v>
      </c>
      <c r="V776" s="6" t="s">
        <v>2035</v>
      </c>
      <c r="W776" t="s">
        <v>2036</v>
      </c>
    </row>
    <row r="777" spans="1:23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8"/>
        <v>10.297872340425531</v>
      </c>
      <c r="G777" t="s">
        <v>14</v>
      </c>
      <c r="H777">
        <v>10</v>
      </c>
      <c r="I777" s="5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73"/>
        <v>41949.25</v>
      </c>
      <c r="O777" s="12">
        <f t="shared" si="74"/>
        <v>41959.25</v>
      </c>
      <c r="Q777" t="b">
        <v>0</v>
      </c>
      <c r="R777" t="b">
        <v>0</v>
      </c>
      <c r="S777" t="s">
        <v>23</v>
      </c>
      <c r="T777" t="str">
        <f t="shared" si="75"/>
        <v>music</v>
      </c>
      <c r="U777" t="str">
        <f t="shared" si="76"/>
        <v>rock</v>
      </c>
      <c r="V777" s="6" t="s">
        <v>2033</v>
      </c>
      <c r="W777" t="s">
        <v>2034</v>
      </c>
    </row>
    <row r="778" spans="1:23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8"/>
        <v>65.544223826714799</v>
      </c>
      <c r="G778" t="s">
        <v>14</v>
      </c>
      <c r="H778">
        <v>2201</v>
      </c>
      <c r="I778" s="5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73"/>
        <v>43650.208333333328</v>
      </c>
      <c r="O778" s="12">
        <f t="shared" si="74"/>
        <v>43668.208333333328</v>
      </c>
      <c r="Q778" t="b">
        <v>0</v>
      </c>
      <c r="R778" t="b">
        <v>0</v>
      </c>
      <c r="S778" t="s">
        <v>33</v>
      </c>
      <c r="T778" t="str">
        <f t="shared" si="75"/>
        <v>theater</v>
      </c>
      <c r="U778" t="str">
        <f t="shared" si="76"/>
        <v>plays</v>
      </c>
      <c r="V778" s="6" t="s">
        <v>2037</v>
      </c>
      <c r="W778" t="s">
        <v>2038</v>
      </c>
    </row>
    <row r="779" spans="1:23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8"/>
        <v>49.026652452025587</v>
      </c>
      <c r="G779" t="s">
        <v>14</v>
      </c>
      <c r="H779">
        <v>676</v>
      </c>
      <c r="I779" s="5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73"/>
        <v>40809.208333333336</v>
      </c>
      <c r="O779" s="12">
        <f t="shared" si="74"/>
        <v>40838.208333333336</v>
      </c>
      <c r="Q779" t="b">
        <v>0</v>
      </c>
      <c r="R779" t="b">
        <v>0</v>
      </c>
      <c r="S779" t="s">
        <v>33</v>
      </c>
      <c r="T779" t="str">
        <f t="shared" si="75"/>
        <v>theater</v>
      </c>
      <c r="U779" t="str">
        <f t="shared" si="76"/>
        <v>plays</v>
      </c>
      <c r="V779" s="6" t="s">
        <v>2037</v>
      </c>
      <c r="W779" t="s">
        <v>2038</v>
      </c>
    </row>
    <row r="780" spans="1:23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8"/>
        <v>787.92307692307691</v>
      </c>
      <c r="G780" t="s">
        <v>20</v>
      </c>
      <c r="H780">
        <v>174</v>
      </c>
      <c r="I780" s="5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73"/>
        <v>40768.208333333336</v>
      </c>
      <c r="O780" s="12">
        <f t="shared" si="74"/>
        <v>40773.208333333336</v>
      </c>
      <c r="Q780" t="b">
        <v>0</v>
      </c>
      <c r="R780" t="b">
        <v>0</v>
      </c>
      <c r="S780" t="s">
        <v>71</v>
      </c>
      <c r="T780" t="str">
        <f t="shared" si="75"/>
        <v>film &amp; video</v>
      </c>
      <c r="U780" t="str">
        <f t="shared" si="76"/>
        <v>animation</v>
      </c>
      <c r="V780" s="6" t="s">
        <v>2039</v>
      </c>
      <c r="W780" t="s">
        <v>2047</v>
      </c>
    </row>
    <row r="781" spans="1:23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8"/>
        <v>80.306347746090154</v>
      </c>
      <c r="G781" t="s">
        <v>14</v>
      </c>
      <c r="H781">
        <v>831</v>
      </c>
      <c r="I781" s="5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73"/>
        <v>42230.208333333328</v>
      </c>
      <c r="O781" s="12">
        <f t="shared" si="74"/>
        <v>42239.208333333328</v>
      </c>
      <c r="Q781" t="b">
        <v>0</v>
      </c>
      <c r="R781" t="b">
        <v>1</v>
      </c>
      <c r="S781" t="s">
        <v>33</v>
      </c>
      <c r="T781" t="str">
        <f t="shared" si="75"/>
        <v>theater</v>
      </c>
      <c r="U781" t="str">
        <f t="shared" si="76"/>
        <v>plays</v>
      </c>
      <c r="V781" s="6" t="s">
        <v>2037</v>
      </c>
      <c r="W781" t="s">
        <v>2038</v>
      </c>
    </row>
    <row r="782" spans="1:23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8"/>
        <v>106.29411764705883</v>
      </c>
      <c r="G782" t="s">
        <v>20</v>
      </c>
      <c r="H782">
        <v>164</v>
      </c>
      <c r="I782" s="5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73"/>
        <v>42573.208333333328</v>
      </c>
      <c r="O782" s="12">
        <f t="shared" si="74"/>
        <v>42592.208333333328</v>
      </c>
      <c r="Q782" t="b">
        <v>0</v>
      </c>
      <c r="R782" t="b">
        <v>1</v>
      </c>
      <c r="S782" t="s">
        <v>53</v>
      </c>
      <c r="T782" t="str">
        <f t="shared" si="75"/>
        <v>film &amp; video</v>
      </c>
      <c r="U782" t="str">
        <f t="shared" si="76"/>
        <v>drama</v>
      </c>
      <c r="V782" s="6" t="s">
        <v>2039</v>
      </c>
      <c r="W782" t="s">
        <v>2042</v>
      </c>
    </row>
    <row r="783" spans="1:23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8"/>
        <v>50.735632183908038</v>
      </c>
      <c r="G783" t="s">
        <v>74</v>
      </c>
      <c r="H783">
        <v>56</v>
      </c>
      <c r="I783" s="5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73"/>
        <v>40482.208333333336</v>
      </c>
      <c r="O783" s="12">
        <f t="shared" si="74"/>
        <v>40533.25</v>
      </c>
      <c r="Q783" t="b">
        <v>0</v>
      </c>
      <c r="R783" t="b">
        <v>0</v>
      </c>
      <c r="S783" t="s">
        <v>33</v>
      </c>
      <c r="T783" t="str">
        <f t="shared" si="75"/>
        <v>theater</v>
      </c>
      <c r="U783" t="str">
        <f t="shared" si="76"/>
        <v>plays</v>
      </c>
      <c r="V783" s="6" t="s">
        <v>2037</v>
      </c>
      <c r="W783" t="s">
        <v>2038</v>
      </c>
    </row>
    <row r="784" spans="1:23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8"/>
        <v>215.31372549019611</v>
      </c>
      <c r="G784" t="s">
        <v>20</v>
      </c>
      <c r="H784">
        <v>161</v>
      </c>
      <c r="I784" s="5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73"/>
        <v>40603.25</v>
      </c>
      <c r="O784" s="12">
        <f t="shared" si="74"/>
        <v>40631.208333333336</v>
      </c>
      <c r="Q784" t="b">
        <v>0</v>
      </c>
      <c r="R784" t="b">
        <v>1</v>
      </c>
      <c r="S784" t="s">
        <v>71</v>
      </c>
      <c r="T784" t="str">
        <f t="shared" si="75"/>
        <v>film &amp; video</v>
      </c>
      <c r="U784" t="str">
        <f t="shared" si="76"/>
        <v>animation</v>
      </c>
      <c r="V784" s="6" t="s">
        <v>2039</v>
      </c>
      <c r="W784" t="s">
        <v>2047</v>
      </c>
    </row>
    <row r="785" spans="1:23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8"/>
        <v>141.22972972972974</v>
      </c>
      <c r="G785" t="s">
        <v>20</v>
      </c>
      <c r="H785">
        <v>138</v>
      </c>
      <c r="I785" s="5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73"/>
        <v>41625.25</v>
      </c>
      <c r="O785" s="12">
        <f t="shared" si="74"/>
        <v>41632.25</v>
      </c>
      <c r="Q785" t="b">
        <v>0</v>
      </c>
      <c r="R785" t="b">
        <v>0</v>
      </c>
      <c r="S785" t="s">
        <v>23</v>
      </c>
      <c r="T785" t="str">
        <f t="shared" si="75"/>
        <v>music</v>
      </c>
      <c r="U785" t="str">
        <f t="shared" si="76"/>
        <v>rock</v>
      </c>
      <c r="V785" s="6" t="s">
        <v>2033</v>
      </c>
      <c r="W785" t="s">
        <v>2034</v>
      </c>
    </row>
    <row r="786" spans="1:23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8"/>
        <v>115.33745781777279</v>
      </c>
      <c r="G786" t="s">
        <v>20</v>
      </c>
      <c r="H786">
        <v>3308</v>
      </c>
      <c r="I786" s="5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73"/>
        <v>42435.25</v>
      </c>
      <c r="O786" s="12">
        <f t="shared" si="74"/>
        <v>42446.208333333328</v>
      </c>
      <c r="Q786" t="b">
        <v>0</v>
      </c>
      <c r="R786" t="b">
        <v>0</v>
      </c>
      <c r="S786" t="s">
        <v>28</v>
      </c>
      <c r="T786" t="str">
        <f t="shared" si="75"/>
        <v>technology</v>
      </c>
      <c r="U786" t="str">
        <f t="shared" si="76"/>
        <v>web</v>
      </c>
      <c r="V786" s="6" t="s">
        <v>2035</v>
      </c>
      <c r="W786" t="s">
        <v>2036</v>
      </c>
    </row>
    <row r="787" spans="1:23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8"/>
        <v>193.11940298507463</v>
      </c>
      <c r="G787" t="s">
        <v>20</v>
      </c>
      <c r="H787">
        <v>127</v>
      </c>
      <c r="I787" s="5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73"/>
        <v>43582.208333333328</v>
      </c>
      <c r="O787" s="12">
        <f t="shared" si="74"/>
        <v>43616.208333333328</v>
      </c>
      <c r="Q787" t="b">
        <v>0</v>
      </c>
      <c r="R787" t="b">
        <v>1</v>
      </c>
      <c r="S787" t="s">
        <v>71</v>
      </c>
      <c r="T787" t="str">
        <f t="shared" si="75"/>
        <v>film &amp; video</v>
      </c>
      <c r="U787" t="str">
        <f t="shared" si="76"/>
        <v>animation</v>
      </c>
      <c r="V787" s="6" t="s">
        <v>2039</v>
      </c>
      <c r="W787" t="s">
        <v>2047</v>
      </c>
    </row>
    <row r="788" spans="1:23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8"/>
        <v>729.73333333333335</v>
      </c>
      <c r="G788" t="s">
        <v>20</v>
      </c>
      <c r="H788">
        <v>207</v>
      </c>
      <c r="I788" s="5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73"/>
        <v>43186.208333333328</v>
      </c>
      <c r="O788" s="12">
        <f t="shared" si="74"/>
        <v>43193.208333333328</v>
      </c>
      <c r="Q788" t="b">
        <v>0</v>
      </c>
      <c r="R788" t="b">
        <v>1</v>
      </c>
      <c r="S788" t="s">
        <v>159</v>
      </c>
      <c r="T788" t="str">
        <f t="shared" si="75"/>
        <v>music</v>
      </c>
      <c r="U788" t="str">
        <f t="shared" si="76"/>
        <v>jazz</v>
      </c>
      <c r="V788" s="6" t="s">
        <v>2033</v>
      </c>
      <c r="W788" t="s">
        <v>2056</v>
      </c>
    </row>
    <row r="789" spans="1:23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8"/>
        <v>99.66339869281046</v>
      </c>
      <c r="G789" t="s">
        <v>14</v>
      </c>
      <c r="H789">
        <v>859</v>
      </c>
      <c r="I789" s="5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73"/>
        <v>40684.208333333336</v>
      </c>
      <c r="O789" s="12">
        <f t="shared" si="74"/>
        <v>40693.208333333336</v>
      </c>
      <c r="Q789" t="b">
        <v>0</v>
      </c>
      <c r="R789" t="b">
        <v>0</v>
      </c>
      <c r="S789" t="s">
        <v>23</v>
      </c>
      <c r="T789" t="str">
        <f t="shared" si="75"/>
        <v>music</v>
      </c>
      <c r="U789" t="str">
        <f t="shared" si="76"/>
        <v>rock</v>
      </c>
      <c r="V789" s="6" t="s">
        <v>2033</v>
      </c>
      <c r="W789" t="s">
        <v>2034</v>
      </c>
    </row>
    <row r="790" spans="1:23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8"/>
        <v>88.166666666666671</v>
      </c>
      <c r="G790" t="s">
        <v>47</v>
      </c>
      <c r="H790">
        <v>31</v>
      </c>
      <c r="I790" s="5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73"/>
        <v>41202.208333333336</v>
      </c>
      <c r="O790" s="12">
        <f t="shared" si="74"/>
        <v>41223.25</v>
      </c>
      <c r="Q790" t="b">
        <v>0</v>
      </c>
      <c r="R790" t="b">
        <v>0</v>
      </c>
      <c r="S790" t="s">
        <v>71</v>
      </c>
      <c r="T790" t="str">
        <f t="shared" si="75"/>
        <v>film &amp; video</v>
      </c>
      <c r="U790" t="str">
        <f t="shared" si="76"/>
        <v>animation</v>
      </c>
      <c r="V790" s="6" t="s">
        <v>2039</v>
      </c>
      <c r="W790" t="s">
        <v>2047</v>
      </c>
    </row>
    <row r="791" spans="1:23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8"/>
        <v>37.233333333333334</v>
      </c>
      <c r="G791" t="s">
        <v>14</v>
      </c>
      <c r="H791">
        <v>45</v>
      </c>
      <c r="I791" s="5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73"/>
        <v>41786.208333333336</v>
      </c>
      <c r="O791" s="12">
        <f t="shared" si="74"/>
        <v>41823.208333333336</v>
      </c>
      <c r="Q791" t="b">
        <v>0</v>
      </c>
      <c r="R791" t="b">
        <v>0</v>
      </c>
      <c r="S791" t="s">
        <v>33</v>
      </c>
      <c r="T791" t="str">
        <f t="shared" si="75"/>
        <v>theater</v>
      </c>
      <c r="U791" t="str">
        <f t="shared" si="76"/>
        <v>plays</v>
      </c>
      <c r="V791" s="6" t="s">
        <v>2037</v>
      </c>
      <c r="W791" t="s">
        <v>2038</v>
      </c>
    </row>
    <row r="792" spans="1:23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8"/>
        <v>30.540075309306079</v>
      </c>
      <c r="G792" t="s">
        <v>74</v>
      </c>
      <c r="H792">
        <v>1113</v>
      </c>
      <c r="I792" s="5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73"/>
        <v>40223.25</v>
      </c>
      <c r="O792" s="12">
        <f t="shared" si="74"/>
        <v>40229.25</v>
      </c>
      <c r="Q792" t="b">
        <v>0</v>
      </c>
      <c r="R792" t="b">
        <v>0</v>
      </c>
      <c r="S792" t="s">
        <v>33</v>
      </c>
      <c r="T792" t="str">
        <f t="shared" si="75"/>
        <v>theater</v>
      </c>
      <c r="U792" t="str">
        <f t="shared" si="76"/>
        <v>plays</v>
      </c>
      <c r="V792" s="6" t="s">
        <v>2037</v>
      </c>
      <c r="W792" t="s">
        <v>2038</v>
      </c>
    </row>
    <row r="793" spans="1:23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8"/>
        <v>25.714285714285712</v>
      </c>
      <c r="G793" t="s">
        <v>14</v>
      </c>
      <c r="H793">
        <v>6</v>
      </c>
      <c r="I793" s="5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73"/>
        <v>42715.25</v>
      </c>
      <c r="O793" s="12">
        <f t="shared" si="74"/>
        <v>42731.25</v>
      </c>
      <c r="Q793" t="b">
        <v>0</v>
      </c>
      <c r="R793" t="b">
        <v>0</v>
      </c>
      <c r="S793" t="s">
        <v>17</v>
      </c>
      <c r="T793" t="str">
        <f t="shared" si="75"/>
        <v>food</v>
      </c>
      <c r="U793" t="str">
        <f t="shared" si="76"/>
        <v>food trucks</v>
      </c>
      <c r="V793" s="6" t="s">
        <v>2031</v>
      </c>
      <c r="W793" t="s">
        <v>2032</v>
      </c>
    </row>
    <row r="794" spans="1:23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8"/>
        <v>34</v>
      </c>
      <c r="G794" t="s">
        <v>14</v>
      </c>
      <c r="H794">
        <v>7</v>
      </c>
      <c r="I794" s="5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73"/>
        <v>41451.208333333336</v>
      </c>
      <c r="O794" s="12">
        <f t="shared" si="74"/>
        <v>41479.208333333336</v>
      </c>
      <c r="Q794" t="b">
        <v>0</v>
      </c>
      <c r="R794" t="b">
        <v>1</v>
      </c>
      <c r="S794" t="s">
        <v>33</v>
      </c>
      <c r="T794" t="str">
        <f t="shared" si="75"/>
        <v>theater</v>
      </c>
      <c r="U794" t="str">
        <f t="shared" si="76"/>
        <v>plays</v>
      </c>
      <c r="V794" s="6" t="s">
        <v>2037</v>
      </c>
      <c r="W794" t="s">
        <v>2038</v>
      </c>
    </row>
    <row r="795" spans="1:23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8"/>
        <v>1185.909090909091</v>
      </c>
      <c r="G795" t="s">
        <v>20</v>
      </c>
      <c r="H795">
        <v>181</v>
      </c>
      <c r="I795" s="5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73"/>
        <v>41450.208333333336</v>
      </c>
      <c r="O795" s="12">
        <f t="shared" si="74"/>
        <v>41454.208333333336</v>
      </c>
      <c r="Q795" t="b">
        <v>0</v>
      </c>
      <c r="R795" t="b">
        <v>0</v>
      </c>
      <c r="S795" t="s">
        <v>68</v>
      </c>
      <c r="T795" t="str">
        <f t="shared" si="75"/>
        <v>publishing</v>
      </c>
      <c r="U795" t="str">
        <f t="shared" si="76"/>
        <v>nonfiction</v>
      </c>
      <c r="V795" s="6" t="s">
        <v>2045</v>
      </c>
      <c r="W795" t="s">
        <v>2046</v>
      </c>
    </row>
    <row r="796" spans="1:23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8"/>
        <v>125.39393939393939</v>
      </c>
      <c r="G796" t="s">
        <v>20</v>
      </c>
      <c r="H796">
        <v>110</v>
      </c>
      <c r="I796" s="5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73"/>
        <v>43091.25</v>
      </c>
      <c r="O796" s="12">
        <f t="shared" si="74"/>
        <v>43103.25</v>
      </c>
      <c r="Q796" t="b">
        <v>0</v>
      </c>
      <c r="R796" t="b">
        <v>0</v>
      </c>
      <c r="S796" t="s">
        <v>23</v>
      </c>
      <c r="T796" t="str">
        <f t="shared" si="75"/>
        <v>music</v>
      </c>
      <c r="U796" t="str">
        <f t="shared" si="76"/>
        <v>rock</v>
      </c>
      <c r="V796" s="6" t="s">
        <v>2033</v>
      </c>
      <c r="W796" t="s">
        <v>2034</v>
      </c>
    </row>
    <row r="797" spans="1:23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8"/>
        <v>14.394366197183098</v>
      </c>
      <c r="G797" t="s">
        <v>14</v>
      </c>
      <c r="H797">
        <v>31</v>
      </c>
      <c r="I797" s="5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73"/>
        <v>42675.208333333328</v>
      </c>
      <c r="O797" s="12">
        <f t="shared" si="74"/>
        <v>42678.208333333328</v>
      </c>
      <c r="Q797" t="b">
        <v>0</v>
      </c>
      <c r="R797" t="b">
        <v>0</v>
      </c>
      <c r="S797" t="s">
        <v>53</v>
      </c>
      <c r="T797" t="str">
        <f t="shared" si="75"/>
        <v>film &amp; video</v>
      </c>
      <c r="U797" t="str">
        <f t="shared" si="76"/>
        <v>drama</v>
      </c>
      <c r="V797" s="6" t="s">
        <v>2039</v>
      </c>
      <c r="W797" t="s">
        <v>2042</v>
      </c>
    </row>
    <row r="798" spans="1:23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8"/>
        <v>54.807692307692314</v>
      </c>
      <c r="G798" t="s">
        <v>14</v>
      </c>
      <c r="H798">
        <v>78</v>
      </c>
      <c r="I798" s="5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73"/>
        <v>41859.208333333336</v>
      </c>
      <c r="O798" s="12">
        <f t="shared" si="74"/>
        <v>41866.208333333336</v>
      </c>
      <c r="Q798" t="b">
        <v>0</v>
      </c>
      <c r="R798" t="b">
        <v>1</v>
      </c>
      <c r="S798" t="s">
        <v>292</v>
      </c>
      <c r="T798" t="str">
        <f t="shared" si="75"/>
        <v>games</v>
      </c>
      <c r="U798" t="str">
        <f t="shared" si="76"/>
        <v>mobile games</v>
      </c>
      <c r="V798" s="6" t="s">
        <v>2048</v>
      </c>
      <c r="W798" t="s">
        <v>2059</v>
      </c>
    </row>
    <row r="799" spans="1:23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8"/>
        <v>109.63157894736841</v>
      </c>
      <c r="G799" t="s">
        <v>20</v>
      </c>
      <c r="H799">
        <v>185</v>
      </c>
      <c r="I799" s="5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73"/>
        <v>43464.25</v>
      </c>
      <c r="O799" s="12">
        <f t="shared" si="74"/>
        <v>43487.25</v>
      </c>
      <c r="Q799" t="b">
        <v>0</v>
      </c>
      <c r="R799" t="b">
        <v>0</v>
      </c>
      <c r="S799" t="s">
        <v>28</v>
      </c>
      <c r="T799" t="str">
        <f t="shared" si="75"/>
        <v>technology</v>
      </c>
      <c r="U799" t="str">
        <f t="shared" si="76"/>
        <v>web</v>
      </c>
      <c r="V799" s="6" t="s">
        <v>2035</v>
      </c>
      <c r="W799" t="s">
        <v>2036</v>
      </c>
    </row>
    <row r="800" spans="1:23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8"/>
        <v>188.47058823529412</v>
      </c>
      <c r="G800" t="s">
        <v>20</v>
      </c>
      <c r="H800">
        <v>121</v>
      </c>
      <c r="I800" s="5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73"/>
        <v>41060.208333333336</v>
      </c>
      <c r="O800" s="12">
        <f t="shared" si="74"/>
        <v>41088.208333333336</v>
      </c>
      <c r="Q800" t="b">
        <v>0</v>
      </c>
      <c r="R800" t="b">
        <v>1</v>
      </c>
      <c r="S800" t="s">
        <v>33</v>
      </c>
      <c r="T800" t="str">
        <f t="shared" si="75"/>
        <v>theater</v>
      </c>
      <c r="U800" t="str">
        <f t="shared" si="76"/>
        <v>plays</v>
      </c>
      <c r="V800" s="6" t="s">
        <v>2037</v>
      </c>
      <c r="W800" t="s">
        <v>2038</v>
      </c>
    </row>
    <row r="801" spans="1:23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8"/>
        <v>87.008284023668637</v>
      </c>
      <c r="G801" t="s">
        <v>14</v>
      </c>
      <c r="H801">
        <v>1225</v>
      </c>
      <c r="I801" s="5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73"/>
        <v>42399.25</v>
      </c>
      <c r="O801" s="12">
        <f t="shared" si="74"/>
        <v>42403.25</v>
      </c>
      <c r="Q801" t="b">
        <v>0</v>
      </c>
      <c r="R801" t="b">
        <v>0</v>
      </c>
      <c r="S801" t="s">
        <v>33</v>
      </c>
      <c r="T801" t="str">
        <f t="shared" si="75"/>
        <v>theater</v>
      </c>
      <c r="U801" t="str">
        <f t="shared" si="76"/>
        <v>plays</v>
      </c>
      <c r="V801" s="6" t="s">
        <v>2037</v>
      </c>
      <c r="W801" t="s">
        <v>2038</v>
      </c>
    </row>
    <row r="802" spans="1:23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8"/>
        <v>1</v>
      </c>
      <c r="G802" t="s">
        <v>14</v>
      </c>
      <c r="H802">
        <v>1</v>
      </c>
      <c r="I802" s="5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73"/>
        <v>42167.208333333328</v>
      </c>
      <c r="O802" s="12">
        <f t="shared" si="74"/>
        <v>42171.208333333328</v>
      </c>
      <c r="Q802" t="b">
        <v>0</v>
      </c>
      <c r="R802" t="b">
        <v>0</v>
      </c>
      <c r="S802" t="s">
        <v>23</v>
      </c>
      <c r="T802" t="str">
        <f t="shared" si="75"/>
        <v>music</v>
      </c>
      <c r="U802" t="str">
        <f t="shared" si="76"/>
        <v>rock</v>
      </c>
      <c r="V802" s="6" t="s">
        <v>2033</v>
      </c>
      <c r="W802" t="s">
        <v>2034</v>
      </c>
    </row>
    <row r="803" spans="1:23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8"/>
        <v>202.9130434782609</v>
      </c>
      <c r="G803" t="s">
        <v>20</v>
      </c>
      <c r="H803">
        <v>106</v>
      </c>
      <c r="I803" s="5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73"/>
        <v>43830.25</v>
      </c>
      <c r="O803" s="12">
        <f t="shared" si="74"/>
        <v>43852.25</v>
      </c>
      <c r="Q803" t="b">
        <v>0</v>
      </c>
      <c r="R803" t="b">
        <v>1</v>
      </c>
      <c r="S803" t="s">
        <v>122</v>
      </c>
      <c r="T803" t="str">
        <f t="shared" si="75"/>
        <v>photography</v>
      </c>
      <c r="U803" t="str">
        <f t="shared" si="76"/>
        <v>photography books</v>
      </c>
      <c r="V803" s="6" t="s">
        <v>2052</v>
      </c>
      <c r="W803" t="s">
        <v>2053</v>
      </c>
    </row>
    <row r="804" spans="1:23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8"/>
        <v>197.03225806451613</v>
      </c>
      <c r="G804" t="s">
        <v>20</v>
      </c>
      <c r="H804">
        <v>142</v>
      </c>
      <c r="I804" s="5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73"/>
        <v>43650.208333333328</v>
      </c>
      <c r="O804" s="12">
        <f t="shared" si="74"/>
        <v>43652.208333333328</v>
      </c>
      <c r="Q804" t="b">
        <v>0</v>
      </c>
      <c r="R804" t="b">
        <v>0</v>
      </c>
      <c r="S804" t="s">
        <v>122</v>
      </c>
      <c r="T804" t="str">
        <f t="shared" si="75"/>
        <v>photography</v>
      </c>
      <c r="U804" t="str">
        <f t="shared" si="76"/>
        <v>photography books</v>
      </c>
      <c r="V804" s="6" t="s">
        <v>2052</v>
      </c>
      <c r="W804" t="s">
        <v>2053</v>
      </c>
    </row>
    <row r="805" spans="1:23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8"/>
        <v>107</v>
      </c>
      <c r="G805" t="s">
        <v>20</v>
      </c>
      <c r="H805">
        <v>233</v>
      </c>
      <c r="I805" s="5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73"/>
        <v>43492.25</v>
      </c>
      <c r="O805" s="12">
        <f t="shared" si="74"/>
        <v>43526.25</v>
      </c>
      <c r="Q805" t="b">
        <v>0</v>
      </c>
      <c r="R805" t="b">
        <v>0</v>
      </c>
      <c r="S805" t="s">
        <v>33</v>
      </c>
      <c r="T805" t="str">
        <f t="shared" si="75"/>
        <v>theater</v>
      </c>
      <c r="U805" t="str">
        <f t="shared" si="76"/>
        <v>plays</v>
      </c>
      <c r="V805" s="6" t="s">
        <v>2037</v>
      </c>
      <c r="W805" t="s">
        <v>2038</v>
      </c>
    </row>
    <row r="806" spans="1:23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8"/>
        <v>268.73076923076923</v>
      </c>
      <c r="G806" t="s">
        <v>20</v>
      </c>
      <c r="H806">
        <v>218</v>
      </c>
      <c r="I806" s="5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73"/>
        <v>43102.25</v>
      </c>
      <c r="O806" s="12">
        <f t="shared" si="74"/>
        <v>43122.25</v>
      </c>
      <c r="Q806" t="b">
        <v>0</v>
      </c>
      <c r="R806" t="b">
        <v>0</v>
      </c>
      <c r="S806" t="s">
        <v>23</v>
      </c>
      <c r="T806" t="str">
        <f t="shared" si="75"/>
        <v>music</v>
      </c>
      <c r="U806" t="str">
        <f t="shared" si="76"/>
        <v>rock</v>
      </c>
      <c r="V806" s="6" t="s">
        <v>2033</v>
      </c>
      <c r="W806" t="s">
        <v>2034</v>
      </c>
    </row>
    <row r="807" spans="1:23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8"/>
        <v>50.845360824742272</v>
      </c>
      <c r="G807" t="s">
        <v>14</v>
      </c>
      <c r="H807">
        <v>67</v>
      </c>
      <c r="I807" s="5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73"/>
        <v>41958.25</v>
      </c>
      <c r="O807" s="12">
        <f t="shared" si="74"/>
        <v>42009.25</v>
      </c>
      <c r="Q807" t="b">
        <v>0</v>
      </c>
      <c r="R807" t="b">
        <v>0</v>
      </c>
      <c r="S807" t="s">
        <v>42</v>
      </c>
      <c r="T807" t="str">
        <f t="shared" si="75"/>
        <v>film &amp; video</v>
      </c>
      <c r="U807" t="str">
        <f t="shared" si="76"/>
        <v>documentary</v>
      </c>
      <c r="V807" s="6" t="s">
        <v>2039</v>
      </c>
      <c r="W807" t="s">
        <v>2040</v>
      </c>
    </row>
    <row r="808" spans="1:23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8"/>
        <v>1180.2857142857142</v>
      </c>
      <c r="G808" t="s">
        <v>20</v>
      </c>
      <c r="H808">
        <v>76</v>
      </c>
      <c r="I808" s="5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73"/>
        <v>40973.25</v>
      </c>
      <c r="O808" s="12">
        <f t="shared" si="74"/>
        <v>40997.208333333336</v>
      </c>
      <c r="Q808" t="b">
        <v>0</v>
      </c>
      <c r="R808" t="b">
        <v>1</v>
      </c>
      <c r="S808" t="s">
        <v>53</v>
      </c>
      <c r="T808" t="str">
        <f t="shared" si="75"/>
        <v>film &amp; video</v>
      </c>
      <c r="U808" t="str">
        <f t="shared" si="76"/>
        <v>drama</v>
      </c>
      <c r="V808" s="6" t="s">
        <v>2039</v>
      </c>
      <c r="W808" t="s">
        <v>2042</v>
      </c>
    </row>
    <row r="809" spans="1:23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8"/>
        <v>264</v>
      </c>
      <c r="G809" t="s">
        <v>20</v>
      </c>
      <c r="H809">
        <v>43</v>
      </c>
      <c r="I809" s="5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73"/>
        <v>43753.208333333328</v>
      </c>
      <c r="O809" s="12">
        <f t="shared" si="74"/>
        <v>43797.25</v>
      </c>
      <c r="Q809" t="b">
        <v>0</v>
      </c>
      <c r="R809" t="b">
        <v>1</v>
      </c>
      <c r="S809" t="s">
        <v>33</v>
      </c>
      <c r="T809" t="str">
        <f t="shared" si="75"/>
        <v>theater</v>
      </c>
      <c r="U809" t="str">
        <f t="shared" si="76"/>
        <v>plays</v>
      </c>
      <c r="V809" s="6" t="s">
        <v>2037</v>
      </c>
      <c r="W809" t="s">
        <v>2038</v>
      </c>
    </row>
    <row r="810" spans="1:23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8"/>
        <v>30.44230769230769</v>
      </c>
      <c r="G810" t="s">
        <v>14</v>
      </c>
      <c r="H810">
        <v>19</v>
      </c>
      <c r="I810" s="5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73"/>
        <v>42507.208333333328</v>
      </c>
      <c r="O810" s="12">
        <f t="shared" si="74"/>
        <v>42524.208333333328</v>
      </c>
      <c r="Q810" t="b">
        <v>0</v>
      </c>
      <c r="R810" t="b">
        <v>0</v>
      </c>
      <c r="S810" t="s">
        <v>17</v>
      </c>
      <c r="T810" t="str">
        <f t="shared" si="75"/>
        <v>food</v>
      </c>
      <c r="U810" t="str">
        <f t="shared" si="76"/>
        <v>food trucks</v>
      </c>
      <c r="V810" s="6" t="s">
        <v>2031</v>
      </c>
      <c r="W810" t="s">
        <v>2032</v>
      </c>
    </row>
    <row r="811" spans="1:23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8"/>
        <v>62.880681818181813</v>
      </c>
      <c r="G811" t="s">
        <v>14</v>
      </c>
      <c r="H811">
        <v>2108</v>
      </c>
      <c r="I811" s="5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73"/>
        <v>41135.208333333336</v>
      </c>
      <c r="O811" s="12">
        <f t="shared" si="74"/>
        <v>41136.208333333336</v>
      </c>
      <c r="Q811" t="b">
        <v>0</v>
      </c>
      <c r="R811" t="b">
        <v>0</v>
      </c>
      <c r="S811" t="s">
        <v>42</v>
      </c>
      <c r="T811" t="str">
        <f t="shared" si="75"/>
        <v>film &amp; video</v>
      </c>
      <c r="U811" t="str">
        <f t="shared" si="76"/>
        <v>documentary</v>
      </c>
      <c r="V811" s="6" t="s">
        <v>2039</v>
      </c>
      <c r="W811" t="s">
        <v>2040</v>
      </c>
    </row>
    <row r="812" spans="1:23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8"/>
        <v>193.125</v>
      </c>
      <c r="G812" t="s">
        <v>20</v>
      </c>
      <c r="H812">
        <v>221</v>
      </c>
      <c r="I812" s="5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73"/>
        <v>43067.25</v>
      </c>
      <c r="O812" s="12">
        <f t="shared" si="74"/>
        <v>43077.25</v>
      </c>
      <c r="Q812" t="b">
        <v>0</v>
      </c>
      <c r="R812" t="b">
        <v>1</v>
      </c>
      <c r="S812" t="s">
        <v>33</v>
      </c>
      <c r="T812" t="str">
        <f t="shared" si="75"/>
        <v>theater</v>
      </c>
      <c r="U812" t="str">
        <f t="shared" si="76"/>
        <v>plays</v>
      </c>
      <c r="V812" s="6" t="s">
        <v>2037</v>
      </c>
      <c r="W812" t="s">
        <v>2038</v>
      </c>
    </row>
    <row r="813" spans="1:23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8"/>
        <v>77.102702702702715</v>
      </c>
      <c r="G813" t="s">
        <v>14</v>
      </c>
      <c r="H813">
        <v>679</v>
      </c>
      <c r="I813" s="5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73"/>
        <v>42378.25</v>
      </c>
      <c r="O813" s="12">
        <f t="shared" si="74"/>
        <v>42380.25</v>
      </c>
      <c r="Q813" t="b">
        <v>0</v>
      </c>
      <c r="R813" t="b">
        <v>1</v>
      </c>
      <c r="S813" t="s">
        <v>89</v>
      </c>
      <c r="T813" t="str">
        <f t="shared" si="75"/>
        <v>games</v>
      </c>
      <c r="U813" t="str">
        <f t="shared" si="76"/>
        <v>video games</v>
      </c>
      <c r="V813" s="6" t="s">
        <v>2048</v>
      </c>
      <c r="W813" t="s">
        <v>2049</v>
      </c>
    </row>
    <row r="814" spans="1:23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8"/>
        <v>225.52763819095478</v>
      </c>
      <c r="G814" t="s">
        <v>20</v>
      </c>
      <c r="H814">
        <v>2805</v>
      </c>
      <c r="I814" s="5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73"/>
        <v>43206.208333333328</v>
      </c>
      <c r="O814" s="12">
        <f t="shared" si="74"/>
        <v>43211.208333333328</v>
      </c>
      <c r="Q814" t="b">
        <v>0</v>
      </c>
      <c r="R814" t="b">
        <v>0</v>
      </c>
      <c r="S814" t="s">
        <v>68</v>
      </c>
      <c r="T814" t="str">
        <f t="shared" si="75"/>
        <v>publishing</v>
      </c>
      <c r="U814" t="str">
        <f t="shared" si="76"/>
        <v>nonfiction</v>
      </c>
      <c r="V814" s="6" t="s">
        <v>2045</v>
      </c>
      <c r="W814" t="s">
        <v>2046</v>
      </c>
    </row>
    <row r="815" spans="1:23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8"/>
        <v>239.40625</v>
      </c>
      <c r="G815" t="s">
        <v>20</v>
      </c>
      <c r="H815">
        <v>68</v>
      </c>
      <c r="I815" s="5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73"/>
        <v>41148.208333333336</v>
      </c>
      <c r="O815" s="12">
        <f t="shared" si="74"/>
        <v>41158.208333333336</v>
      </c>
      <c r="Q815" t="b">
        <v>0</v>
      </c>
      <c r="R815" t="b">
        <v>0</v>
      </c>
      <c r="S815" t="s">
        <v>89</v>
      </c>
      <c r="T815" t="str">
        <f t="shared" si="75"/>
        <v>games</v>
      </c>
      <c r="U815" t="str">
        <f t="shared" si="76"/>
        <v>video games</v>
      </c>
      <c r="V815" s="6" t="s">
        <v>2048</v>
      </c>
      <c r="W815" t="s">
        <v>2049</v>
      </c>
    </row>
    <row r="816" spans="1:23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8"/>
        <v>92.1875</v>
      </c>
      <c r="G816" t="s">
        <v>14</v>
      </c>
      <c r="H816">
        <v>36</v>
      </c>
      <c r="I816" s="5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73"/>
        <v>42517.208333333328</v>
      </c>
      <c r="O816" s="12">
        <f t="shared" si="74"/>
        <v>42519.208333333328</v>
      </c>
      <c r="Q816" t="b">
        <v>0</v>
      </c>
      <c r="R816" t="b">
        <v>1</v>
      </c>
      <c r="S816" t="s">
        <v>23</v>
      </c>
      <c r="T816" t="str">
        <f t="shared" si="75"/>
        <v>music</v>
      </c>
      <c r="U816" t="str">
        <f t="shared" si="76"/>
        <v>rock</v>
      </c>
      <c r="V816" s="6" t="s">
        <v>2033</v>
      </c>
      <c r="W816" t="s">
        <v>2034</v>
      </c>
    </row>
    <row r="817" spans="1:23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8"/>
        <v>130.23333333333335</v>
      </c>
      <c r="G817" t="s">
        <v>20</v>
      </c>
      <c r="H817">
        <v>183</v>
      </c>
      <c r="I817" s="5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73"/>
        <v>43068.25</v>
      </c>
      <c r="O817" s="12">
        <f t="shared" si="74"/>
        <v>43094.25</v>
      </c>
      <c r="Q817" t="b">
        <v>0</v>
      </c>
      <c r="R817" t="b">
        <v>0</v>
      </c>
      <c r="S817" t="s">
        <v>23</v>
      </c>
      <c r="T817" t="str">
        <f t="shared" si="75"/>
        <v>music</v>
      </c>
      <c r="U817" t="str">
        <f t="shared" si="76"/>
        <v>rock</v>
      </c>
      <c r="V817" s="6" t="s">
        <v>2033</v>
      </c>
      <c r="W817" t="s">
        <v>2034</v>
      </c>
    </row>
    <row r="818" spans="1:23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8"/>
        <v>615.21739130434787</v>
      </c>
      <c r="G818" t="s">
        <v>20</v>
      </c>
      <c r="H818">
        <v>133</v>
      </c>
      <c r="I818" s="5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73"/>
        <v>41680.25</v>
      </c>
      <c r="O818" s="12">
        <f t="shared" si="74"/>
        <v>41682.25</v>
      </c>
      <c r="Q818" t="b">
        <v>1</v>
      </c>
      <c r="R818" t="b">
        <v>1</v>
      </c>
      <c r="S818" t="s">
        <v>33</v>
      </c>
      <c r="T818" t="str">
        <f t="shared" si="75"/>
        <v>theater</v>
      </c>
      <c r="U818" t="str">
        <f t="shared" si="76"/>
        <v>plays</v>
      </c>
      <c r="V818" s="6" t="s">
        <v>2037</v>
      </c>
      <c r="W818" t="s">
        <v>2038</v>
      </c>
    </row>
    <row r="819" spans="1:23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8"/>
        <v>368.79532163742692</v>
      </c>
      <c r="G819" t="s">
        <v>20</v>
      </c>
      <c r="H819">
        <v>2489</v>
      </c>
      <c r="I819" s="5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73"/>
        <v>43589.208333333328</v>
      </c>
      <c r="O819" s="12">
        <f t="shared" si="74"/>
        <v>43617.208333333328</v>
      </c>
      <c r="Q819" t="b">
        <v>0</v>
      </c>
      <c r="R819" t="b">
        <v>1</v>
      </c>
      <c r="S819" t="s">
        <v>68</v>
      </c>
      <c r="T819" t="str">
        <f t="shared" si="75"/>
        <v>publishing</v>
      </c>
      <c r="U819" t="str">
        <f t="shared" si="76"/>
        <v>nonfiction</v>
      </c>
      <c r="V819" s="6" t="s">
        <v>2045</v>
      </c>
      <c r="W819" t="s">
        <v>2046</v>
      </c>
    </row>
    <row r="820" spans="1:23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8"/>
        <v>1094.8571428571429</v>
      </c>
      <c r="G820" t="s">
        <v>20</v>
      </c>
      <c r="H820">
        <v>69</v>
      </c>
      <c r="I820" s="5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73"/>
        <v>43486.25</v>
      </c>
      <c r="O820" s="12">
        <f t="shared" si="74"/>
        <v>43499.25</v>
      </c>
      <c r="Q820" t="b">
        <v>0</v>
      </c>
      <c r="R820" t="b">
        <v>1</v>
      </c>
      <c r="S820" t="s">
        <v>33</v>
      </c>
      <c r="T820" t="str">
        <f t="shared" si="75"/>
        <v>theater</v>
      </c>
      <c r="U820" t="str">
        <f t="shared" si="76"/>
        <v>plays</v>
      </c>
      <c r="V820" s="6" t="s">
        <v>2037</v>
      </c>
      <c r="W820" t="s">
        <v>2038</v>
      </c>
    </row>
    <row r="821" spans="1:23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8"/>
        <v>50.662921348314605</v>
      </c>
      <c r="G821" t="s">
        <v>14</v>
      </c>
      <c r="H821">
        <v>47</v>
      </c>
      <c r="I821" s="5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73"/>
        <v>41237.25</v>
      </c>
      <c r="O821" s="12">
        <f t="shared" si="74"/>
        <v>41252.25</v>
      </c>
      <c r="Q821" t="b">
        <v>1</v>
      </c>
      <c r="R821" t="b">
        <v>0</v>
      </c>
      <c r="S821" t="s">
        <v>89</v>
      </c>
      <c r="T821" t="str">
        <f t="shared" si="75"/>
        <v>games</v>
      </c>
      <c r="U821" t="str">
        <f t="shared" si="76"/>
        <v>video games</v>
      </c>
      <c r="V821" s="6" t="s">
        <v>2048</v>
      </c>
      <c r="W821" t="s">
        <v>2049</v>
      </c>
    </row>
    <row r="822" spans="1:23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8"/>
        <v>800.6</v>
      </c>
      <c r="G822" t="s">
        <v>20</v>
      </c>
      <c r="H822">
        <v>279</v>
      </c>
      <c r="I822" s="5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73"/>
        <v>43310.208333333328</v>
      </c>
      <c r="O822" s="12">
        <f t="shared" si="74"/>
        <v>43323.208333333328</v>
      </c>
      <c r="Q822" t="b">
        <v>0</v>
      </c>
      <c r="R822" t="b">
        <v>1</v>
      </c>
      <c r="S822" t="s">
        <v>23</v>
      </c>
      <c r="T822" t="str">
        <f t="shared" si="75"/>
        <v>music</v>
      </c>
      <c r="U822" t="str">
        <f t="shared" si="76"/>
        <v>rock</v>
      </c>
      <c r="V822" s="6" t="s">
        <v>2033</v>
      </c>
      <c r="W822" t="s">
        <v>2034</v>
      </c>
    </row>
    <row r="823" spans="1:23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8"/>
        <v>291.28571428571428</v>
      </c>
      <c r="G823" t="s">
        <v>20</v>
      </c>
      <c r="H823">
        <v>210</v>
      </c>
      <c r="I823" s="5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73"/>
        <v>42794.25</v>
      </c>
      <c r="O823" s="12">
        <f t="shared" si="74"/>
        <v>42807.208333333328</v>
      </c>
      <c r="Q823" t="b">
        <v>0</v>
      </c>
      <c r="R823" t="b">
        <v>0</v>
      </c>
      <c r="S823" t="s">
        <v>42</v>
      </c>
      <c r="T823" t="str">
        <f t="shared" si="75"/>
        <v>film &amp; video</v>
      </c>
      <c r="U823" t="str">
        <f t="shared" si="76"/>
        <v>documentary</v>
      </c>
      <c r="V823" s="6" t="s">
        <v>2039</v>
      </c>
      <c r="W823" t="s">
        <v>2040</v>
      </c>
    </row>
    <row r="824" spans="1:23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8"/>
        <v>349.9666666666667</v>
      </c>
      <c r="G824" t="s">
        <v>20</v>
      </c>
      <c r="H824">
        <v>2100</v>
      </c>
      <c r="I824" s="5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73"/>
        <v>41698.25</v>
      </c>
      <c r="O824" s="12">
        <f t="shared" si="74"/>
        <v>41715.208333333336</v>
      </c>
      <c r="Q824" t="b">
        <v>0</v>
      </c>
      <c r="R824" t="b">
        <v>0</v>
      </c>
      <c r="S824" t="s">
        <v>23</v>
      </c>
      <c r="T824" t="str">
        <f t="shared" si="75"/>
        <v>music</v>
      </c>
      <c r="U824" t="str">
        <f t="shared" si="76"/>
        <v>rock</v>
      </c>
      <c r="V824" s="6" t="s">
        <v>2033</v>
      </c>
      <c r="W824" t="s">
        <v>2034</v>
      </c>
    </row>
    <row r="825" spans="1:23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8"/>
        <v>357.07317073170731</v>
      </c>
      <c r="G825" t="s">
        <v>20</v>
      </c>
      <c r="H825">
        <v>252</v>
      </c>
      <c r="I825" s="5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73"/>
        <v>41892.208333333336</v>
      </c>
      <c r="O825" s="12">
        <f t="shared" si="74"/>
        <v>41917.208333333336</v>
      </c>
      <c r="Q825" t="b">
        <v>1</v>
      </c>
      <c r="R825" t="b">
        <v>1</v>
      </c>
      <c r="S825" t="s">
        <v>23</v>
      </c>
      <c r="T825" t="str">
        <f t="shared" si="75"/>
        <v>music</v>
      </c>
      <c r="U825" t="str">
        <f t="shared" si="76"/>
        <v>rock</v>
      </c>
      <c r="V825" s="6" t="s">
        <v>2033</v>
      </c>
      <c r="W825" t="s">
        <v>2034</v>
      </c>
    </row>
    <row r="826" spans="1:23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8"/>
        <v>126.48941176470588</v>
      </c>
      <c r="G826" t="s">
        <v>20</v>
      </c>
      <c r="H826">
        <v>1280</v>
      </c>
      <c r="I826" s="5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73"/>
        <v>40348.208333333336</v>
      </c>
      <c r="O826" s="12">
        <f t="shared" si="74"/>
        <v>40380.208333333336</v>
      </c>
      <c r="Q826" t="b">
        <v>0</v>
      </c>
      <c r="R826" t="b">
        <v>1</v>
      </c>
      <c r="S826" t="s">
        <v>68</v>
      </c>
      <c r="T826" t="str">
        <f t="shared" si="75"/>
        <v>publishing</v>
      </c>
      <c r="U826" t="str">
        <f t="shared" si="76"/>
        <v>nonfiction</v>
      </c>
      <c r="V826" s="6" t="s">
        <v>2045</v>
      </c>
      <c r="W826" t="s">
        <v>2046</v>
      </c>
    </row>
    <row r="827" spans="1:23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8"/>
        <v>387.5</v>
      </c>
      <c r="G827" t="s">
        <v>20</v>
      </c>
      <c r="H827">
        <v>157</v>
      </c>
      <c r="I827" s="5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73"/>
        <v>42941.208333333328</v>
      </c>
      <c r="O827" s="12">
        <f t="shared" si="74"/>
        <v>42953.208333333328</v>
      </c>
      <c r="Q827" t="b">
        <v>0</v>
      </c>
      <c r="R827" t="b">
        <v>0</v>
      </c>
      <c r="S827" t="s">
        <v>100</v>
      </c>
      <c r="T827" t="str">
        <f t="shared" si="75"/>
        <v>film &amp; video</v>
      </c>
      <c r="U827" t="str">
        <f t="shared" si="76"/>
        <v>shorts</v>
      </c>
      <c r="V827" s="6" t="s">
        <v>2039</v>
      </c>
      <c r="W827" t="s">
        <v>2050</v>
      </c>
    </row>
    <row r="828" spans="1:23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8"/>
        <v>457.03571428571428</v>
      </c>
      <c r="G828" t="s">
        <v>20</v>
      </c>
      <c r="H828">
        <v>194</v>
      </c>
      <c r="I828" s="5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73"/>
        <v>40525.25</v>
      </c>
      <c r="O828" s="12">
        <f t="shared" si="74"/>
        <v>40553.25</v>
      </c>
      <c r="Q828" t="b">
        <v>0</v>
      </c>
      <c r="R828" t="b">
        <v>1</v>
      </c>
      <c r="S828" t="s">
        <v>33</v>
      </c>
      <c r="T828" t="str">
        <f t="shared" si="75"/>
        <v>theater</v>
      </c>
      <c r="U828" t="str">
        <f t="shared" si="76"/>
        <v>plays</v>
      </c>
      <c r="V828" s="6" t="s">
        <v>2037</v>
      </c>
      <c r="W828" t="s">
        <v>2038</v>
      </c>
    </row>
    <row r="829" spans="1:23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8"/>
        <v>266.69565217391306</v>
      </c>
      <c r="G829" t="s">
        <v>20</v>
      </c>
      <c r="H829">
        <v>82</v>
      </c>
      <c r="I829" s="5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73"/>
        <v>40666.208333333336</v>
      </c>
      <c r="O829" s="12">
        <f t="shared" si="74"/>
        <v>40678.208333333336</v>
      </c>
      <c r="Q829" t="b">
        <v>0</v>
      </c>
      <c r="R829" t="b">
        <v>1</v>
      </c>
      <c r="S829" t="s">
        <v>53</v>
      </c>
      <c r="T829" t="str">
        <f t="shared" si="75"/>
        <v>film &amp; video</v>
      </c>
      <c r="U829" t="str">
        <f t="shared" si="76"/>
        <v>drama</v>
      </c>
      <c r="V829" s="6" t="s">
        <v>2039</v>
      </c>
      <c r="W829" t="s">
        <v>2042</v>
      </c>
    </row>
    <row r="830" spans="1:23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8"/>
        <v>69</v>
      </c>
      <c r="G830" t="s">
        <v>14</v>
      </c>
      <c r="H830">
        <v>70</v>
      </c>
      <c r="I830" s="5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73"/>
        <v>43340.208333333328</v>
      </c>
      <c r="O830" s="12">
        <f t="shared" si="74"/>
        <v>43365.208333333328</v>
      </c>
      <c r="Q830" t="b">
        <v>0</v>
      </c>
      <c r="R830" t="b">
        <v>0</v>
      </c>
      <c r="S830" t="s">
        <v>33</v>
      </c>
      <c r="T830" t="str">
        <f t="shared" si="75"/>
        <v>theater</v>
      </c>
      <c r="U830" t="str">
        <f t="shared" si="76"/>
        <v>plays</v>
      </c>
      <c r="V830" s="6" t="s">
        <v>2037</v>
      </c>
      <c r="W830" t="s">
        <v>2038</v>
      </c>
    </row>
    <row r="831" spans="1:23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8"/>
        <v>51.34375</v>
      </c>
      <c r="G831" t="s">
        <v>14</v>
      </c>
      <c r="H831">
        <v>154</v>
      </c>
      <c r="I831" s="5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73"/>
        <v>42164.208333333328</v>
      </c>
      <c r="O831" s="12">
        <f t="shared" si="74"/>
        <v>42179.208333333328</v>
      </c>
      <c r="Q831" t="b">
        <v>0</v>
      </c>
      <c r="R831" t="b">
        <v>0</v>
      </c>
      <c r="S831" t="s">
        <v>33</v>
      </c>
      <c r="T831" t="str">
        <f t="shared" si="75"/>
        <v>theater</v>
      </c>
      <c r="U831" t="str">
        <f t="shared" si="76"/>
        <v>plays</v>
      </c>
      <c r="V831" s="6" t="s">
        <v>2037</v>
      </c>
      <c r="W831" t="s">
        <v>2038</v>
      </c>
    </row>
    <row r="832" spans="1:23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8"/>
        <v>1.1710526315789473</v>
      </c>
      <c r="G832" t="s">
        <v>14</v>
      </c>
      <c r="H832">
        <v>22</v>
      </c>
      <c r="I832" s="5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73"/>
        <v>43103.25</v>
      </c>
      <c r="O832" s="12">
        <f t="shared" si="74"/>
        <v>43162.25</v>
      </c>
      <c r="Q832" t="b">
        <v>0</v>
      </c>
      <c r="R832" t="b">
        <v>0</v>
      </c>
      <c r="S832" t="s">
        <v>33</v>
      </c>
      <c r="T832" t="str">
        <f t="shared" si="75"/>
        <v>theater</v>
      </c>
      <c r="U832" t="str">
        <f t="shared" si="76"/>
        <v>plays</v>
      </c>
      <c r="V832" s="6" t="s">
        <v>2037</v>
      </c>
      <c r="W832" t="s">
        <v>2038</v>
      </c>
    </row>
    <row r="833" spans="1:23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8"/>
        <v>108.97734294541709</v>
      </c>
      <c r="G833" t="s">
        <v>20</v>
      </c>
      <c r="H833">
        <v>4233</v>
      </c>
      <c r="I833" s="5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73"/>
        <v>40994.208333333336</v>
      </c>
      <c r="O833" s="12">
        <f t="shared" si="74"/>
        <v>41028.208333333336</v>
      </c>
      <c r="Q833" t="b">
        <v>0</v>
      </c>
      <c r="R833" t="b">
        <v>0</v>
      </c>
      <c r="S833" t="s">
        <v>122</v>
      </c>
      <c r="T833" t="str">
        <f t="shared" si="75"/>
        <v>photography</v>
      </c>
      <c r="U833" t="str">
        <f t="shared" si="76"/>
        <v>photography books</v>
      </c>
      <c r="V833" s="6" t="s">
        <v>2052</v>
      </c>
      <c r="W833" t="s">
        <v>2053</v>
      </c>
    </row>
    <row r="834" spans="1:23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8"/>
        <v>315.17592592592592</v>
      </c>
      <c r="G834" t="s">
        <v>20</v>
      </c>
      <c r="H834">
        <v>1297</v>
      </c>
      <c r="I834" s="5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73"/>
        <v>42299.208333333328</v>
      </c>
      <c r="O834" s="12">
        <f t="shared" si="74"/>
        <v>42333.25</v>
      </c>
      <c r="Q834" t="b">
        <v>1</v>
      </c>
      <c r="R834" t="b">
        <v>0</v>
      </c>
      <c r="S834" t="s">
        <v>206</v>
      </c>
      <c r="T834" t="str">
        <f t="shared" si="75"/>
        <v>publishing</v>
      </c>
      <c r="U834" t="str">
        <f t="shared" si="76"/>
        <v>translations</v>
      </c>
      <c r="V834" s="6" t="s">
        <v>2045</v>
      </c>
      <c r="W834" t="s">
        <v>2057</v>
      </c>
    </row>
    <row r="835" spans="1:23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78"/>
        <v>157.69117647058823</v>
      </c>
      <c r="G835" t="s">
        <v>20</v>
      </c>
      <c r="H835">
        <v>165</v>
      </c>
      <c r="I835" s="5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N898" si="79">(((L835/60)/60)/24)+DATE(1970,1,1)</f>
        <v>40588.25</v>
      </c>
      <c r="O835" s="12">
        <f t="shared" ref="O835:O898" si="80">(((M835/60)/60)/24)+DATE(1970,1,1)</f>
        <v>40599.25</v>
      </c>
      <c r="Q835" t="b">
        <v>0</v>
      </c>
      <c r="R835" t="b">
        <v>0</v>
      </c>
      <c r="S835" t="s">
        <v>206</v>
      </c>
      <c r="T835" t="str">
        <f t="shared" ref="T835:T898" si="81">LEFT(S835, FIND("/", S835) -1)</f>
        <v>publishing</v>
      </c>
      <c r="U835" t="str">
        <f t="shared" ref="U835:U898" si="82">RIGHT(S835, LEN(S835)- FIND("/", S835))</f>
        <v>translations</v>
      </c>
      <c r="V835" s="6" t="s">
        <v>2045</v>
      </c>
      <c r="W835" t="s">
        <v>2057</v>
      </c>
    </row>
    <row r="836" spans="1:23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5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79"/>
        <v>41448.208333333336</v>
      </c>
      <c r="O836" s="12">
        <f t="shared" si="80"/>
        <v>41454.208333333336</v>
      </c>
      <c r="Q836" t="b">
        <v>0</v>
      </c>
      <c r="R836" t="b">
        <v>0</v>
      </c>
      <c r="S836" t="s">
        <v>33</v>
      </c>
      <c r="T836" t="str">
        <f t="shared" si="81"/>
        <v>theater</v>
      </c>
      <c r="U836" t="str">
        <f t="shared" si="82"/>
        <v>plays</v>
      </c>
      <c r="V836" s="6" t="s">
        <v>2037</v>
      </c>
      <c r="W836" t="s">
        <v>2038</v>
      </c>
    </row>
    <row r="837" spans="1:23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ref="F837:F900" si="84">(E837/D837)*100</f>
        <v>89.738979118329468</v>
      </c>
      <c r="G837" t="s">
        <v>14</v>
      </c>
      <c r="H837">
        <v>1758</v>
      </c>
      <c r="I837" s="5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79"/>
        <v>42063.25</v>
      </c>
      <c r="O837" s="12">
        <f t="shared" si="80"/>
        <v>42069.25</v>
      </c>
      <c r="Q837" t="b">
        <v>0</v>
      </c>
      <c r="R837" t="b">
        <v>0</v>
      </c>
      <c r="S837" t="s">
        <v>28</v>
      </c>
      <c r="T837" t="str">
        <f t="shared" si="81"/>
        <v>technology</v>
      </c>
      <c r="U837" t="str">
        <f t="shared" si="82"/>
        <v>web</v>
      </c>
      <c r="V837" s="6" t="s">
        <v>2035</v>
      </c>
      <c r="W837" t="s">
        <v>2036</v>
      </c>
    </row>
    <row r="838" spans="1:23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84"/>
        <v>75.135802469135797</v>
      </c>
      <c r="G838" t="s">
        <v>14</v>
      </c>
      <c r="H838">
        <v>94</v>
      </c>
      <c r="I838" s="5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79"/>
        <v>40214.25</v>
      </c>
      <c r="O838" s="12">
        <f t="shared" si="80"/>
        <v>40225.25</v>
      </c>
      <c r="Q838" t="b">
        <v>0</v>
      </c>
      <c r="R838" t="b">
        <v>0</v>
      </c>
      <c r="S838" t="s">
        <v>60</v>
      </c>
      <c r="T838" t="str">
        <f t="shared" si="81"/>
        <v>music</v>
      </c>
      <c r="U838" t="str">
        <f t="shared" si="82"/>
        <v>indie rock</v>
      </c>
      <c r="V838" s="6" t="s">
        <v>2033</v>
      </c>
      <c r="W838" t="s">
        <v>2043</v>
      </c>
    </row>
    <row r="839" spans="1:23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84"/>
        <v>852.88135593220341</v>
      </c>
      <c r="G839" t="s">
        <v>20</v>
      </c>
      <c r="H839">
        <v>1797</v>
      </c>
      <c r="I839" s="5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79"/>
        <v>40629.208333333336</v>
      </c>
      <c r="O839" s="12">
        <f t="shared" si="80"/>
        <v>40683.208333333336</v>
      </c>
      <c r="Q839" t="b">
        <v>0</v>
      </c>
      <c r="R839" t="b">
        <v>0</v>
      </c>
      <c r="S839" t="s">
        <v>159</v>
      </c>
      <c r="T839" t="str">
        <f t="shared" si="81"/>
        <v>music</v>
      </c>
      <c r="U839" t="str">
        <f t="shared" si="82"/>
        <v>jazz</v>
      </c>
      <c r="V839" s="6" t="s">
        <v>2033</v>
      </c>
      <c r="W839" t="s">
        <v>2056</v>
      </c>
    </row>
    <row r="840" spans="1:23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84"/>
        <v>138.90625</v>
      </c>
      <c r="G840" t="s">
        <v>20</v>
      </c>
      <c r="H840">
        <v>261</v>
      </c>
      <c r="I840" s="5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79"/>
        <v>43370.208333333328</v>
      </c>
      <c r="O840" s="12">
        <f t="shared" si="80"/>
        <v>43379.208333333328</v>
      </c>
      <c r="Q840" t="b">
        <v>0</v>
      </c>
      <c r="R840" t="b">
        <v>0</v>
      </c>
      <c r="S840" t="s">
        <v>33</v>
      </c>
      <c r="T840" t="str">
        <f t="shared" si="81"/>
        <v>theater</v>
      </c>
      <c r="U840" t="str">
        <f t="shared" si="82"/>
        <v>plays</v>
      </c>
      <c r="V840" s="6" t="s">
        <v>2037</v>
      </c>
      <c r="W840" t="s">
        <v>2038</v>
      </c>
    </row>
    <row r="841" spans="1:23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84"/>
        <v>190.18181818181819</v>
      </c>
      <c r="G841" t="s">
        <v>20</v>
      </c>
      <c r="H841">
        <v>157</v>
      </c>
      <c r="I841" s="5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79"/>
        <v>41715.208333333336</v>
      </c>
      <c r="O841" s="12">
        <f t="shared" si="80"/>
        <v>41760.208333333336</v>
      </c>
      <c r="Q841" t="b">
        <v>0</v>
      </c>
      <c r="R841" t="b">
        <v>1</v>
      </c>
      <c r="S841" t="s">
        <v>42</v>
      </c>
      <c r="T841" t="str">
        <f t="shared" si="81"/>
        <v>film &amp; video</v>
      </c>
      <c r="U841" t="str">
        <f t="shared" si="82"/>
        <v>documentary</v>
      </c>
      <c r="V841" s="6" t="s">
        <v>2039</v>
      </c>
      <c r="W841" t="s">
        <v>2040</v>
      </c>
    </row>
    <row r="842" spans="1:23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84"/>
        <v>100.24333619948409</v>
      </c>
      <c r="G842" t="s">
        <v>20</v>
      </c>
      <c r="H842">
        <v>3533</v>
      </c>
      <c r="I842" s="5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79"/>
        <v>41836.208333333336</v>
      </c>
      <c r="O842" s="12">
        <f t="shared" si="80"/>
        <v>41838.208333333336</v>
      </c>
      <c r="Q842" t="b">
        <v>0</v>
      </c>
      <c r="R842" t="b">
        <v>1</v>
      </c>
      <c r="S842" t="s">
        <v>33</v>
      </c>
      <c r="T842" t="str">
        <f t="shared" si="81"/>
        <v>theater</v>
      </c>
      <c r="U842" t="str">
        <f t="shared" si="82"/>
        <v>plays</v>
      </c>
      <c r="V842" s="6" t="s">
        <v>2037</v>
      </c>
      <c r="W842" t="s">
        <v>2038</v>
      </c>
    </row>
    <row r="843" spans="1:23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84"/>
        <v>142.75824175824175</v>
      </c>
      <c r="G843" t="s">
        <v>20</v>
      </c>
      <c r="H843">
        <v>155</v>
      </c>
      <c r="I843" s="5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79"/>
        <v>42419.25</v>
      </c>
      <c r="O843" s="12">
        <f t="shared" si="80"/>
        <v>42435.25</v>
      </c>
      <c r="Q843" t="b">
        <v>0</v>
      </c>
      <c r="R843" t="b">
        <v>0</v>
      </c>
      <c r="S843" t="s">
        <v>28</v>
      </c>
      <c r="T843" t="str">
        <f t="shared" si="81"/>
        <v>technology</v>
      </c>
      <c r="U843" t="str">
        <f t="shared" si="82"/>
        <v>web</v>
      </c>
      <c r="V843" s="6" t="s">
        <v>2035</v>
      </c>
      <c r="W843" t="s">
        <v>2036</v>
      </c>
    </row>
    <row r="844" spans="1:23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84"/>
        <v>563.13333333333333</v>
      </c>
      <c r="G844" t="s">
        <v>20</v>
      </c>
      <c r="H844">
        <v>132</v>
      </c>
      <c r="I844" s="5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79"/>
        <v>43266.208333333328</v>
      </c>
      <c r="O844" s="12">
        <f t="shared" si="80"/>
        <v>43269.208333333328</v>
      </c>
      <c r="Q844" t="b">
        <v>0</v>
      </c>
      <c r="R844" t="b">
        <v>0</v>
      </c>
      <c r="S844" t="s">
        <v>65</v>
      </c>
      <c r="T844" t="str">
        <f t="shared" si="81"/>
        <v>technology</v>
      </c>
      <c r="U844" t="str">
        <f t="shared" si="82"/>
        <v>wearables</v>
      </c>
      <c r="V844" s="6" t="s">
        <v>2035</v>
      </c>
      <c r="W844" t="s">
        <v>2044</v>
      </c>
    </row>
    <row r="845" spans="1:23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84"/>
        <v>30.715909090909086</v>
      </c>
      <c r="G845" t="s">
        <v>14</v>
      </c>
      <c r="H845">
        <v>33</v>
      </c>
      <c r="I845" s="5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79"/>
        <v>43338.208333333328</v>
      </c>
      <c r="O845" s="12">
        <f t="shared" si="80"/>
        <v>43344.208333333328</v>
      </c>
      <c r="Q845" t="b">
        <v>0</v>
      </c>
      <c r="R845" t="b">
        <v>0</v>
      </c>
      <c r="S845" t="s">
        <v>122</v>
      </c>
      <c r="T845" t="str">
        <f t="shared" si="81"/>
        <v>photography</v>
      </c>
      <c r="U845" t="str">
        <f t="shared" si="82"/>
        <v>photography books</v>
      </c>
      <c r="V845" s="6" t="s">
        <v>2052</v>
      </c>
      <c r="W845" t="s">
        <v>2053</v>
      </c>
    </row>
    <row r="846" spans="1:23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84"/>
        <v>99.39772727272728</v>
      </c>
      <c r="G846" t="s">
        <v>74</v>
      </c>
      <c r="H846">
        <v>94</v>
      </c>
      <c r="I846" s="5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79"/>
        <v>40930.25</v>
      </c>
      <c r="O846" s="12">
        <f t="shared" si="80"/>
        <v>40933.25</v>
      </c>
      <c r="Q846" t="b">
        <v>0</v>
      </c>
      <c r="R846" t="b">
        <v>0</v>
      </c>
      <c r="S846" t="s">
        <v>42</v>
      </c>
      <c r="T846" t="str">
        <f t="shared" si="81"/>
        <v>film &amp; video</v>
      </c>
      <c r="U846" t="str">
        <f t="shared" si="82"/>
        <v>documentary</v>
      </c>
      <c r="V846" s="6" t="s">
        <v>2039</v>
      </c>
      <c r="W846" t="s">
        <v>2040</v>
      </c>
    </row>
    <row r="847" spans="1:23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84"/>
        <v>197.54935622317598</v>
      </c>
      <c r="G847" t="s">
        <v>20</v>
      </c>
      <c r="H847">
        <v>1354</v>
      </c>
      <c r="I847" s="5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79"/>
        <v>43235.208333333328</v>
      </c>
      <c r="O847" s="12">
        <f t="shared" si="80"/>
        <v>43272.208333333328</v>
      </c>
      <c r="Q847" t="b">
        <v>0</v>
      </c>
      <c r="R847" t="b">
        <v>0</v>
      </c>
      <c r="S847" t="s">
        <v>28</v>
      </c>
      <c r="T847" t="str">
        <f t="shared" si="81"/>
        <v>technology</v>
      </c>
      <c r="U847" t="str">
        <f t="shared" si="82"/>
        <v>web</v>
      </c>
      <c r="V847" s="6" t="s">
        <v>2035</v>
      </c>
      <c r="W847" t="s">
        <v>2036</v>
      </c>
    </row>
    <row r="848" spans="1:23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84"/>
        <v>508.5</v>
      </c>
      <c r="G848" t="s">
        <v>20</v>
      </c>
      <c r="H848">
        <v>48</v>
      </c>
      <c r="I848" s="5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79"/>
        <v>43302.208333333328</v>
      </c>
      <c r="O848" s="12">
        <f t="shared" si="80"/>
        <v>43338.208333333328</v>
      </c>
      <c r="Q848" t="b">
        <v>1</v>
      </c>
      <c r="R848" t="b">
        <v>1</v>
      </c>
      <c r="S848" t="s">
        <v>28</v>
      </c>
      <c r="T848" t="str">
        <f t="shared" si="81"/>
        <v>technology</v>
      </c>
      <c r="U848" t="str">
        <f t="shared" si="82"/>
        <v>web</v>
      </c>
      <c r="V848" s="6" t="s">
        <v>2035</v>
      </c>
      <c r="W848" t="s">
        <v>2036</v>
      </c>
    </row>
    <row r="849" spans="1:23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84"/>
        <v>237.74468085106383</v>
      </c>
      <c r="G849" t="s">
        <v>20</v>
      </c>
      <c r="H849">
        <v>110</v>
      </c>
      <c r="I849" s="5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79"/>
        <v>43107.25</v>
      </c>
      <c r="O849" s="12">
        <f t="shared" si="80"/>
        <v>43110.25</v>
      </c>
      <c r="Q849" t="b">
        <v>0</v>
      </c>
      <c r="R849" t="b">
        <v>0</v>
      </c>
      <c r="S849" t="s">
        <v>17</v>
      </c>
      <c r="T849" t="str">
        <f t="shared" si="81"/>
        <v>food</v>
      </c>
      <c r="U849" t="str">
        <f t="shared" si="82"/>
        <v>food trucks</v>
      </c>
      <c r="V849" s="6" t="s">
        <v>2031</v>
      </c>
      <c r="W849" t="s">
        <v>2032</v>
      </c>
    </row>
    <row r="850" spans="1:23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84"/>
        <v>338.46875</v>
      </c>
      <c r="G850" t="s">
        <v>20</v>
      </c>
      <c r="H850">
        <v>172</v>
      </c>
      <c r="I850" s="5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79"/>
        <v>40341.208333333336</v>
      </c>
      <c r="O850" s="12">
        <f t="shared" si="80"/>
        <v>40350.208333333336</v>
      </c>
      <c r="Q850" t="b">
        <v>0</v>
      </c>
      <c r="R850" t="b">
        <v>0</v>
      </c>
      <c r="S850" t="s">
        <v>53</v>
      </c>
      <c r="T850" t="str">
        <f t="shared" si="81"/>
        <v>film &amp; video</v>
      </c>
      <c r="U850" t="str">
        <f t="shared" si="82"/>
        <v>drama</v>
      </c>
      <c r="V850" s="6" t="s">
        <v>2039</v>
      </c>
      <c r="W850" t="s">
        <v>2042</v>
      </c>
    </row>
    <row r="851" spans="1:23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84"/>
        <v>133.08955223880596</v>
      </c>
      <c r="G851" t="s">
        <v>20</v>
      </c>
      <c r="H851">
        <v>307</v>
      </c>
      <c r="I851" s="5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79"/>
        <v>40948.25</v>
      </c>
      <c r="O851" s="12">
        <f t="shared" si="80"/>
        <v>40951.25</v>
      </c>
      <c r="Q851" t="b">
        <v>0</v>
      </c>
      <c r="R851" t="b">
        <v>1</v>
      </c>
      <c r="S851" t="s">
        <v>60</v>
      </c>
      <c r="T851" t="str">
        <f t="shared" si="81"/>
        <v>music</v>
      </c>
      <c r="U851" t="str">
        <f t="shared" si="82"/>
        <v>indie rock</v>
      </c>
      <c r="V851" s="6" t="s">
        <v>2033</v>
      </c>
      <c r="W851" t="s">
        <v>2043</v>
      </c>
    </row>
    <row r="852" spans="1:23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84"/>
        <v>1</v>
      </c>
      <c r="G852" t="s">
        <v>14</v>
      </c>
      <c r="H852">
        <v>1</v>
      </c>
      <c r="I852" s="5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79"/>
        <v>40866.25</v>
      </c>
      <c r="O852" s="12">
        <f t="shared" si="80"/>
        <v>40881.25</v>
      </c>
      <c r="Q852" t="b">
        <v>1</v>
      </c>
      <c r="R852" t="b">
        <v>0</v>
      </c>
      <c r="S852" t="s">
        <v>23</v>
      </c>
      <c r="T852" t="str">
        <f t="shared" si="81"/>
        <v>music</v>
      </c>
      <c r="U852" t="str">
        <f t="shared" si="82"/>
        <v>rock</v>
      </c>
      <c r="V852" s="6" t="s">
        <v>2033</v>
      </c>
      <c r="W852" t="s">
        <v>2034</v>
      </c>
    </row>
    <row r="853" spans="1:23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84"/>
        <v>207.79999999999998</v>
      </c>
      <c r="G853" t="s">
        <v>20</v>
      </c>
      <c r="H853">
        <v>160</v>
      </c>
      <c r="I853" s="5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79"/>
        <v>41031.208333333336</v>
      </c>
      <c r="O853" s="12">
        <f t="shared" si="80"/>
        <v>41064.208333333336</v>
      </c>
      <c r="Q853" t="b">
        <v>0</v>
      </c>
      <c r="R853" t="b">
        <v>0</v>
      </c>
      <c r="S853" t="s">
        <v>50</v>
      </c>
      <c r="T853" t="str">
        <f t="shared" si="81"/>
        <v>music</v>
      </c>
      <c r="U853" t="str">
        <f t="shared" si="82"/>
        <v>electric music</v>
      </c>
      <c r="V853" s="6" t="s">
        <v>2033</v>
      </c>
      <c r="W853" t="s">
        <v>2041</v>
      </c>
    </row>
    <row r="854" spans="1:23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84"/>
        <v>51.122448979591837</v>
      </c>
      <c r="G854" t="s">
        <v>14</v>
      </c>
      <c r="H854">
        <v>31</v>
      </c>
      <c r="I854" s="5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79"/>
        <v>40740.208333333336</v>
      </c>
      <c r="O854" s="12">
        <f t="shared" si="80"/>
        <v>40750.208333333336</v>
      </c>
      <c r="Q854" t="b">
        <v>0</v>
      </c>
      <c r="R854" t="b">
        <v>1</v>
      </c>
      <c r="S854" t="s">
        <v>89</v>
      </c>
      <c r="T854" t="str">
        <f t="shared" si="81"/>
        <v>games</v>
      </c>
      <c r="U854" t="str">
        <f t="shared" si="82"/>
        <v>video games</v>
      </c>
      <c r="V854" s="6" t="s">
        <v>2048</v>
      </c>
      <c r="W854" t="s">
        <v>2049</v>
      </c>
    </row>
    <row r="855" spans="1:23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84"/>
        <v>652.05847953216369</v>
      </c>
      <c r="G855" t="s">
        <v>20</v>
      </c>
      <c r="H855">
        <v>1467</v>
      </c>
      <c r="I855" s="5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79"/>
        <v>40714.208333333336</v>
      </c>
      <c r="O855" s="12">
        <f t="shared" si="80"/>
        <v>40719.208333333336</v>
      </c>
      <c r="Q855" t="b">
        <v>0</v>
      </c>
      <c r="R855" t="b">
        <v>1</v>
      </c>
      <c r="S855" t="s">
        <v>60</v>
      </c>
      <c r="T855" t="str">
        <f t="shared" si="81"/>
        <v>music</v>
      </c>
      <c r="U855" t="str">
        <f t="shared" si="82"/>
        <v>indie rock</v>
      </c>
      <c r="V855" s="6" t="s">
        <v>2033</v>
      </c>
      <c r="W855" t="s">
        <v>2043</v>
      </c>
    </row>
    <row r="856" spans="1:23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84"/>
        <v>113.63099415204678</v>
      </c>
      <c r="G856" t="s">
        <v>20</v>
      </c>
      <c r="H856">
        <v>2662</v>
      </c>
      <c r="I856" s="5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79"/>
        <v>43787.25</v>
      </c>
      <c r="O856" s="12">
        <f t="shared" si="80"/>
        <v>43814.25</v>
      </c>
      <c r="Q856" t="b">
        <v>0</v>
      </c>
      <c r="R856" t="b">
        <v>0</v>
      </c>
      <c r="S856" t="s">
        <v>119</v>
      </c>
      <c r="T856" t="str">
        <f t="shared" si="81"/>
        <v>publishing</v>
      </c>
      <c r="U856" t="str">
        <f t="shared" si="82"/>
        <v>fiction</v>
      </c>
      <c r="V856" s="6" t="s">
        <v>2045</v>
      </c>
      <c r="W856" t="s">
        <v>2051</v>
      </c>
    </row>
    <row r="857" spans="1:23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84"/>
        <v>102.37606837606839</v>
      </c>
      <c r="G857" t="s">
        <v>20</v>
      </c>
      <c r="H857">
        <v>452</v>
      </c>
      <c r="I857" s="5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79"/>
        <v>40712.208333333336</v>
      </c>
      <c r="O857" s="12">
        <f t="shared" si="80"/>
        <v>40743.208333333336</v>
      </c>
      <c r="Q857" t="b">
        <v>0</v>
      </c>
      <c r="R857" t="b">
        <v>0</v>
      </c>
      <c r="S857" t="s">
        <v>33</v>
      </c>
      <c r="T857" t="str">
        <f t="shared" si="81"/>
        <v>theater</v>
      </c>
      <c r="U857" t="str">
        <f t="shared" si="82"/>
        <v>plays</v>
      </c>
      <c r="V857" s="6" t="s">
        <v>2037</v>
      </c>
      <c r="W857" t="s">
        <v>2038</v>
      </c>
    </row>
    <row r="858" spans="1:23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84"/>
        <v>356.58333333333331</v>
      </c>
      <c r="G858" t="s">
        <v>20</v>
      </c>
      <c r="H858">
        <v>158</v>
      </c>
      <c r="I858" s="5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79"/>
        <v>41023.208333333336</v>
      </c>
      <c r="O858" s="12">
        <f t="shared" si="80"/>
        <v>41040.208333333336</v>
      </c>
      <c r="Q858" t="b">
        <v>0</v>
      </c>
      <c r="R858" t="b">
        <v>0</v>
      </c>
      <c r="S858" t="s">
        <v>17</v>
      </c>
      <c r="T858" t="str">
        <f t="shared" si="81"/>
        <v>food</v>
      </c>
      <c r="U858" t="str">
        <f t="shared" si="82"/>
        <v>food trucks</v>
      </c>
      <c r="V858" s="6" t="s">
        <v>2031</v>
      </c>
      <c r="W858" t="s">
        <v>2032</v>
      </c>
    </row>
    <row r="859" spans="1:23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84"/>
        <v>139.86792452830187</v>
      </c>
      <c r="G859" t="s">
        <v>20</v>
      </c>
      <c r="H859">
        <v>225</v>
      </c>
      <c r="I859" s="5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79"/>
        <v>40944.25</v>
      </c>
      <c r="O859" s="12">
        <f t="shared" si="80"/>
        <v>40967.25</v>
      </c>
      <c r="Q859" t="b">
        <v>1</v>
      </c>
      <c r="R859" t="b">
        <v>0</v>
      </c>
      <c r="S859" t="s">
        <v>100</v>
      </c>
      <c r="T859" t="str">
        <f t="shared" si="81"/>
        <v>film &amp; video</v>
      </c>
      <c r="U859" t="str">
        <f t="shared" si="82"/>
        <v>shorts</v>
      </c>
      <c r="V859" s="6" t="s">
        <v>2039</v>
      </c>
      <c r="W859" t="s">
        <v>2050</v>
      </c>
    </row>
    <row r="860" spans="1:23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84"/>
        <v>69.45</v>
      </c>
      <c r="G860" t="s">
        <v>14</v>
      </c>
      <c r="H860">
        <v>35</v>
      </c>
      <c r="I860" s="5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79"/>
        <v>43211.208333333328</v>
      </c>
      <c r="O860" s="12">
        <f t="shared" si="80"/>
        <v>43218.208333333328</v>
      </c>
      <c r="Q860" t="b">
        <v>1</v>
      </c>
      <c r="R860" t="b">
        <v>0</v>
      </c>
      <c r="S860" t="s">
        <v>17</v>
      </c>
      <c r="T860" t="str">
        <f t="shared" si="81"/>
        <v>food</v>
      </c>
      <c r="U860" t="str">
        <f t="shared" si="82"/>
        <v>food trucks</v>
      </c>
      <c r="V860" s="6" t="s">
        <v>2031</v>
      </c>
      <c r="W860" t="s">
        <v>2032</v>
      </c>
    </row>
    <row r="861" spans="1:23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84"/>
        <v>35.534246575342465</v>
      </c>
      <c r="G861" t="s">
        <v>14</v>
      </c>
      <c r="H861">
        <v>63</v>
      </c>
      <c r="I861" s="5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79"/>
        <v>41334.25</v>
      </c>
      <c r="O861" s="12">
        <f t="shared" si="80"/>
        <v>41352.208333333336</v>
      </c>
      <c r="Q861" t="b">
        <v>0</v>
      </c>
      <c r="R861" t="b">
        <v>1</v>
      </c>
      <c r="S861" t="s">
        <v>33</v>
      </c>
      <c r="T861" t="str">
        <f t="shared" si="81"/>
        <v>theater</v>
      </c>
      <c r="U861" t="str">
        <f t="shared" si="82"/>
        <v>plays</v>
      </c>
      <c r="V861" s="6" t="s">
        <v>2037</v>
      </c>
      <c r="W861" t="s">
        <v>2038</v>
      </c>
    </row>
    <row r="862" spans="1:23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84"/>
        <v>251.65</v>
      </c>
      <c r="G862" t="s">
        <v>20</v>
      </c>
      <c r="H862">
        <v>65</v>
      </c>
      <c r="I862" s="5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79"/>
        <v>43515.25</v>
      </c>
      <c r="O862" s="12">
        <f t="shared" si="80"/>
        <v>43525.25</v>
      </c>
      <c r="Q862" t="b">
        <v>0</v>
      </c>
      <c r="R862" t="b">
        <v>1</v>
      </c>
      <c r="S862" t="s">
        <v>65</v>
      </c>
      <c r="T862" t="str">
        <f t="shared" si="81"/>
        <v>technology</v>
      </c>
      <c r="U862" t="str">
        <f t="shared" si="82"/>
        <v>wearables</v>
      </c>
      <c r="V862" s="6" t="s">
        <v>2035</v>
      </c>
      <c r="W862" t="s">
        <v>2044</v>
      </c>
    </row>
    <row r="863" spans="1:23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84"/>
        <v>105.87500000000001</v>
      </c>
      <c r="G863" t="s">
        <v>20</v>
      </c>
      <c r="H863">
        <v>163</v>
      </c>
      <c r="I863" s="5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79"/>
        <v>40258.208333333336</v>
      </c>
      <c r="O863" s="12">
        <f t="shared" si="80"/>
        <v>40266.208333333336</v>
      </c>
      <c r="Q863" t="b">
        <v>0</v>
      </c>
      <c r="R863" t="b">
        <v>0</v>
      </c>
      <c r="S863" t="s">
        <v>33</v>
      </c>
      <c r="T863" t="str">
        <f t="shared" si="81"/>
        <v>theater</v>
      </c>
      <c r="U863" t="str">
        <f t="shared" si="82"/>
        <v>plays</v>
      </c>
      <c r="V863" s="6" t="s">
        <v>2037</v>
      </c>
      <c r="W863" t="s">
        <v>2038</v>
      </c>
    </row>
    <row r="864" spans="1:23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84"/>
        <v>187.42857142857144</v>
      </c>
      <c r="G864" t="s">
        <v>20</v>
      </c>
      <c r="H864">
        <v>85</v>
      </c>
      <c r="I864" s="5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79"/>
        <v>40756.208333333336</v>
      </c>
      <c r="O864" s="12">
        <f t="shared" si="80"/>
        <v>40760.208333333336</v>
      </c>
      <c r="Q864" t="b">
        <v>0</v>
      </c>
      <c r="R864" t="b">
        <v>0</v>
      </c>
      <c r="S864" t="s">
        <v>33</v>
      </c>
      <c r="T864" t="str">
        <f t="shared" si="81"/>
        <v>theater</v>
      </c>
      <c r="U864" t="str">
        <f t="shared" si="82"/>
        <v>plays</v>
      </c>
      <c r="V864" s="6" t="s">
        <v>2037</v>
      </c>
      <c r="W864" t="s">
        <v>2038</v>
      </c>
    </row>
    <row r="865" spans="1:23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84"/>
        <v>386.78571428571428</v>
      </c>
      <c r="G865" t="s">
        <v>20</v>
      </c>
      <c r="H865">
        <v>217</v>
      </c>
      <c r="I865" s="5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79"/>
        <v>42172.208333333328</v>
      </c>
      <c r="O865" s="12">
        <f t="shared" si="80"/>
        <v>42195.208333333328</v>
      </c>
      <c r="Q865" t="b">
        <v>0</v>
      </c>
      <c r="R865" t="b">
        <v>1</v>
      </c>
      <c r="S865" t="s">
        <v>269</v>
      </c>
      <c r="T865" t="str">
        <f t="shared" si="81"/>
        <v>film &amp; video</v>
      </c>
      <c r="U865" t="str">
        <f t="shared" si="82"/>
        <v>television</v>
      </c>
      <c r="V865" s="6" t="s">
        <v>2039</v>
      </c>
      <c r="W865" t="s">
        <v>2058</v>
      </c>
    </row>
    <row r="866" spans="1:23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84"/>
        <v>347.07142857142856</v>
      </c>
      <c r="G866" t="s">
        <v>20</v>
      </c>
      <c r="H866">
        <v>150</v>
      </c>
      <c r="I866" s="5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79"/>
        <v>42601.208333333328</v>
      </c>
      <c r="O866" s="12">
        <f t="shared" si="80"/>
        <v>42606.208333333328</v>
      </c>
      <c r="Q866" t="b">
        <v>0</v>
      </c>
      <c r="R866" t="b">
        <v>0</v>
      </c>
      <c r="S866" t="s">
        <v>100</v>
      </c>
      <c r="T866" t="str">
        <f t="shared" si="81"/>
        <v>film &amp; video</v>
      </c>
      <c r="U866" t="str">
        <f t="shared" si="82"/>
        <v>shorts</v>
      </c>
      <c r="V866" s="6" t="s">
        <v>2039</v>
      </c>
      <c r="W866" t="s">
        <v>2050</v>
      </c>
    </row>
    <row r="867" spans="1:23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84"/>
        <v>185.82098765432099</v>
      </c>
      <c r="G867" t="s">
        <v>20</v>
      </c>
      <c r="H867">
        <v>3272</v>
      </c>
      <c r="I867" s="5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79"/>
        <v>41897.208333333336</v>
      </c>
      <c r="O867" s="12">
        <f t="shared" si="80"/>
        <v>41906.208333333336</v>
      </c>
      <c r="Q867" t="b">
        <v>0</v>
      </c>
      <c r="R867" t="b">
        <v>0</v>
      </c>
      <c r="S867" t="s">
        <v>33</v>
      </c>
      <c r="T867" t="str">
        <f t="shared" si="81"/>
        <v>theater</v>
      </c>
      <c r="U867" t="str">
        <f t="shared" si="82"/>
        <v>plays</v>
      </c>
      <c r="V867" s="6" t="s">
        <v>2037</v>
      </c>
      <c r="W867" t="s">
        <v>2038</v>
      </c>
    </row>
    <row r="868" spans="1:23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84"/>
        <v>43.241247264770237</v>
      </c>
      <c r="G868" t="s">
        <v>74</v>
      </c>
      <c r="H868">
        <v>898</v>
      </c>
      <c r="I868" s="5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79"/>
        <v>40671.208333333336</v>
      </c>
      <c r="O868" s="12">
        <f t="shared" si="80"/>
        <v>40672.208333333336</v>
      </c>
      <c r="Q868" t="b">
        <v>0</v>
      </c>
      <c r="R868" t="b">
        <v>0</v>
      </c>
      <c r="S868" t="s">
        <v>122</v>
      </c>
      <c r="T868" t="str">
        <f t="shared" si="81"/>
        <v>photography</v>
      </c>
      <c r="U868" t="str">
        <f t="shared" si="82"/>
        <v>photography books</v>
      </c>
      <c r="V868" s="6" t="s">
        <v>2052</v>
      </c>
      <c r="W868" t="s">
        <v>2053</v>
      </c>
    </row>
    <row r="869" spans="1:23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84"/>
        <v>162.4375</v>
      </c>
      <c r="G869" t="s">
        <v>20</v>
      </c>
      <c r="H869">
        <v>300</v>
      </c>
      <c r="I869" s="5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79"/>
        <v>43382.208333333328</v>
      </c>
      <c r="O869" s="12">
        <f t="shared" si="80"/>
        <v>43388.208333333328</v>
      </c>
      <c r="Q869" t="b">
        <v>0</v>
      </c>
      <c r="R869" t="b">
        <v>0</v>
      </c>
      <c r="S869" t="s">
        <v>17</v>
      </c>
      <c r="T869" t="str">
        <f t="shared" si="81"/>
        <v>food</v>
      </c>
      <c r="U869" t="str">
        <f t="shared" si="82"/>
        <v>food trucks</v>
      </c>
      <c r="V869" s="6" t="s">
        <v>2031</v>
      </c>
      <c r="W869" t="s">
        <v>2032</v>
      </c>
    </row>
    <row r="870" spans="1:23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84"/>
        <v>184.84285714285716</v>
      </c>
      <c r="G870" t="s">
        <v>20</v>
      </c>
      <c r="H870">
        <v>126</v>
      </c>
      <c r="I870" s="5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79"/>
        <v>41559.208333333336</v>
      </c>
      <c r="O870" s="12">
        <f t="shared" si="80"/>
        <v>41570.208333333336</v>
      </c>
      <c r="Q870" t="b">
        <v>0</v>
      </c>
      <c r="R870" t="b">
        <v>0</v>
      </c>
      <c r="S870" t="s">
        <v>33</v>
      </c>
      <c r="T870" t="str">
        <f t="shared" si="81"/>
        <v>theater</v>
      </c>
      <c r="U870" t="str">
        <f t="shared" si="82"/>
        <v>plays</v>
      </c>
      <c r="V870" s="6" t="s">
        <v>2037</v>
      </c>
      <c r="W870" t="s">
        <v>2038</v>
      </c>
    </row>
    <row r="871" spans="1:23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84"/>
        <v>23.703520691785052</v>
      </c>
      <c r="G871" t="s">
        <v>14</v>
      </c>
      <c r="H871">
        <v>526</v>
      </c>
      <c r="I871" s="5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79"/>
        <v>40350.208333333336</v>
      </c>
      <c r="O871" s="12">
        <f t="shared" si="80"/>
        <v>40364.208333333336</v>
      </c>
      <c r="Q871" t="b">
        <v>0</v>
      </c>
      <c r="R871" t="b">
        <v>0</v>
      </c>
      <c r="S871" t="s">
        <v>53</v>
      </c>
      <c r="T871" t="str">
        <f t="shared" si="81"/>
        <v>film &amp; video</v>
      </c>
      <c r="U871" t="str">
        <f t="shared" si="82"/>
        <v>drama</v>
      </c>
      <c r="V871" s="6" t="s">
        <v>2039</v>
      </c>
      <c r="W871" t="s">
        <v>2042</v>
      </c>
    </row>
    <row r="872" spans="1:23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84"/>
        <v>89.870129870129873</v>
      </c>
      <c r="G872" t="s">
        <v>14</v>
      </c>
      <c r="H872">
        <v>121</v>
      </c>
      <c r="I872" s="5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79"/>
        <v>42240.208333333328</v>
      </c>
      <c r="O872" s="12">
        <f t="shared" si="80"/>
        <v>42265.208333333328</v>
      </c>
      <c r="Q872" t="b">
        <v>0</v>
      </c>
      <c r="R872" t="b">
        <v>0</v>
      </c>
      <c r="S872" t="s">
        <v>33</v>
      </c>
      <c r="T872" t="str">
        <f t="shared" si="81"/>
        <v>theater</v>
      </c>
      <c r="U872" t="str">
        <f t="shared" si="82"/>
        <v>plays</v>
      </c>
      <c r="V872" s="6" t="s">
        <v>2037</v>
      </c>
      <c r="W872" t="s">
        <v>2038</v>
      </c>
    </row>
    <row r="873" spans="1:23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84"/>
        <v>272.6041958041958</v>
      </c>
      <c r="G873" t="s">
        <v>20</v>
      </c>
      <c r="H873">
        <v>2320</v>
      </c>
      <c r="I873" s="5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79"/>
        <v>43040.208333333328</v>
      </c>
      <c r="O873" s="12">
        <f t="shared" si="80"/>
        <v>43058.25</v>
      </c>
      <c r="Q873" t="b">
        <v>0</v>
      </c>
      <c r="R873" t="b">
        <v>1</v>
      </c>
      <c r="S873" t="s">
        <v>33</v>
      </c>
      <c r="T873" t="str">
        <f t="shared" si="81"/>
        <v>theater</v>
      </c>
      <c r="U873" t="str">
        <f t="shared" si="82"/>
        <v>plays</v>
      </c>
      <c r="V873" s="6" t="s">
        <v>2037</v>
      </c>
      <c r="W873" t="s">
        <v>2038</v>
      </c>
    </row>
    <row r="874" spans="1:23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84"/>
        <v>170.04255319148936</v>
      </c>
      <c r="G874" t="s">
        <v>20</v>
      </c>
      <c r="H874">
        <v>81</v>
      </c>
      <c r="I874" s="5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79"/>
        <v>43346.208333333328</v>
      </c>
      <c r="O874" s="12">
        <f t="shared" si="80"/>
        <v>43351.208333333328</v>
      </c>
      <c r="Q874" t="b">
        <v>0</v>
      </c>
      <c r="R874" t="b">
        <v>0</v>
      </c>
      <c r="S874" t="s">
        <v>474</v>
      </c>
      <c r="T874" t="str">
        <f t="shared" si="81"/>
        <v>film &amp; video</v>
      </c>
      <c r="U874" t="str">
        <f t="shared" si="82"/>
        <v>science fiction</v>
      </c>
      <c r="V874" s="6" t="s">
        <v>2039</v>
      </c>
      <c r="W874" t="s">
        <v>2061</v>
      </c>
    </row>
    <row r="875" spans="1:23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84"/>
        <v>188.28503562945369</v>
      </c>
      <c r="G875" t="s">
        <v>20</v>
      </c>
      <c r="H875">
        <v>1887</v>
      </c>
      <c r="I875" s="5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79"/>
        <v>41647.25</v>
      </c>
      <c r="O875" s="12">
        <f t="shared" si="80"/>
        <v>41652.25</v>
      </c>
      <c r="Q875" t="b">
        <v>0</v>
      </c>
      <c r="R875" t="b">
        <v>0</v>
      </c>
      <c r="S875" t="s">
        <v>122</v>
      </c>
      <c r="T875" t="str">
        <f t="shared" si="81"/>
        <v>photography</v>
      </c>
      <c r="U875" t="str">
        <f t="shared" si="82"/>
        <v>photography books</v>
      </c>
      <c r="V875" s="6" t="s">
        <v>2052</v>
      </c>
      <c r="W875" t="s">
        <v>2053</v>
      </c>
    </row>
    <row r="876" spans="1:23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84"/>
        <v>346.93532338308455</v>
      </c>
      <c r="G876" t="s">
        <v>20</v>
      </c>
      <c r="H876">
        <v>4358</v>
      </c>
      <c r="I876" s="5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79"/>
        <v>40291.208333333336</v>
      </c>
      <c r="O876" s="12">
        <f t="shared" si="80"/>
        <v>40329.208333333336</v>
      </c>
      <c r="Q876" t="b">
        <v>0</v>
      </c>
      <c r="R876" t="b">
        <v>1</v>
      </c>
      <c r="S876" t="s">
        <v>122</v>
      </c>
      <c r="T876" t="str">
        <f t="shared" si="81"/>
        <v>photography</v>
      </c>
      <c r="U876" t="str">
        <f t="shared" si="82"/>
        <v>photography books</v>
      </c>
      <c r="V876" s="6" t="s">
        <v>2052</v>
      </c>
      <c r="W876" t="s">
        <v>2053</v>
      </c>
    </row>
    <row r="877" spans="1:23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84"/>
        <v>69.177215189873422</v>
      </c>
      <c r="G877" t="s">
        <v>14</v>
      </c>
      <c r="H877">
        <v>67</v>
      </c>
      <c r="I877" s="5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79"/>
        <v>40556.25</v>
      </c>
      <c r="O877" s="12">
        <f t="shared" si="80"/>
        <v>40557.25</v>
      </c>
      <c r="Q877" t="b">
        <v>0</v>
      </c>
      <c r="R877" t="b">
        <v>0</v>
      </c>
      <c r="S877" t="s">
        <v>23</v>
      </c>
      <c r="T877" t="str">
        <f t="shared" si="81"/>
        <v>music</v>
      </c>
      <c r="U877" t="str">
        <f t="shared" si="82"/>
        <v>rock</v>
      </c>
      <c r="V877" s="6" t="s">
        <v>2033</v>
      </c>
      <c r="W877" t="s">
        <v>2034</v>
      </c>
    </row>
    <row r="878" spans="1:23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84"/>
        <v>25.433734939759034</v>
      </c>
      <c r="G878" t="s">
        <v>14</v>
      </c>
      <c r="H878">
        <v>57</v>
      </c>
      <c r="I878" s="5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79"/>
        <v>43624.208333333328</v>
      </c>
      <c r="O878" s="12">
        <f t="shared" si="80"/>
        <v>43648.208333333328</v>
      </c>
      <c r="Q878" t="b">
        <v>0</v>
      </c>
      <c r="R878" t="b">
        <v>0</v>
      </c>
      <c r="S878" t="s">
        <v>122</v>
      </c>
      <c r="T878" t="str">
        <f t="shared" si="81"/>
        <v>photography</v>
      </c>
      <c r="U878" t="str">
        <f t="shared" si="82"/>
        <v>photography books</v>
      </c>
      <c r="V878" s="6" t="s">
        <v>2052</v>
      </c>
      <c r="W878" t="s">
        <v>2053</v>
      </c>
    </row>
    <row r="879" spans="1:23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84"/>
        <v>77.400977995110026</v>
      </c>
      <c r="G879" t="s">
        <v>14</v>
      </c>
      <c r="H879">
        <v>1229</v>
      </c>
      <c r="I879" s="5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79"/>
        <v>42577.208333333328</v>
      </c>
      <c r="O879" s="12">
        <f t="shared" si="80"/>
        <v>42578.208333333328</v>
      </c>
      <c r="Q879" t="b">
        <v>0</v>
      </c>
      <c r="R879" t="b">
        <v>0</v>
      </c>
      <c r="S879" t="s">
        <v>17</v>
      </c>
      <c r="T879" t="str">
        <f t="shared" si="81"/>
        <v>food</v>
      </c>
      <c r="U879" t="str">
        <f t="shared" si="82"/>
        <v>food trucks</v>
      </c>
      <c r="V879" s="6" t="s">
        <v>2031</v>
      </c>
      <c r="W879" t="s">
        <v>2032</v>
      </c>
    </row>
    <row r="880" spans="1:23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84"/>
        <v>37.481481481481481</v>
      </c>
      <c r="G880" t="s">
        <v>14</v>
      </c>
      <c r="H880">
        <v>12</v>
      </c>
      <c r="I880" s="5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79"/>
        <v>43845.25</v>
      </c>
      <c r="O880" s="12">
        <f t="shared" si="80"/>
        <v>43869.25</v>
      </c>
      <c r="Q880" t="b">
        <v>0</v>
      </c>
      <c r="R880" t="b">
        <v>0</v>
      </c>
      <c r="S880" t="s">
        <v>148</v>
      </c>
      <c r="T880" t="str">
        <f t="shared" si="81"/>
        <v>music</v>
      </c>
      <c r="U880" t="str">
        <f t="shared" si="82"/>
        <v>metal</v>
      </c>
      <c r="V880" s="6" t="s">
        <v>2033</v>
      </c>
      <c r="W880" t="s">
        <v>2055</v>
      </c>
    </row>
    <row r="881" spans="1:23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84"/>
        <v>543.79999999999995</v>
      </c>
      <c r="G881" t="s">
        <v>20</v>
      </c>
      <c r="H881">
        <v>53</v>
      </c>
      <c r="I881" s="5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79"/>
        <v>42788.25</v>
      </c>
      <c r="O881" s="12">
        <f t="shared" si="80"/>
        <v>42797.25</v>
      </c>
      <c r="Q881" t="b">
        <v>0</v>
      </c>
      <c r="R881" t="b">
        <v>0</v>
      </c>
      <c r="S881" t="s">
        <v>68</v>
      </c>
      <c r="T881" t="str">
        <f t="shared" si="81"/>
        <v>publishing</v>
      </c>
      <c r="U881" t="str">
        <f t="shared" si="82"/>
        <v>nonfiction</v>
      </c>
      <c r="V881" s="6" t="s">
        <v>2045</v>
      </c>
      <c r="W881" t="s">
        <v>2046</v>
      </c>
    </row>
    <row r="882" spans="1:23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84"/>
        <v>228.52189349112427</v>
      </c>
      <c r="G882" t="s">
        <v>20</v>
      </c>
      <c r="H882">
        <v>2414</v>
      </c>
      <c r="I882" s="5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79"/>
        <v>43667.208333333328</v>
      </c>
      <c r="O882" s="12">
        <f t="shared" si="80"/>
        <v>43669.208333333328</v>
      </c>
      <c r="Q882" t="b">
        <v>0</v>
      </c>
      <c r="R882" t="b">
        <v>0</v>
      </c>
      <c r="S882" t="s">
        <v>50</v>
      </c>
      <c r="T882" t="str">
        <f t="shared" si="81"/>
        <v>music</v>
      </c>
      <c r="U882" t="str">
        <f t="shared" si="82"/>
        <v>electric music</v>
      </c>
      <c r="V882" s="6" t="s">
        <v>2033</v>
      </c>
      <c r="W882" t="s">
        <v>2041</v>
      </c>
    </row>
    <row r="883" spans="1:23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84"/>
        <v>38.948339483394832</v>
      </c>
      <c r="G883" t="s">
        <v>14</v>
      </c>
      <c r="H883">
        <v>452</v>
      </c>
      <c r="I883" s="5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79"/>
        <v>42194.208333333328</v>
      </c>
      <c r="O883" s="12">
        <f t="shared" si="80"/>
        <v>42223.208333333328</v>
      </c>
      <c r="Q883" t="b">
        <v>0</v>
      </c>
      <c r="R883" t="b">
        <v>1</v>
      </c>
      <c r="S883" t="s">
        <v>33</v>
      </c>
      <c r="T883" t="str">
        <f t="shared" si="81"/>
        <v>theater</v>
      </c>
      <c r="U883" t="str">
        <f t="shared" si="82"/>
        <v>plays</v>
      </c>
      <c r="V883" s="6" t="s">
        <v>2037</v>
      </c>
      <c r="W883" t="s">
        <v>2038</v>
      </c>
    </row>
    <row r="884" spans="1:23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84"/>
        <v>370</v>
      </c>
      <c r="G884" t="s">
        <v>20</v>
      </c>
      <c r="H884">
        <v>80</v>
      </c>
      <c r="I884" s="5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79"/>
        <v>42025.25</v>
      </c>
      <c r="O884" s="12">
        <f t="shared" si="80"/>
        <v>42029.25</v>
      </c>
      <c r="Q884" t="b">
        <v>0</v>
      </c>
      <c r="R884" t="b">
        <v>0</v>
      </c>
      <c r="S884" t="s">
        <v>33</v>
      </c>
      <c r="T884" t="str">
        <f t="shared" si="81"/>
        <v>theater</v>
      </c>
      <c r="U884" t="str">
        <f t="shared" si="82"/>
        <v>plays</v>
      </c>
      <c r="V884" s="6" t="s">
        <v>2037</v>
      </c>
      <c r="W884" t="s">
        <v>2038</v>
      </c>
    </row>
    <row r="885" spans="1:23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84"/>
        <v>237.91176470588232</v>
      </c>
      <c r="G885" t="s">
        <v>20</v>
      </c>
      <c r="H885">
        <v>193</v>
      </c>
      <c r="I885" s="5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79"/>
        <v>40323.208333333336</v>
      </c>
      <c r="O885" s="12">
        <f t="shared" si="80"/>
        <v>40359.208333333336</v>
      </c>
      <c r="Q885" t="b">
        <v>0</v>
      </c>
      <c r="R885" t="b">
        <v>0</v>
      </c>
      <c r="S885" t="s">
        <v>100</v>
      </c>
      <c r="T885" t="str">
        <f t="shared" si="81"/>
        <v>film &amp; video</v>
      </c>
      <c r="U885" t="str">
        <f t="shared" si="82"/>
        <v>shorts</v>
      </c>
      <c r="V885" s="6" t="s">
        <v>2039</v>
      </c>
      <c r="W885" t="s">
        <v>2050</v>
      </c>
    </row>
    <row r="886" spans="1:23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84"/>
        <v>64.036299765807954</v>
      </c>
      <c r="G886" t="s">
        <v>14</v>
      </c>
      <c r="H886">
        <v>1886</v>
      </c>
      <c r="I886" s="5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79"/>
        <v>41763.208333333336</v>
      </c>
      <c r="O886" s="12">
        <f t="shared" si="80"/>
        <v>41765.208333333336</v>
      </c>
      <c r="Q886" t="b">
        <v>0</v>
      </c>
      <c r="R886" t="b">
        <v>1</v>
      </c>
      <c r="S886" t="s">
        <v>33</v>
      </c>
      <c r="T886" t="str">
        <f t="shared" si="81"/>
        <v>theater</v>
      </c>
      <c r="U886" t="str">
        <f t="shared" si="82"/>
        <v>plays</v>
      </c>
      <c r="V886" s="6" t="s">
        <v>2037</v>
      </c>
      <c r="W886" t="s">
        <v>2038</v>
      </c>
    </row>
    <row r="887" spans="1:23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84"/>
        <v>118.27777777777777</v>
      </c>
      <c r="G887" t="s">
        <v>20</v>
      </c>
      <c r="H887">
        <v>52</v>
      </c>
      <c r="I887" s="5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79"/>
        <v>40335.208333333336</v>
      </c>
      <c r="O887" s="12">
        <f t="shared" si="80"/>
        <v>40373.208333333336</v>
      </c>
      <c r="Q887" t="b">
        <v>0</v>
      </c>
      <c r="R887" t="b">
        <v>0</v>
      </c>
      <c r="S887" t="s">
        <v>33</v>
      </c>
      <c r="T887" t="str">
        <f t="shared" si="81"/>
        <v>theater</v>
      </c>
      <c r="U887" t="str">
        <f t="shared" si="82"/>
        <v>plays</v>
      </c>
      <c r="V887" s="6" t="s">
        <v>2037</v>
      </c>
      <c r="W887" t="s">
        <v>2038</v>
      </c>
    </row>
    <row r="888" spans="1:23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84"/>
        <v>84.824037184594957</v>
      </c>
      <c r="G888" t="s">
        <v>14</v>
      </c>
      <c r="H888">
        <v>1825</v>
      </c>
      <c r="I888" s="5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79"/>
        <v>40416.208333333336</v>
      </c>
      <c r="O888" s="12">
        <f t="shared" si="80"/>
        <v>40434.208333333336</v>
      </c>
      <c r="Q888" t="b">
        <v>0</v>
      </c>
      <c r="R888" t="b">
        <v>0</v>
      </c>
      <c r="S888" t="s">
        <v>60</v>
      </c>
      <c r="T888" t="str">
        <f t="shared" si="81"/>
        <v>music</v>
      </c>
      <c r="U888" t="str">
        <f t="shared" si="82"/>
        <v>indie rock</v>
      </c>
      <c r="V888" s="6" t="s">
        <v>2033</v>
      </c>
      <c r="W888" t="s">
        <v>2043</v>
      </c>
    </row>
    <row r="889" spans="1:23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84"/>
        <v>29.346153846153843</v>
      </c>
      <c r="G889" t="s">
        <v>14</v>
      </c>
      <c r="H889">
        <v>31</v>
      </c>
      <c r="I889" s="5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79"/>
        <v>42202.208333333328</v>
      </c>
      <c r="O889" s="12">
        <f t="shared" si="80"/>
        <v>42249.208333333328</v>
      </c>
      <c r="Q889" t="b">
        <v>0</v>
      </c>
      <c r="R889" t="b">
        <v>1</v>
      </c>
      <c r="S889" t="s">
        <v>33</v>
      </c>
      <c r="T889" t="str">
        <f t="shared" si="81"/>
        <v>theater</v>
      </c>
      <c r="U889" t="str">
        <f t="shared" si="82"/>
        <v>plays</v>
      </c>
      <c r="V889" s="6" t="s">
        <v>2037</v>
      </c>
      <c r="W889" t="s">
        <v>2038</v>
      </c>
    </row>
    <row r="890" spans="1:23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84"/>
        <v>209.89655172413794</v>
      </c>
      <c r="G890" t="s">
        <v>20</v>
      </c>
      <c r="H890">
        <v>290</v>
      </c>
      <c r="I890" s="5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79"/>
        <v>42836.208333333328</v>
      </c>
      <c r="O890" s="12">
        <f t="shared" si="80"/>
        <v>42855.208333333328</v>
      </c>
      <c r="Q890" t="b">
        <v>0</v>
      </c>
      <c r="R890" t="b">
        <v>0</v>
      </c>
      <c r="S890" t="s">
        <v>33</v>
      </c>
      <c r="T890" t="str">
        <f t="shared" si="81"/>
        <v>theater</v>
      </c>
      <c r="U890" t="str">
        <f t="shared" si="82"/>
        <v>plays</v>
      </c>
      <c r="V890" s="6" t="s">
        <v>2037</v>
      </c>
      <c r="W890" t="s">
        <v>2038</v>
      </c>
    </row>
    <row r="891" spans="1:23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84"/>
        <v>169.78571428571431</v>
      </c>
      <c r="G891" t="s">
        <v>20</v>
      </c>
      <c r="H891">
        <v>122</v>
      </c>
      <c r="I891" s="5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79"/>
        <v>41710.208333333336</v>
      </c>
      <c r="O891" s="12">
        <f t="shared" si="80"/>
        <v>41717.208333333336</v>
      </c>
      <c r="Q891" t="b">
        <v>0</v>
      </c>
      <c r="R891" t="b">
        <v>1</v>
      </c>
      <c r="S891" t="s">
        <v>50</v>
      </c>
      <c r="T891" t="str">
        <f t="shared" si="81"/>
        <v>music</v>
      </c>
      <c r="U891" t="str">
        <f t="shared" si="82"/>
        <v>electric music</v>
      </c>
      <c r="V891" s="6" t="s">
        <v>2033</v>
      </c>
      <c r="W891" t="s">
        <v>2041</v>
      </c>
    </row>
    <row r="892" spans="1:23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84"/>
        <v>115.95907738095239</v>
      </c>
      <c r="G892" t="s">
        <v>20</v>
      </c>
      <c r="H892">
        <v>1470</v>
      </c>
      <c r="I892" s="5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79"/>
        <v>43640.208333333328</v>
      </c>
      <c r="O892" s="12">
        <f t="shared" si="80"/>
        <v>43641.208333333328</v>
      </c>
      <c r="Q892" t="b">
        <v>0</v>
      </c>
      <c r="R892" t="b">
        <v>0</v>
      </c>
      <c r="S892" t="s">
        <v>60</v>
      </c>
      <c r="T892" t="str">
        <f t="shared" si="81"/>
        <v>music</v>
      </c>
      <c r="U892" t="str">
        <f t="shared" si="82"/>
        <v>indie rock</v>
      </c>
      <c r="V892" s="6" t="s">
        <v>2033</v>
      </c>
      <c r="W892" t="s">
        <v>2043</v>
      </c>
    </row>
    <row r="893" spans="1:23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84"/>
        <v>258.59999999999997</v>
      </c>
      <c r="G893" t="s">
        <v>20</v>
      </c>
      <c r="H893">
        <v>165</v>
      </c>
      <c r="I893" s="5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79"/>
        <v>40880.25</v>
      </c>
      <c r="O893" s="12">
        <f t="shared" si="80"/>
        <v>40924.25</v>
      </c>
      <c r="Q893" t="b">
        <v>0</v>
      </c>
      <c r="R893" t="b">
        <v>0</v>
      </c>
      <c r="S893" t="s">
        <v>42</v>
      </c>
      <c r="T893" t="str">
        <f t="shared" si="81"/>
        <v>film &amp; video</v>
      </c>
      <c r="U893" t="str">
        <f t="shared" si="82"/>
        <v>documentary</v>
      </c>
      <c r="V893" s="6" t="s">
        <v>2039</v>
      </c>
      <c r="W893" t="s">
        <v>2040</v>
      </c>
    </row>
    <row r="894" spans="1:23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84"/>
        <v>230.58333333333331</v>
      </c>
      <c r="G894" t="s">
        <v>20</v>
      </c>
      <c r="H894">
        <v>182</v>
      </c>
      <c r="I894" s="5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79"/>
        <v>40319.208333333336</v>
      </c>
      <c r="O894" s="12">
        <f t="shared" si="80"/>
        <v>40360.208333333336</v>
      </c>
      <c r="Q894" t="b">
        <v>0</v>
      </c>
      <c r="R894" t="b">
        <v>0</v>
      </c>
      <c r="S894" t="s">
        <v>206</v>
      </c>
      <c r="T894" t="str">
        <f t="shared" si="81"/>
        <v>publishing</v>
      </c>
      <c r="U894" t="str">
        <f t="shared" si="82"/>
        <v>translations</v>
      </c>
      <c r="V894" s="6" t="s">
        <v>2045</v>
      </c>
      <c r="W894" t="s">
        <v>2057</v>
      </c>
    </row>
    <row r="895" spans="1:23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84"/>
        <v>128.21428571428572</v>
      </c>
      <c r="G895" t="s">
        <v>20</v>
      </c>
      <c r="H895">
        <v>199</v>
      </c>
      <c r="I895" s="5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79"/>
        <v>42170.208333333328</v>
      </c>
      <c r="O895" s="12">
        <f t="shared" si="80"/>
        <v>42174.208333333328</v>
      </c>
      <c r="Q895" t="b">
        <v>0</v>
      </c>
      <c r="R895" t="b">
        <v>1</v>
      </c>
      <c r="S895" t="s">
        <v>42</v>
      </c>
      <c r="T895" t="str">
        <f t="shared" si="81"/>
        <v>film &amp; video</v>
      </c>
      <c r="U895" t="str">
        <f t="shared" si="82"/>
        <v>documentary</v>
      </c>
      <c r="V895" s="6" t="s">
        <v>2039</v>
      </c>
      <c r="W895" t="s">
        <v>2040</v>
      </c>
    </row>
    <row r="896" spans="1:23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84"/>
        <v>188.70588235294116</v>
      </c>
      <c r="G896" t="s">
        <v>20</v>
      </c>
      <c r="H896">
        <v>56</v>
      </c>
      <c r="I896" s="5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79"/>
        <v>41466.208333333336</v>
      </c>
      <c r="O896" s="12">
        <f t="shared" si="80"/>
        <v>41496.208333333336</v>
      </c>
      <c r="Q896" t="b">
        <v>0</v>
      </c>
      <c r="R896" t="b">
        <v>1</v>
      </c>
      <c r="S896" t="s">
        <v>269</v>
      </c>
      <c r="T896" t="str">
        <f t="shared" si="81"/>
        <v>film &amp; video</v>
      </c>
      <c r="U896" t="str">
        <f t="shared" si="82"/>
        <v>television</v>
      </c>
      <c r="V896" s="6" t="s">
        <v>2039</v>
      </c>
      <c r="W896" t="s">
        <v>2058</v>
      </c>
    </row>
    <row r="897" spans="1:23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84"/>
        <v>6.9511889862327907</v>
      </c>
      <c r="G897" t="s">
        <v>14</v>
      </c>
      <c r="H897">
        <v>107</v>
      </c>
      <c r="I897" s="5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79"/>
        <v>43134.25</v>
      </c>
      <c r="O897" s="12">
        <f t="shared" si="80"/>
        <v>43143.25</v>
      </c>
      <c r="Q897" t="b">
        <v>0</v>
      </c>
      <c r="R897" t="b">
        <v>0</v>
      </c>
      <c r="S897" t="s">
        <v>33</v>
      </c>
      <c r="T897" t="str">
        <f t="shared" si="81"/>
        <v>theater</v>
      </c>
      <c r="U897" t="str">
        <f t="shared" si="82"/>
        <v>plays</v>
      </c>
      <c r="V897" s="6" t="s">
        <v>2037</v>
      </c>
      <c r="W897" t="s">
        <v>2038</v>
      </c>
    </row>
    <row r="898" spans="1:23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84"/>
        <v>774.43434343434342</v>
      </c>
      <c r="G898" t="s">
        <v>20</v>
      </c>
      <c r="H898">
        <v>1460</v>
      </c>
      <c r="I898" s="5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79"/>
        <v>40738.208333333336</v>
      </c>
      <c r="O898" s="12">
        <f t="shared" si="80"/>
        <v>40741.208333333336</v>
      </c>
      <c r="Q898" t="b">
        <v>0</v>
      </c>
      <c r="R898" t="b">
        <v>1</v>
      </c>
      <c r="S898" t="s">
        <v>17</v>
      </c>
      <c r="T898" t="str">
        <f t="shared" si="81"/>
        <v>food</v>
      </c>
      <c r="U898" t="str">
        <f t="shared" si="82"/>
        <v>food trucks</v>
      </c>
      <c r="V898" s="6" t="s">
        <v>2031</v>
      </c>
      <c r="W898" t="s">
        <v>2032</v>
      </c>
    </row>
    <row r="899" spans="1:23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84"/>
        <v>27.693181818181817</v>
      </c>
      <c r="G899" t="s">
        <v>14</v>
      </c>
      <c r="H899">
        <v>27</v>
      </c>
      <c r="I899" s="5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85">(((L899/60)/60)/24)+DATE(1970,1,1)</f>
        <v>43583.208333333328</v>
      </c>
      <c r="O899" s="12">
        <f t="shared" ref="O899:O962" si="86">(((M899/60)/60)/24)+DATE(1970,1,1)</f>
        <v>43585.208333333328</v>
      </c>
      <c r="Q899" t="b">
        <v>0</v>
      </c>
      <c r="R899" t="b">
        <v>0</v>
      </c>
      <c r="S899" t="s">
        <v>33</v>
      </c>
      <c r="T899" t="str">
        <f t="shared" ref="T899:T962" si="87">LEFT(S899, FIND("/", S899) -1)</f>
        <v>theater</v>
      </c>
      <c r="U899" t="str">
        <f t="shared" ref="U899:U962" si="88">RIGHT(S899, LEN(S899)- FIND("/", S899))</f>
        <v>plays</v>
      </c>
      <c r="V899" s="6" t="s">
        <v>2037</v>
      </c>
      <c r="W899" t="s">
        <v>2038</v>
      </c>
    </row>
    <row r="900" spans="1:23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5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85"/>
        <v>43815.25</v>
      </c>
      <c r="O900" s="12">
        <f t="shared" si="86"/>
        <v>43821.25</v>
      </c>
      <c r="Q900" t="b">
        <v>0</v>
      </c>
      <c r="R900" t="b">
        <v>0</v>
      </c>
      <c r="S900" t="s">
        <v>42</v>
      </c>
      <c r="T900" t="str">
        <f t="shared" si="87"/>
        <v>film &amp; video</v>
      </c>
      <c r="U900" t="str">
        <f t="shared" si="88"/>
        <v>documentary</v>
      </c>
      <c r="V900" s="6" t="s">
        <v>2039</v>
      </c>
      <c r="W900" t="s">
        <v>2040</v>
      </c>
    </row>
    <row r="901" spans="1:23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ref="F901:F964" si="90">(E901/D901)*100</f>
        <v>407.09677419354841</v>
      </c>
      <c r="G901" t="s">
        <v>20</v>
      </c>
      <c r="H901">
        <v>123</v>
      </c>
      <c r="I901" s="5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85"/>
        <v>41554.208333333336</v>
      </c>
      <c r="O901" s="12">
        <f t="shared" si="86"/>
        <v>41572.208333333336</v>
      </c>
      <c r="Q901" t="b">
        <v>0</v>
      </c>
      <c r="R901" t="b">
        <v>0</v>
      </c>
      <c r="S901" t="s">
        <v>159</v>
      </c>
      <c r="T901" t="str">
        <f t="shared" si="87"/>
        <v>music</v>
      </c>
      <c r="U901" t="str">
        <f t="shared" si="88"/>
        <v>jazz</v>
      </c>
      <c r="V901" s="6" t="s">
        <v>2033</v>
      </c>
      <c r="W901" t="s">
        <v>2056</v>
      </c>
    </row>
    <row r="902" spans="1:23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90"/>
        <v>2</v>
      </c>
      <c r="G902" t="s">
        <v>14</v>
      </c>
      <c r="H902">
        <v>1</v>
      </c>
      <c r="I902" s="5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85"/>
        <v>41901.208333333336</v>
      </c>
      <c r="O902" s="12">
        <f t="shared" si="86"/>
        <v>41902.208333333336</v>
      </c>
      <c r="Q902" t="b">
        <v>0</v>
      </c>
      <c r="R902" t="b">
        <v>1</v>
      </c>
      <c r="S902" t="s">
        <v>28</v>
      </c>
      <c r="T902" t="str">
        <f t="shared" si="87"/>
        <v>technology</v>
      </c>
      <c r="U902" t="str">
        <f t="shared" si="88"/>
        <v>web</v>
      </c>
      <c r="V902" s="6" t="s">
        <v>2035</v>
      </c>
      <c r="W902" t="s">
        <v>2036</v>
      </c>
    </row>
    <row r="903" spans="1:23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90"/>
        <v>156.17857142857144</v>
      </c>
      <c r="G903" t="s">
        <v>20</v>
      </c>
      <c r="H903">
        <v>159</v>
      </c>
      <c r="I903" s="5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85"/>
        <v>43298.208333333328</v>
      </c>
      <c r="O903" s="12">
        <f t="shared" si="86"/>
        <v>43331.208333333328</v>
      </c>
      <c r="Q903" t="b">
        <v>0</v>
      </c>
      <c r="R903" t="b">
        <v>1</v>
      </c>
      <c r="S903" t="s">
        <v>23</v>
      </c>
      <c r="T903" t="str">
        <f t="shared" si="87"/>
        <v>music</v>
      </c>
      <c r="U903" t="str">
        <f t="shared" si="88"/>
        <v>rock</v>
      </c>
      <c r="V903" s="6" t="s">
        <v>2033</v>
      </c>
      <c r="W903" t="s">
        <v>2034</v>
      </c>
    </row>
    <row r="904" spans="1:23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90"/>
        <v>252.42857142857144</v>
      </c>
      <c r="G904" t="s">
        <v>20</v>
      </c>
      <c r="H904">
        <v>110</v>
      </c>
      <c r="I904" s="5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85"/>
        <v>42399.25</v>
      </c>
      <c r="O904" s="12">
        <f t="shared" si="86"/>
        <v>42441.25</v>
      </c>
      <c r="Q904" t="b">
        <v>0</v>
      </c>
      <c r="R904" t="b">
        <v>0</v>
      </c>
      <c r="S904" t="s">
        <v>28</v>
      </c>
      <c r="T904" t="str">
        <f t="shared" si="87"/>
        <v>technology</v>
      </c>
      <c r="U904" t="str">
        <f t="shared" si="88"/>
        <v>web</v>
      </c>
      <c r="V904" s="6" t="s">
        <v>2035</v>
      </c>
      <c r="W904" t="s">
        <v>2036</v>
      </c>
    </row>
    <row r="905" spans="1:23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90"/>
        <v>1.729268292682927</v>
      </c>
      <c r="G905" t="s">
        <v>47</v>
      </c>
      <c r="H905">
        <v>14</v>
      </c>
      <c r="I905" s="5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85"/>
        <v>41034.208333333336</v>
      </c>
      <c r="O905" s="12">
        <f t="shared" si="86"/>
        <v>41049.208333333336</v>
      </c>
      <c r="Q905" t="b">
        <v>0</v>
      </c>
      <c r="R905" t="b">
        <v>1</v>
      </c>
      <c r="S905" t="s">
        <v>68</v>
      </c>
      <c r="T905" t="str">
        <f t="shared" si="87"/>
        <v>publishing</v>
      </c>
      <c r="U905" t="str">
        <f t="shared" si="88"/>
        <v>nonfiction</v>
      </c>
      <c r="V905" s="6" t="s">
        <v>2045</v>
      </c>
      <c r="W905" t="s">
        <v>2046</v>
      </c>
    </row>
    <row r="906" spans="1:23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90"/>
        <v>12.230769230769232</v>
      </c>
      <c r="G906" t="s">
        <v>14</v>
      </c>
      <c r="H906">
        <v>16</v>
      </c>
      <c r="I906" s="5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85"/>
        <v>41186.208333333336</v>
      </c>
      <c r="O906" s="12">
        <f t="shared" si="86"/>
        <v>41190.208333333336</v>
      </c>
      <c r="Q906" t="b">
        <v>0</v>
      </c>
      <c r="R906" t="b">
        <v>0</v>
      </c>
      <c r="S906" t="s">
        <v>133</v>
      </c>
      <c r="T906" t="str">
        <f t="shared" si="87"/>
        <v>publishing</v>
      </c>
      <c r="U906" t="str">
        <f t="shared" si="88"/>
        <v>radio &amp; podcasts</v>
      </c>
      <c r="V906" s="6" t="s">
        <v>2045</v>
      </c>
      <c r="W906" t="s">
        <v>2054</v>
      </c>
    </row>
    <row r="907" spans="1:23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90"/>
        <v>163.98734177215189</v>
      </c>
      <c r="G907" t="s">
        <v>20</v>
      </c>
      <c r="H907">
        <v>236</v>
      </c>
      <c r="I907" s="5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85"/>
        <v>41536.208333333336</v>
      </c>
      <c r="O907" s="12">
        <f t="shared" si="86"/>
        <v>41539.208333333336</v>
      </c>
      <c r="Q907" t="b">
        <v>0</v>
      </c>
      <c r="R907" t="b">
        <v>0</v>
      </c>
      <c r="S907" t="s">
        <v>33</v>
      </c>
      <c r="T907" t="str">
        <f t="shared" si="87"/>
        <v>theater</v>
      </c>
      <c r="U907" t="str">
        <f t="shared" si="88"/>
        <v>plays</v>
      </c>
      <c r="V907" s="6" t="s">
        <v>2037</v>
      </c>
      <c r="W907" t="s">
        <v>2038</v>
      </c>
    </row>
    <row r="908" spans="1:23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90"/>
        <v>162.98181818181817</v>
      </c>
      <c r="G908" t="s">
        <v>20</v>
      </c>
      <c r="H908">
        <v>191</v>
      </c>
      <c r="I908" s="5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85"/>
        <v>42868.208333333328</v>
      </c>
      <c r="O908" s="12">
        <f t="shared" si="86"/>
        <v>42904.208333333328</v>
      </c>
      <c r="Q908" t="b">
        <v>1</v>
      </c>
      <c r="R908" t="b">
        <v>1</v>
      </c>
      <c r="S908" t="s">
        <v>42</v>
      </c>
      <c r="T908" t="str">
        <f t="shared" si="87"/>
        <v>film &amp; video</v>
      </c>
      <c r="U908" t="str">
        <f t="shared" si="88"/>
        <v>documentary</v>
      </c>
      <c r="V908" s="6" t="s">
        <v>2039</v>
      </c>
      <c r="W908" t="s">
        <v>2040</v>
      </c>
    </row>
    <row r="909" spans="1:23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90"/>
        <v>20.252747252747252</v>
      </c>
      <c r="G909" t="s">
        <v>14</v>
      </c>
      <c r="H909">
        <v>41</v>
      </c>
      <c r="I909" s="5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85"/>
        <v>40660.208333333336</v>
      </c>
      <c r="O909" s="12">
        <f t="shared" si="86"/>
        <v>40667.208333333336</v>
      </c>
      <c r="Q909" t="b">
        <v>0</v>
      </c>
      <c r="R909" t="b">
        <v>0</v>
      </c>
      <c r="S909" t="s">
        <v>33</v>
      </c>
      <c r="T909" t="str">
        <f t="shared" si="87"/>
        <v>theater</v>
      </c>
      <c r="U909" t="str">
        <f t="shared" si="88"/>
        <v>plays</v>
      </c>
      <c r="V909" s="6" t="s">
        <v>2037</v>
      </c>
      <c r="W909" t="s">
        <v>2038</v>
      </c>
    </row>
    <row r="910" spans="1:23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90"/>
        <v>319.24083769633506</v>
      </c>
      <c r="G910" t="s">
        <v>20</v>
      </c>
      <c r="H910">
        <v>3934</v>
      </c>
      <c r="I910" s="5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85"/>
        <v>41031.208333333336</v>
      </c>
      <c r="O910" s="12">
        <f t="shared" si="86"/>
        <v>41042.208333333336</v>
      </c>
      <c r="Q910" t="b">
        <v>0</v>
      </c>
      <c r="R910" t="b">
        <v>0</v>
      </c>
      <c r="S910" t="s">
        <v>89</v>
      </c>
      <c r="T910" t="str">
        <f t="shared" si="87"/>
        <v>games</v>
      </c>
      <c r="U910" t="str">
        <f t="shared" si="88"/>
        <v>video games</v>
      </c>
      <c r="V910" s="6" t="s">
        <v>2048</v>
      </c>
      <c r="W910" t="s">
        <v>2049</v>
      </c>
    </row>
    <row r="911" spans="1:23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90"/>
        <v>478.94444444444446</v>
      </c>
      <c r="G911" t="s">
        <v>20</v>
      </c>
      <c r="H911">
        <v>80</v>
      </c>
      <c r="I911" s="5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85"/>
        <v>43255.208333333328</v>
      </c>
      <c r="O911" s="12">
        <f t="shared" si="86"/>
        <v>43282.208333333328</v>
      </c>
      <c r="Q911" t="b">
        <v>0</v>
      </c>
      <c r="R911" t="b">
        <v>1</v>
      </c>
      <c r="S911" t="s">
        <v>33</v>
      </c>
      <c r="T911" t="str">
        <f t="shared" si="87"/>
        <v>theater</v>
      </c>
      <c r="U911" t="str">
        <f t="shared" si="88"/>
        <v>plays</v>
      </c>
      <c r="V911" s="6" t="s">
        <v>2037</v>
      </c>
      <c r="W911" t="s">
        <v>2038</v>
      </c>
    </row>
    <row r="912" spans="1:23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90"/>
        <v>19.556634304207122</v>
      </c>
      <c r="G912" t="s">
        <v>74</v>
      </c>
      <c r="H912">
        <v>296</v>
      </c>
      <c r="I912" s="5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85"/>
        <v>42026.25</v>
      </c>
      <c r="O912" s="12">
        <f t="shared" si="86"/>
        <v>42027.25</v>
      </c>
      <c r="Q912" t="b">
        <v>0</v>
      </c>
      <c r="R912" t="b">
        <v>0</v>
      </c>
      <c r="S912" t="s">
        <v>33</v>
      </c>
      <c r="T912" t="str">
        <f t="shared" si="87"/>
        <v>theater</v>
      </c>
      <c r="U912" t="str">
        <f t="shared" si="88"/>
        <v>plays</v>
      </c>
      <c r="V912" s="6" t="s">
        <v>2037</v>
      </c>
      <c r="W912" t="s">
        <v>2038</v>
      </c>
    </row>
    <row r="913" spans="1:23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90"/>
        <v>198.94827586206895</v>
      </c>
      <c r="G913" t="s">
        <v>20</v>
      </c>
      <c r="H913">
        <v>462</v>
      </c>
      <c r="I913" s="5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85"/>
        <v>43717.208333333328</v>
      </c>
      <c r="O913" s="12">
        <f t="shared" si="86"/>
        <v>43719.208333333328</v>
      </c>
      <c r="Q913" t="b">
        <v>1</v>
      </c>
      <c r="R913" t="b">
        <v>0</v>
      </c>
      <c r="S913" t="s">
        <v>28</v>
      </c>
      <c r="T913" t="str">
        <f t="shared" si="87"/>
        <v>technology</v>
      </c>
      <c r="U913" t="str">
        <f t="shared" si="88"/>
        <v>web</v>
      </c>
      <c r="V913" s="6" t="s">
        <v>2035</v>
      </c>
      <c r="W913" t="s">
        <v>2036</v>
      </c>
    </row>
    <row r="914" spans="1:23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90"/>
        <v>795</v>
      </c>
      <c r="G914" t="s">
        <v>20</v>
      </c>
      <c r="H914">
        <v>179</v>
      </c>
      <c r="I914" s="5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85"/>
        <v>41157.208333333336</v>
      </c>
      <c r="O914" s="12">
        <f t="shared" si="86"/>
        <v>41170.208333333336</v>
      </c>
      <c r="Q914" t="b">
        <v>1</v>
      </c>
      <c r="R914" t="b">
        <v>0</v>
      </c>
      <c r="S914" t="s">
        <v>53</v>
      </c>
      <c r="T914" t="str">
        <f t="shared" si="87"/>
        <v>film &amp; video</v>
      </c>
      <c r="U914" t="str">
        <f t="shared" si="88"/>
        <v>drama</v>
      </c>
      <c r="V914" s="6" t="s">
        <v>2039</v>
      </c>
      <c r="W914" t="s">
        <v>2042</v>
      </c>
    </row>
    <row r="915" spans="1:23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90"/>
        <v>50.621082621082621</v>
      </c>
      <c r="G915" t="s">
        <v>14</v>
      </c>
      <c r="H915">
        <v>523</v>
      </c>
      <c r="I915" s="5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85"/>
        <v>43597.208333333328</v>
      </c>
      <c r="O915" s="12">
        <f t="shared" si="86"/>
        <v>43610.208333333328</v>
      </c>
      <c r="Q915" t="b">
        <v>0</v>
      </c>
      <c r="R915" t="b">
        <v>0</v>
      </c>
      <c r="S915" t="s">
        <v>53</v>
      </c>
      <c r="T915" t="str">
        <f t="shared" si="87"/>
        <v>film &amp; video</v>
      </c>
      <c r="U915" t="str">
        <f t="shared" si="88"/>
        <v>drama</v>
      </c>
      <c r="V915" s="6" t="s">
        <v>2039</v>
      </c>
      <c r="W915" t="s">
        <v>2042</v>
      </c>
    </row>
    <row r="916" spans="1:23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90"/>
        <v>57.4375</v>
      </c>
      <c r="G916" t="s">
        <v>14</v>
      </c>
      <c r="H916">
        <v>141</v>
      </c>
      <c r="I916" s="5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85"/>
        <v>41490.208333333336</v>
      </c>
      <c r="O916" s="12">
        <f t="shared" si="86"/>
        <v>41502.208333333336</v>
      </c>
      <c r="Q916" t="b">
        <v>0</v>
      </c>
      <c r="R916" t="b">
        <v>0</v>
      </c>
      <c r="S916" t="s">
        <v>33</v>
      </c>
      <c r="T916" t="str">
        <f t="shared" si="87"/>
        <v>theater</v>
      </c>
      <c r="U916" t="str">
        <f t="shared" si="88"/>
        <v>plays</v>
      </c>
      <c r="V916" s="6" t="s">
        <v>2037</v>
      </c>
      <c r="W916" t="s">
        <v>2038</v>
      </c>
    </row>
    <row r="917" spans="1:23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90"/>
        <v>155.62827640984909</v>
      </c>
      <c r="G917" t="s">
        <v>20</v>
      </c>
      <c r="H917">
        <v>1866</v>
      </c>
      <c r="I917" s="5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85"/>
        <v>42976.208333333328</v>
      </c>
      <c r="O917" s="12">
        <f t="shared" si="86"/>
        <v>42985.208333333328</v>
      </c>
      <c r="Q917" t="b">
        <v>0</v>
      </c>
      <c r="R917" t="b">
        <v>0</v>
      </c>
      <c r="S917" t="s">
        <v>269</v>
      </c>
      <c r="T917" t="str">
        <f t="shared" si="87"/>
        <v>film &amp; video</v>
      </c>
      <c r="U917" t="str">
        <f t="shared" si="88"/>
        <v>television</v>
      </c>
      <c r="V917" s="6" t="s">
        <v>2039</v>
      </c>
      <c r="W917" t="s">
        <v>2058</v>
      </c>
    </row>
    <row r="918" spans="1:23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90"/>
        <v>36.297297297297298</v>
      </c>
      <c r="G918" t="s">
        <v>14</v>
      </c>
      <c r="H918">
        <v>52</v>
      </c>
      <c r="I918" s="5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85"/>
        <v>41991.25</v>
      </c>
      <c r="O918" s="12">
        <f t="shared" si="86"/>
        <v>42000.25</v>
      </c>
      <c r="Q918" t="b">
        <v>0</v>
      </c>
      <c r="R918" t="b">
        <v>0</v>
      </c>
      <c r="S918" t="s">
        <v>122</v>
      </c>
      <c r="T918" t="str">
        <f t="shared" si="87"/>
        <v>photography</v>
      </c>
      <c r="U918" t="str">
        <f t="shared" si="88"/>
        <v>photography books</v>
      </c>
      <c r="V918" s="6" t="s">
        <v>2052</v>
      </c>
      <c r="W918" t="s">
        <v>2053</v>
      </c>
    </row>
    <row r="919" spans="1:23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90"/>
        <v>58.25</v>
      </c>
      <c r="G919" t="s">
        <v>47</v>
      </c>
      <c r="H919">
        <v>27</v>
      </c>
      <c r="I919" s="5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85"/>
        <v>40722.208333333336</v>
      </c>
      <c r="O919" s="12">
        <f t="shared" si="86"/>
        <v>40746.208333333336</v>
      </c>
      <c r="Q919" t="b">
        <v>0</v>
      </c>
      <c r="R919" t="b">
        <v>1</v>
      </c>
      <c r="S919" t="s">
        <v>100</v>
      </c>
      <c r="T919" t="str">
        <f t="shared" si="87"/>
        <v>film &amp; video</v>
      </c>
      <c r="U919" t="str">
        <f t="shared" si="88"/>
        <v>shorts</v>
      </c>
      <c r="V919" s="6" t="s">
        <v>2039</v>
      </c>
      <c r="W919" t="s">
        <v>2050</v>
      </c>
    </row>
    <row r="920" spans="1:23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90"/>
        <v>237.39473684210526</v>
      </c>
      <c r="G920" t="s">
        <v>20</v>
      </c>
      <c r="H920">
        <v>156</v>
      </c>
      <c r="I920" s="5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85"/>
        <v>41117.208333333336</v>
      </c>
      <c r="O920" s="12">
        <f t="shared" si="86"/>
        <v>41128.208333333336</v>
      </c>
      <c r="Q920" t="b">
        <v>0</v>
      </c>
      <c r="R920" t="b">
        <v>0</v>
      </c>
      <c r="S920" t="s">
        <v>133</v>
      </c>
      <c r="T920" t="str">
        <f t="shared" si="87"/>
        <v>publishing</v>
      </c>
      <c r="U920" t="str">
        <f t="shared" si="88"/>
        <v>radio &amp; podcasts</v>
      </c>
      <c r="V920" s="6" t="s">
        <v>2045</v>
      </c>
      <c r="W920" t="s">
        <v>2054</v>
      </c>
    </row>
    <row r="921" spans="1:23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90"/>
        <v>58.75</v>
      </c>
      <c r="G921" t="s">
        <v>14</v>
      </c>
      <c r="H921">
        <v>225</v>
      </c>
      <c r="I921" s="5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85"/>
        <v>43022.208333333328</v>
      </c>
      <c r="O921" s="12">
        <f t="shared" si="86"/>
        <v>43054.25</v>
      </c>
      <c r="Q921" t="b">
        <v>0</v>
      </c>
      <c r="R921" t="b">
        <v>1</v>
      </c>
      <c r="S921" t="s">
        <v>33</v>
      </c>
      <c r="T921" t="str">
        <f t="shared" si="87"/>
        <v>theater</v>
      </c>
      <c r="U921" t="str">
        <f t="shared" si="88"/>
        <v>plays</v>
      </c>
      <c r="V921" s="6" t="s">
        <v>2037</v>
      </c>
      <c r="W921" t="s">
        <v>2038</v>
      </c>
    </row>
    <row r="922" spans="1:23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90"/>
        <v>182.56603773584905</v>
      </c>
      <c r="G922" t="s">
        <v>20</v>
      </c>
      <c r="H922">
        <v>255</v>
      </c>
      <c r="I922" s="5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85"/>
        <v>43503.25</v>
      </c>
      <c r="O922" s="12">
        <f t="shared" si="86"/>
        <v>43523.25</v>
      </c>
      <c r="Q922" t="b">
        <v>1</v>
      </c>
      <c r="R922" t="b">
        <v>0</v>
      </c>
      <c r="S922" t="s">
        <v>71</v>
      </c>
      <c r="T922" t="str">
        <f t="shared" si="87"/>
        <v>film &amp; video</v>
      </c>
      <c r="U922" t="str">
        <f t="shared" si="88"/>
        <v>animation</v>
      </c>
      <c r="V922" s="6" t="s">
        <v>2039</v>
      </c>
      <c r="W922" t="s">
        <v>2047</v>
      </c>
    </row>
    <row r="923" spans="1:23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90"/>
        <v>0.75436408977556113</v>
      </c>
      <c r="G923" t="s">
        <v>14</v>
      </c>
      <c r="H923">
        <v>38</v>
      </c>
      <c r="I923" s="5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85"/>
        <v>40951.25</v>
      </c>
      <c r="O923" s="12">
        <f t="shared" si="86"/>
        <v>40965.25</v>
      </c>
      <c r="Q923" t="b">
        <v>0</v>
      </c>
      <c r="R923" t="b">
        <v>0</v>
      </c>
      <c r="S923" t="s">
        <v>28</v>
      </c>
      <c r="T923" t="str">
        <f t="shared" si="87"/>
        <v>technology</v>
      </c>
      <c r="U923" t="str">
        <f t="shared" si="88"/>
        <v>web</v>
      </c>
      <c r="V923" s="6" t="s">
        <v>2035</v>
      </c>
      <c r="W923" t="s">
        <v>2036</v>
      </c>
    </row>
    <row r="924" spans="1:23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90"/>
        <v>175.95330739299609</v>
      </c>
      <c r="G924" t="s">
        <v>20</v>
      </c>
      <c r="H924">
        <v>2261</v>
      </c>
      <c r="I924" s="5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85"/>
        <v>43443.25</v>
      </c>
      <c r="O924" s="12">
        <f t="shared" si="86"/>
        <v>43452.25</v>
      </c>
      <c r="Q924" t="b">
        <v>0</v>
      </c>
      <c r="R924" t="b">
        <v>1</v>
      </c>
      <c r="S924" t="s">
        <v>319</v>
      </c>
      <c r="T924" t="str">
        <f t="shared" si="87"/>
        <v>music</v>
      </c>
      <c r="U924" t="str">
        <f t="shared" si="88"/>
        <v>world music</v>
      </c>
      <c r="V924" s="6" t="s">
        <v>2033</v>
      </c>
      <c r="W924" t="s">
        <v>2060</v>
      </c>
    </row>
    <row r="925" spans="1:23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90"/>
        <v>237.88235294117646</v>
      </c>
      <c r="G925" t="s">
        <v>20</v>
      </c>
      <c r="H925">
        <v>40</v>
      </c>
      <c r="I925" s="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85"/>
        <v>40373.208333333336</v>
      </c>
      <c r="O925" s="12">
        <f t="shared" si="86"/>
        <v>40374.208333333336</v>
      </c>
      <c r="Q925" t="b">
        <v>0</v>
      </c>
      <c r="R925" t="b">
        <v>0</v>
      </c>
      <c r="S925" t="s">
        <v>33</v>
      </c>
      <c r="T925" t="str">
        <f t="shared" si="87"/>
        <v>theater</v>
      </c>
      <c r="U925" t="str">
        <f t="shared" si="88"/>
        <v>plays</v>
      </c>
      <c r="V925" s="6" t="s">
        <v>2037</v>
      </c>
      <c r="W925" t="s">
        <v>2038</v>
      </c>
    </row>
    <row r="926" spans="1:23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90"/>
        <v>488.05076142131981</v>
      </c>
      <c r="G926" t="s">
        <v>20</v>
      </c>
      <c r="H926">
        <v>2289</v>
      </c>
      <c r="I926" s="5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85"/>
        <v>43769.208333333328</v>
      </c>
      <c r="O926" s="12">
        <f t="shared" si="86"/>
        <v>43780.25</v>
      </c>
      <c r="Q926" t="b">
        <v>0</v>
      </c>
      <c r="R926" t="b">
        <v>0</v>
      </c>
      <c r="S926" t="s">
        <v>33</v>
      </c>
      <c r="T926" t="str">
        <f t="shared" si="87"/>
        <v>theater</v>
      </c>
      <c r="U926" t="str">
        <f t="shared" si="88"/>
        <v>plays</v>
      </c>
      <c r="V926" s="6" t="s">
        <v>2037</v>
      </c>
      <c r="W926" t="s">
        <v>2038</v>
      </c>
    </row>
    <row r="927" spans="1:23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90"/>
        <v>224.06666666666669</v>
      </c>
      <c r="G927" t="s">
        <v>20</v>
      </c>
      <c r="H927">
        <v>65</v>
      </c>
      <c r="I927" s="5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85"/>
        <v>43000.208333333328</v>
      </c>
      <c r="O927" s="12">
        <f t="shared" si="86"/>
        <v>43012.208333333328</v>
      </c>
      <c r="Q927" t="b">
        <v>0</v>
      </c>
      <c r="R927" t="b">
        <v>0</v>
      </c>
      <c r="S927" t="s">
        <v>33</v>
      </c>
      <c r="T927" t="str">
        <f t="shared" si="87"/>
        <v>theater</v>
      </c>
      <c r="U927" t="str">
        <f t="shared" si="88"/>
        <v>plays</v>
      </c>
      <c r="V927" s="6" t="s">
        <v>2037</v>
      </c>
      <c r="W927" t="s">
        <v>2038</v>
      </c>
    </row>
    <row r="928" spans="1:23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90"/>
        <v>18.126436781609197</v>
      </c>
      <c r="G928" t="s">
        <v>14</v>
      </c>
      <c r="H928">
        <v>15</v>
      </c>
      <c r="I928" s="5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85"/>
        <v>42502.208333333328</v>
      </c>
      <c r="O928" s="12">
        <f t="shared" si="86"/>
        <v>42506.208333333328</v>
      </c>
      <c r="Q928" t="b">
        <v>0</v>
      </c>
      <c r="R928" t="b">
        <v>0</v>
      </c>
      <c r="S928" t="s">
        <v>17</v>
      </c>
      <c r="T928" t="str">
        <f t="shared" si="87"/>
        <v>food</v>
      </c>
      <c r="U928" t="str">
        <f t="shared" si="88"/>
        <v>food trucks</v>
      </c>
      <c r="V928" s="6" t="s">
        <v>2031</v>
      </c>
      <c r="W928" t="s">
        <v>2032</v>
      </c>
    </row>
    <row r="929" spans="1:23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90"/>
        <v>45.847222222222221</v>
      </c>
      <c r="G929" t="s">
        <v>14</v>
      </c>
      <c r="H929">
        <v>37</v>
      </c>
      <c r="I929" s="5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85"/>
        <v>41102.208333333336</v>
      </c>
      <c r="O929" s="12">
        <f t="shared" si="86"/>
        <v>41131.208333333336</v>
      </c>
      <c r="Q929" t="b">
        <v>0</v>
      </c>
      <c r="R929" t="b">
        <v>0</v>
      </c>
      <c r="S929" t="s">
        <v>33</v>
      </c>
      <c r="T929" t="str">
        <f t="shared" si="87"/>
        <v>theater</v>
      </c>
      <c r="U929" t="str">
        <f t="shared" si="88"/>
        <v>plays</v>
      </c>
      <c r="V929" s="6" t="s">
        <v>2037</v>
      </c>
      <c r="W929" t="s">
        <v>2038</v>
      </c>
    </row>
    <row r="930" spans="1:23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90"/>
        <v>117.31541218637993</v>
      </c>
      <c r="G930" t="s">
        <v>20</v>
      </c>
      <c r="H930">
        <v>3777</v>
      </c>
      <c r="I930" s="5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85"/>
        <v>41637.25</v>
      </c>
      <c r="O930" s="12">
        <f t="shared" si="86"/>
        <v>41646.25</v>
      </c>
      <c r="Q930" t="b">
        <v>0</v>
      </c>
      <c r="R930" t="b">
        <v>0</v>
      </c>
      <c r="S930" t="s">
        <v>28</v>
      </c>
      <c r="T930" t="str">
        <f t="shared" si="87"/>
        <v>technology</v>
      </c>
      <c r="U930" t="str">
        <f t="shared" si="88"/>
        <v>web</v>
      </c>
      <c r="V930" s="6" t="s">
        <v>2035</v>
      </c>
      <c r="W930" t="s">
        <v>2036</v>
      </c>
    </row>
    <row r="931" spans="1:23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90"/>
        <v>217.30909090909088</v>
      </c>
      <c r="G931" t="s">
        <v>20</v>
      </c>
      <c r="H931">
        <v>184</v>
      </c>
      <c r="I931" s="5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85"/>
        <v>42858.208333333328</v>
      </c>
      <c r="O931" s="12">
        <f t="shared" si="86"/>
        <v>42872.208333333328</v>
      </c>
      <c r="Q931" t="b">
        <v>0</v>
      </c>
      <c r="R931" t="b">
        <v>0</v>
      </c>
      <c r="S931" t="s">
        <v>33</v>
      </c>
      <c r="T931" t="str">
        <f t="shared" si="87"/>
        <v>theater</v>
      </c>
      <c r="U931" t="str">
        <f t="shared" si="88"/>
        <v>plays</v>
      </c>
      <c r="V931" s="6" t="s">
        <v>2037</v>
      </c>
      <c r="W931" t="s">
        <v>2038</v>
      </c>
    </row>
    <row r="932" spans="1:23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90"/>
        <v>112.28571428571428</v>
      </c>
      <c r="G932" t="s">
        <v>20</v>
      </c>
      <c r="H932">
        <v>85</v>
      </c>
      <c r="I932" s="5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85"/>
        <v>42060.25</v>
      </c>
      <c r="O932" s="12">
        <f t="shared" si="86"/>
        <v>42067.25</v>
      </c>
      <c r="Q932" t="b">
        <v>0</v>
      </c>
      <c r="R932" t="b">
        <v>1</v>
      </c>
      <c r="S932" t="s">
        <v>33</v>
      </c>
      <c r="T932" t="str">
        <f t="shared" si="87"/>
        <v>theater</v>
      </c>
      <c r="U932" t="str">
        <f t="shared" si="88"/>
        <v>plays</v>
      </c>
      <c r="V932" s="6" t="s">
        <v>2037</v>
      </c>
      <c r="W932" t="s">
        <v>2038</v>
      </c>
    </row>
    <row r="933" spans="1:23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90"/>
        <v>72.51898734177216</v>
      </c>
      <c r="G933" t="s">
        <v>14</v>
      </c>
      <c r="H933">
        <v>112</v>
      </c>
      <c r="I933" s="5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85"/>
        <v>41818.208333333336</v>
      </c>
      <c r="O933" s="12">
        <f t="shared" si="86"/>
        <v>41820.208333333336</v>
      </c>
      <c r="Q933" t="b">
        <v>0</v>
      </c>
      <c r="R933" t="b">
        <v>1</v>
      </c>
      <c r="S933" t="s">
        <v>33</v>
      </c>
      <c r="T933" t="str">
        <f t="shared" si="87"/>
        <v>theater</v>
      </c>
      <c r="U933" t="str">
        <f t="shared" si="88"/>
        <v>plays</v>
      </c>
      <c r="V933" s="6" t="s">
        <v>2037</v>
      </c>
      <c r="W933" t="s">
        <v>2038</v>
      </c>
    </row>
    <row r="934" spans="1:23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90"/>
        <v>212.30434782608697</v>
      </c>
      <c r="G934" t="s">
        <v>20</v>
      </c>
      <c r="H934">
        <v>144</v>
      </c>
      <c r="I934" s="5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85"/>
        <v>41709.208333333336</v>
      </c>
      <c r="O934" s="12">
        <f t="shared" si="86"/>
        <v>41712.208333333336</v>
      </c>
      <c r="Q934" t="b">
        <v>0</v>
      </c>
      <c r="R934" t="b">
        <v>0</v>
      </c>
      <c r="S934" t="s">
        <v>23</v>
      </c>
      <c r="T934" t="str">
        <f t="shared" si="87"/>
        <v>music</v>
      </c>
      <c r="U934" t="str">
        <f t="shared" si="88"/>
        <v>rock</v>
      </c>
      <c r="V934" s="6" t="s">
        <v>2033</v>
      </c>
      <c r="W934" t="s">
        <v>2034</v>
      </c>
    </row>
    <row r="935" spans="1:23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90"/>
        <v>239.74657534246577</v>
      </c>
      <c r="G935" t="s">
        <v>20</v>
      </c>
      <c r="H935">
        <v>1902</v>
      </c>
      <c r="I935" s="5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85"/>
        <v>41372.208333333336</v>
      </c>
      <c r="O935" s="12">
        <f t="shared" si="86"/>
        <v>41385.208333333336</v>
      </c>
      <c r="Q935" t="b">
        <v>0</v>
      </c>
      <c r="R935" t="b">
        <v>0</v>
      </c>
      <c r="S935" t="s">
        <v>33</v>
      </c>
      <c r="T935" t="str">
        <f t="shared" si="87"/>
        <v>theater</v>
      </c>
      <c r="U935" t="str">
        <f t="shared" si="88"/>
        <v>plays</v>
      </c>
      <c r="V935" s="6" t="s">
        <v>2037</v>
      </c>
      <c r="W935" t="s">
        <v>2038</v>
      </c>
    </row>
    <row r="936" spans="1:23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90"/>
        <v>181.93548387096774</v>
      </c>
      <c r="G936" t="s">
        <v>20</v>
      </c>
      <c r="H936">
        <v>105</v>
      </c>
      <c r="I936" s="5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85"/>
        <v>42422.25</v>
      </c>
      <c r="O936" s="12">
        <f t="shared" si="86"/>
        <v>42428.25</v>
      </c>
      <c r="Q936" t="b">
        <v>0</v>
      </c>
      <c r="R936" t="b">
        <v>0</v>
      </c>
      <c r="S936" t="s">
        <v>33</v>
      </c>
      <c r="T936" t="str">
        <f t="shared" si="87"/>
        <v>theater</v>
      </c>
      <c r="U936" t="str">
        <f t="shared" si="88"/>
        <v>plays</v>
      </c>
      <c r="V936" s="6" t="s">
        <v>2037</v>
      </c>
      <c r="W936" t="s">
        <v>2038</v>
      </c>
    </row>
    <row r="937" spans="1:23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90"/>
        <v>164.13114754098362</v>
      </c>
      <c r="G937" t="s">
        <v>20</v>
      </c>
      <c r="H937">
        <v>132</v>
      </c>
      <c r="I937" s="5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85"/>
        <v>42209.208333333328</v>
      </c>
      <c r="O937" s="12">
        <f t="shared" si="86"/>
        <v>42216.208333333328</v>
      </c>
      <c r="Q937" t="b">
        <v>0</v>
      </c>
      <c r="R937" t="b">
        <v>0</v>
      </c>
      <c r="S937" t="s">
        <v>33</v>
      </c>
      <c r="T937" t="str">
        <f t="shared" si="87"/>
        <v>theater</v>
      </c>
      <c r="U937" t="str">
        <f t="shared" si="88"/>
        <v>plays</v>
      </c>
      <c r="V937" s="6" t="s">
        <v>2037</v>
      </c>
      <c r="W937" t="s">
        <v>2038</v>
      </c>
    </row>
    <row r="938" spans="1:23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90"/>
        <v>1.6375968992248062</v>
      </c>
      <c r="G938" t="s">
        <v>14</v>
      </c>
      <c r="H938">
        <v>21</v>
      </c>
      <c r="I938" s="5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85"/>
        <v>43668.208333333328</v>
      </c>
      <c r="O938" s="12">
        <f t="shared" si="86"/>
        <v>43671.208333333328</v>
      </c>
      <c r="Q938" t="b">
        <v>1</v>
      </c>
      <c r="R938" t="b">
        <v>0</v>
      </c>
      <c r="S938" t="s">
        <v>33</v>
      </c>
      <c r="T938" t="str">
        <f t="shared" si="87"/>
        <v>theater</v>
      </c>
      <c r="U938" t="str">
        <f t="shared" si="88"/>
        <v>plays</v>
      </c>
      <c r="V938" s="6" t="s">
        <v>2037</v>
      </c>
      <c r="W938" t="s">
        <v>2038</v>
      </c>
    </row>
    <row r="939" spans="1:23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90"/>
        <v>49.64385964912281</v>
      </c>
      <c r="G939" t="s">
        <v>74</v>
      </c>
      <c r="H939">
        <v>976</v>
      </c>
      <c r="I939" s="5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85"/>
        <v>42334.25</v>
      </c>
      <c r="O939" s="12">
        <f t="shared" si="86"/>
        <v>42343.25</v>
      </c>
      <c r="Q939" t="b">
        <v>0</v>
      </c>
      <c r="R939" t="b">
        <v>0</v>
      </c>
      <c r="S939" t="s">
        <v>42</v>
      </c>
      <c r="T939" t="str">
        <f t="shared" si="87"/>
        <v>film &amp; video</v>
      </c>
      <c r="U939" t="str">
        <f t="shared" si="88"/>
        <v>documentary</v>
      </c>
      <c r="V939" s="6" t="s">
        <v>2039</v>
      </c>
      <c r="W939" t="s">
        <v>2040</v>
      </c>
    </row>
    <row r="940" spans="1:23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90"/>
        <v>109.70652173913042</v>
      </c>
      <c r="G940" t="s">
        <v>20</v>
      </c>
      <c r="H940">
        <v>96</v>
      </c>
      <c r="I940" s="5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85"/>
        <v>43263.208333333328</v>
      </c>
      <c r="O940" s="12">
        <f t="shared" si="86"/>
        <v>43299.208333333328</v>
      </c>
      <c r="Q940" t="b">
        <v>0</v>
      </c>
      <c r="R940" t="b">
        <v>1</v>
      </c>
      <c r="S940" t="s">
        <v>119</v>
      </c>
      <c r="T940" t="str">
        <f t="shared" si="87"/>
        <v>publishing</v>
      </c>
      <c r="U940" t="str">
        <f t="shared" si="88"/>
        <v>fiction</v>
      </c>
      <c r="V940" s="6" t="s">
        <v>2045</v>
      </c>
      <c r="W940" t="s">
        <v>2051</v>
      </c>
    </row>
    <row r="941" spans="1:23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90"/>
        <v>49.217948717948715</v>
      </c>
      <c r="G941" t="s">
        <v>14</v>
      </c>
      <c r="H941">
        <v>67</v>
      </c>
      <c r="I941" s="5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85"/>
        <v>40670.208333333336</v>
      </c>
      <c r="O941" s="12">
        <f t="shared" si="86"/>
        <v>40687.208333333336</v>
      </c>
      <c r="Q941" t="b">
        <v>0</v>
      </c>
      <c r="R941" t="b">
        <v>1</v>
      </c>
      <c r="S941" t="s">
        <v>89</v>
      </c>
      <c r="T941" t="str">
        <f t="shared" si="87"/>
        <v>games</v>
      </c>
      <c r="U941" t="str">
        <f t="shared" si="88"/>
        <v>video games</v>
      </c>
      <c r="V941" s="6" t="s">
        <v>2048</v>
      </c>
      <c r="W941" t="s">
        <v>2049</v>
      </c>
    </row>
    <row r="942" spans="1:23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90"/>
        <v>62.232323232323225</v>
      </c>
      <c r="G942" t="s">
        <v>47</v>
      </c>
      <c r="H942">
        <v>66</v>
      </c>
      <c r="I942" s="5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85"/>
        <v>41244.25</v>
      </c>
      <c r="O942" s="12">
        <f t="shared" si="86"/>
        <v>41266.25</v>
      </c>
      <c r="Q942" t="b">
        <v>0</v>
      </c>
      <c r="R942" t="b">
        <v>0</v>
      </c>
      <c r="S942" t="s">
        <v>28</v>
      </c>
      <c r="T942" t="str">
        <f t="shared" si="87"/>
        <v>technology</v>
      </c>
      <c r="U942" t="str">
        <f t="shared" si="88"/>
        <v>web</v>
      </c>
      <c r="V942" s="6" t="s">
        <v>2035</v>
      </c>
      <c r="W942" t="s">
        <v>2036</v>
      </c>
    </row>
    <row r="943" spans="1:23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90"/>
        <v>13.05813953488372</v>
      </c>
      <c r="G943" t="s">
        <v>14</v>
      </c>
      <c r="H943">
        <v>78</v>
      </c>
      <c r="I943" s="5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85"/>
        <v>40552.25</v>
      </c>
      <c r="O943" s="12">
        <f t="shared" si="86"/>
        <v>40587.25</v>
      </c>
      <c r="Q943" t="b">
        <v>1</v>
      </c>
      <c r="R943" t="b">
        <v>0</v>
      </c>
      <c r="S943" t="s">
        <v>33</v>
      </c>
      <c r="T943" t="str">
        <f t="shared" si="87"/>
        <v>theater</v>
      </c>
      <c r="U943" t="str">
        <f t="shared" si="88"/>
        <v>plays</v>
      </c>
      <c r="V943" s="6" t="s">
        <v>2037</v>
      </c>
      <c r="W943" t="s">
        <v>2038</v>
      </c>
    </row>
    <row r="944" spans="1:23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90"/>
        <v>64.635416666666671</v>
      </c>
      <c r="G944" t="s">
        <v>14</v>
      </c>
      <c r="H944">
        <v>67</v>
      </c>
      <c r="I944" s="5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85"/>
        <v>40568.25</v>
      </c>
      <c r="O944" s="12">
        <f t="shared" si="86"/>
        <v>40571.25</v>
      </c>
      <c r="Q944" t="b">
        <v>0</v>
      </c>
      <c r="R944" t="b">
        <v>0</v>
      </c>
      <c r="S944" t="s">
        <v>33</v>
      </c>
      <c r="T944" t="str">
        <f t="shared" si="87"/>
        <v>theater</v>
      </c>
      <c r="U944" t="str">
        <f t="shared" si="88"/>
        <v>plays</v>
      </c>
      <c r="V944" s="6" t="s">
        <v>2037</v>
      </c>
      <c r="W944" t="s">
        <v>2038</v>
      </c>
    </row>
    <row r="945" spans="1:23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(E945/D945)*100</f>
        <v>159.58666666666667</v>
      </c>
      <c r="G945" t="s">
        <v>20</v>
      </c>
      <c r="H945">
        <v>114</v>
      </c>
      <c r="I945" s="5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85"/>
        <v>41906.208333333336</v>
      </c>
      <c r="O945" s="12">
        <f t="shared" si="86"/>
        <v>41941.208333333336</v>
      </c>
      <c r="Q945" t="b">
        <v>0</v>
      </c>
      <c r="R945" t="b">
        <v>0</v>
      </c>
      <c r="S945" t="s">
        <v>17</v>
      </c>
      <c r="T945" t="str">
        <f t="shared" si="87"/>
        <v>food</v>
      </c>
      <c r="U945" t="str">
        <f t="shared" si="88"/>
        <v>food trucks</v>
      </c>
      <c r="V945" s="6" t="s">
        <v>2031</v>
      </c>
      <c r="W945" t="s">
        <v>2032</v>
      </c>
    </row>
    <row r="946" spans="1:23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90"/>
        <v>81.42</v>
      </c>
      <c r="G946" t="s">
        <v>14</v>
      </c>
      <c r="H946">
        <v>263</v>
      </c>
      <c r="I946" s="5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85"/>
        <v>42776.25</v>
      </c>
      <c r="O946" s="12">
        <f t="shared" si="86"/>
        <v>42795.25</v>
      </c>
      <c r="Q946" t="b">
        <v>0</v>
      </c>
      <c r="R946" t="b">
        <v>0</v>
      </c>
      <c r="S946" t="s">
        <v>122</v>
      </c>
      <c r="T946" t="str">
        <f t="shared" si="87"/>
        <v>photography</v>
      </c>
      <c r="U946" t="str">
        <f t="shared" si="88"/>
        <v>photography books</v>
      </c>
      <c r="V946" s="6" t="s">
        <v>2052</v>
      </c>
      <c r="W946" t="s">
        <v>2053</v>
      </c>
    </row>
    <row r="947" spans="1:23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90"/>
        <v>32.444767441860463</v>
      </c>
      <c r="G947" t="s">
        <v>14</v>
      </c>
      <c r="H947">
        <v>1691</v>
      </c>
      <c r="I947" s="5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85"/>
        <v>41004.208333333336</v>
      </c>
      <c r="O947" s="12">
        <f t="shared" si="86"/>
        <v>41019.208333333336</v>
      </c>
      <c r="Q947" t="b">
        <v>1</v>
      </c>
      <c r="R947" t="b">
        <v>0</v>
      </c>
      <c r="S947" t="s">
        <v>122</v>
      </c>
      <c r="T947" t="str">
        <f t="shared" si="87"/>
        <v>photography</v>
      </c>
      <c r="U947" t="str">
        <f t="shared" si="88"/>
        <v>photography books</v>
      </c>
      <c r="V947" s="6" t="s">
        <v>2052</v>
      </c>
      <c r="W947" t="s">
        <v>2053</v>
      </c>
    </row>
    <row r="948" spans="1:23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90"/>
        <v>9.9141184124918666</v>
      </c>
      <c r="G948" t="s">
        <v>14</v>
      </c>
      <c r="H948">
        <v>181</v>
      </c>
      <c r="I948" s="5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85"/>
        <v>40710.208333333336</v>
      </c>
      <c r="O948" s="12">
        <f t="shared" si="86"/>
        <v>40712.208333333336</v>
      </c>
      <c r="Q948" t="b">
        <v>0</v>
      </c>
      <c r="R948" t="b">
        <v>0</v>
      </c>
      <c r="S948" t="s">
        <v>33</v>
      </c>
      <c r="T948" t="str">
        <f t="shared" si="87"/>
        <v>theater</v>
      </c>
      <c r="U948" t="str">
        <f t="shared" si="88"/>
        <v>plays</v>
      </c>
      <c r="V948" s="6" t="s">
        <v>2037</v>
      </c>
      <c r="W948" t="s">
        <v>2038</v>
      </c>
    </row>
    <row r="949" spans="1:23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90"/>
        <v>26.694444444444443</v>
      </c>
      <c r="G949" t="s">
        <v>14</v>
      </c>
      <c r="H949">
        <v>13</v>
      </c>
      <c r="I949" s="5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85"/>
        <v>41908.208333333336</v>
      </c>
      <c r="O949" s="12">
        <f t="shared" si="86"/>
        <v>41915.208333333336</v>
      </c>
      <c r="Q949" t="b">
        <v>0</v>
      </c>
      <c r="R949" t="b">
        <v>0</v>
      </c>
      <c r="S949" t="s">
        <v>33</v>
      </c>
      <c r="T949" t="str">
        <f t="shared" si="87"/>
        <v>theater</v>
      </c>
      <c r="U949" t="str">
        <f t="shared" si="88"/>
        <v>plays</v>
      </c>
      <c r="V949" s="6" t="s">
        <v>2037</v>
      </c>
      <c r="W949" t="s">
        <v>2038</v>
      </c>
    </row>
    <row r="950" spans="1:23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90"/>
        <v>62.957446808510639</v>
      </c>
      <c r="G950" t="s">
        <v>74</v>
      </c>
      <c r="H950">
        <v>160</v>
      </c>
      <c r="I950" s="5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85"/>
        <v>41985.25</v>
      </c>
      <c r="O950" s="12">
        <f t="shared" si="86"/>
        <v>41995.25</v>
      </c>
      <c r="Q950" t="b">
        <v>1</v>
      </c>
      <c r="R950" t="b">
        <v>1</v>
      </c>
      <c r="S950" t="s">
        <v>42</v>
      </c>
      <c r="T950" t="str">
        <f t="shared" si="87"/>
        <v>film &amp; video</v>
      </c>
      <c r="U950" t="str">
        <f t="shared" si="88"/>
        <v>documentary</v>
      </c>
      <c r="V950" s="6" t="s">
        <v>2039</v>
      </c>
      <c r="W950" t="s">
        <v>2040</v>
      </c>
    </row>
    <row r="951" spans="1:23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90"/>
        <v>161.35593220338984</v>
      </c>
      <c r="G951" t="s">
        <v>20</v>
      </c>
      <c r="H951">
        <v>203</v>
      </c>
      <c r="I951" s="5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85"/>
        <v>42112.208333333328</v>
      </c>
      <c r="O951" s="12">
        <f t="shared" si="86"/>
        <v>42131.208333333328</v>
      </c>
      <c r="Q951" t="b">
        <v>0</v>
      </c>
      <c r="R951" t="b">
        <v>0</v>
      </c>
      <c r="S951" t="s">
        <v>28</v>
      </c>
      <c r="T951" t="str">
        <f t="shared" si="87"/>
        <v>technology</v>
      </c>
      <c r="U951" t="str">
        <f t="shared" si="88"/>
        <v>web</v>
      </c>
      <c r="V951" s="6" t="s">
        <v>2035</v>
      </c>
      <c r="W951" t="s">
        <v>2036</v>
      </c>
    </row>
    <row r="952" spans="1:23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90"/>
        <v>5</v>
      </c>
      <c r="G952" t="s">
        <v>14</v>
      </c>
      <c r="H952">
        <v>1</v>
      </c>
      <c r="I952" s="5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85"/>
        <v>43571.208333333328</v>
      </c>
      <c r="O952" s="12">
        <f t="shared" si="86"/>
        <v>43576.208333333328</v>
      </c>
      <c r="Q952" t="b">
        <v>0</v>
      </c>
      <c r="R952" t="b">
        <v>1</v>
      </c>
      <c r="S952" t="s">
        <v>33</v>
      </c>
      <c r="T952" t="str">
        <f t="shared" si="87"/>
        <v>theater</v>
      </c>
      <c r="U952" t="str">
        <f t="shared" si="88"/>
        <v>plays</v>
      </c>
      <c r="V952" s="6" t="s">
        <v>2037</v>
      </c>
      <c r="W952" t="s">
        <v>2038</v>
      </c>
    </row>
    <row r="953" spans="1:23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90"/>
        <v>1096.9379310344827</v>
      </c>
      <c r="G953" t="s">
        <v>20</v>
      </c>
      <c r="H953">
        <v>1559</v>
      </c>
      <c r="I953" s="5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85"/>
        <v>42730.25</v>
      </c>
      <c r="O953" s="12">
        <f t="shared" si="86"/>
        <v>42731.25</v>
      </c>
      <c r="Q953" t="b">
        <v>0</v>
      </c>
      <c r="R953" t="b">
        <v>1</v>
      </c>
      <c r="S953" t="s">
        <v>23</v>
      </c>
      <c r="T953" t="str">
        <f t="shared" si="87"/>
        <v>music</v>
      </c>
      <c r="U953" t="str">
        <f t="shared" si="88"/>
        <v>rock</v>
      </c>
      <c r="V953" s="6" t="s">
        <v>2033</v>
      </c>
      <c r="W953" t="s">
        <v>2034</v>
      </c>
    </row>
    <row r="954" spans="1:23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90"/>
        <v>70.094158075601371</v>
      </c>
      <c r="G954" t="s">
        <v>74</v>
      </c>
      <c r="H954">
        <v>2266</v>
      </c>
      <c r="I954" s="5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85"/>
        <v>42591.208333333328</v>
      </c>
      <c r="O954" s="12">
        <f t="shared" si="86"/>
        <v>42605.208333333328</v>
      </c>
      <c r="Q954" t="b">
        <v>0</v>
      </c>
      <c r="R954" t="b">
        <v>0</v>
      </c>
      <c r="S954" t="s">
        <v>42</v>
      </c>
      <c r="T954" t="str">
        <f t="shared" si="87"/>
        <v>film &amp; video</v>
      </c>
      <c r="U954" t="str">
        <f t="shared" si="88"/>
        <v>documentary</v>
      </c>
      <c r="V954" s="6" t="s">
        <v>2039</v>
      </c>
      <c r="W954" t="s">
        <v>2040</v>
      </c>
    </row>
    <row r="955" spans="1:23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90"/>
        <v>60</v>
      </c>
      <c r="G955" t="s">
        <v>14</v>
      </c>
      <c r="H955">
        <v>21</v>
      </c>
      <c r="I955" s="5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85"/>
        <v>42358.25</v>
      </c>
      <c r="O955" s="12">
        <f t="shared" si="86"/>
        <v>42394.25</v>
      </c>
      <c r="Q955" t="b">
        <v>0</v>
      </c>
      <c r="R955" t="b">
        <v>1</v>
      </c>
      <c r="S955" t="s">
        <v>474</v>
      </c>
      <c r="T955" t="str">
        <f t="shared" si="87"/>
        <v>film &amp; video</v>
      </c>
      <c r="U955" t="str">
        <f t="shared" si="88"/>
        <v>science fiction</v>
      </c>
      <c r="V955" s="6" t="s">
        <v>2039</v>
      </c>
      <c r="W955" t="s">
        <v>2061</v>
      </c>
    </row>
    <row r="956" spans="1:23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90"/>
        <v>367.0985915492958</v>
      </c>
      <c r="G956" t="s">
        <v>20</v>
      </c>
      <c r="H956">
        <v>1548</v>
      </c>
      <c r="I956" s="5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85"/>
        <v>41174.208333333336</v>
      </c>
      <c r="O956" s="12">
        <f t="shared" si="86"/>
        <v>41198.208333333336</v>
      </c>
      <c r="Q956" t="b">
        <v>0</v>
      </c>
      <c r="R956" t="b">
        <v>0</v>
      </c>
      <c r="S956" t="s">
        <v>28</v>
      </c>
      <c r="T956" t="str">
        <f t="shared" si="87"/>
        <v>technology</v>
      </c>
      <c r="U956" t="str">
        <f t="shared" si="88"/>
        <v>web</v>
      </c>
      <c r="V956" s="6" t="s">
        <v>2035</v>
      </c>
      <c r="W956" t="s">
        <v>2036</v>
      </c>
    </row>
    <row r="957" spans="1:23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90"/>
        <v>1109</v>
      </c>
      <c r="G957" t="s">
        <v>20</v>
      </c>
      <c r="H957">
        <v>80</v>
      </c>
      <c r="I957" s="5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85"/>
        <v>41238.25</v>
      </c>
      <c r="O957" s="12">
        <f t="shared" si="86"/>
        <v>41240.25</v>
      </c>
      <c r="Q957" t="b">
        <v>0</v>
      </c>
      <c r="R957" t="b">
        <v>0</v>
      </c>
      <c r="S957" t="s">
        <v>33</v>
      </c>
      <c r="T957" t="str">
        <f t="shared" si="87"/>
        <v>theater</v>
      </c>
      <c r="U957" t="str">
        <f t="shared" si="88"/>
        <v>plays</v>
      </c>
      <c r="V957" s="6" t="s">
        <v>2037</v>
      </c>
      <c r="W957" t="s">
        <v>2038</v>
      </c>
    </row>
    <row r="958" spans="1:23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90"/>
        <v>19.028784648187631</v>
      </c>
      <c r="G958" t="s">
        <v>14</v>
      </c>
      <c r="H958">
        <v>830</v>
      </c>
      <c r="I958" s="5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85"/>
        <v>42360.25</v>
      </c>
      <c r="O958" s="12">
        <f t="shared" si="86"/>
        <v>42364.25</v>
      </c>
      <c r="Q958" t="b">
        <v>0</v>
      </c>
      <c r="R958" t="b">
        <v>0</v>
      </c>
      <c r="S958" t="s">
        <v>474</v>
      </c>
      <c r="T958" t="str">
        <f t="shared" si="87"/>
        <v>film &amp; video</v>
      </c>
      <c r="U958" t="str">
        <f t="shared" si="88"/>
        <v>science fiction</v>
      </c>
      <c r="V958" s="6" t="s">
        <v>2039</v>
      </c>
      <c r="W958" t="s">
        <v>2061</v>
      </c>
    </row>
    <row r="959" spans="1:23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90"/>
        <v>126.87755102040816</v>
      </c>
      <c r="G959" t="s">
        <v>20</v>
      </c>
      <c r="H959">
        <v>131</v>
      </c>
      <c r="I959" s="5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85"/>
        <v>40955.25</v>
      </c>
      <c r="O959" s="12">
        <f t="shared" si="86"/>
        <v>40958.25</v>
      </c>
      <c r="Q959" t="b">
        <v>0</v>
      </c>
      <c r="R959" t="b">
        <v>0</v>
      </c>
      <c r="S959" t="s">
        <v>33</v>
      </c>
      <c r="T959" t="str">
        <f t="shared" si="87"/>
        <v>theater</v>
      </c>
      <c r="U959" t="str">
        <f t="shared" si="88"/>
        <v>plays</v>
      </c>
      <c r="V959" s="6" t="s">
        <v>2037</v>
      </c>
      <c r="W959" t="s">
        <v>2038</v>
      </c>
    </row>
    <row r="960" spans="1:23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90"/>
        <v>734.63636363636363</v>
      </c>
      <c r="G960" t="s">
        <v>20</v>
      </c>
      <c r="H960">
        <v>112</v>
      </c>
      <c r="I960" s="5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85"/>
        <v>40350.208333333336</v>
      </c>
      <c r="O960" s="12">
        <f t="shared" si="86"/>
        <v>40372.208333333336</v>
      </c>
      <c r="Q960" t="b">
        <v>0</v>
      </c>
      <c r="R960" t="b">
        <v>0</v>
      </c>
      <c r="S960" t="s">
        <v>71</v>
      </c>
      <c r="T960" t="str">
        <f t="shared" si="87"/>
        <v>film &amp; video</v>
      </c>
      <c r="U960" t="str">
        <f t="shared" si="88"/>
        <v>animation</v>
      </c>
      <c r="V960" s="6" t="s">
        <v>2039</v>
      </c>
      <c r="W960" t="s">
        <v>2047</v>
      </c>
    </row>
    <row r="961" spans="1:23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90"/>
        <v>4.5731034482758623</v>
      </c>
      <c r="G961" t="s">
        <v>14</v>
      </c>
      <c r="H961">
        <v>130</v>
      </c>
      <c r="I961" s="5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85"/>
        <v>40357.208333333336</v>
      </c>
      <c r="O961" s="12">
        <f t="shared" si="86"/>
        <v>40385.208333333336</v>
      </c>
      <c r="Q961" t="b">
        <v>0</v>
      </c>
      <c r="R961" t="b">
        <v>0</v>
      </c>
      <c r="S961" t="s">
        <v>206</v>
      </c>
      <c r="T961" t="str">
        <f t="shared" si="87"/>
        <v>publishing</v>
      </c>
      <c r="U961" t="str">
        <f t="shared" si="88"/>
        <v>translations</v>
      </c>
      <c r="V961" s="6" t="s">
        <v>2045</v>
      </c>
      <c r="W961" t="s">
        <v>2057</v>
      </c>
    </row>
    <row r="962" spans="1:23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90"/>
        <v>85.054545454545448</v>
      </c>
      <c r="G962" t="s">
        <v>14</v>
      </c>
      <c r="H962">
        <v>55</v>
      </c>
      <c r="I962" s="5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85"/>
        <v>42408.25</v>
      </c>
      <c r="O962" s="12">
        <f t="shared" si="86"/>
        <v>42445.208333333328</v>
      </c>
      <c r="Q962" t="b">
        <v>0</v>
      </c>
      <c r="R962" t="b">
        <v>0</v>
      </c>
      <c r="S962" t="s">
        <v>28</v>
      </c>
      <c r="T962" t="str">
        <f t="shared" si="87"/>
        <v>technology</v>
      </c>
      <c r="U962" t="str">
        <f t="shared" si="88"/>
        <v>web</v>
      </c>
      <c r="V962" s="6" t="s">
        <v>2035</v>
      </c>
      <c r="W962" t="s">
        <v>2036</v>
      </c>
    </row>
    <row r="963" spans="1:23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90"/>
        <v>119.29824561403508</v>
      </c>
      <c r="G963" t="s">
        <v>20</v>
      </c>
      <c r="H963">
        <v>155</v>
      </c>
      <c r="I963" s="5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N1001" si="91">(((L963/60)/60)/24)+DATE(1970,1,1)</f>
        <v>40591.25</v>
      </c>
      <c r="O963" s="12">
        <f t="shared" ref="O963:O1001" si="92">(((M963/60)/60)/24)+DATE(1970,1,1)</f>
        <v>40595.25</v>
      </c>
      <c r="Q963" t="b">
        <v>0</v>
      </c>
      <c r="R963" t="b">
        <v>0</v>
      </c>
      <c r="S963" t="s">
        <v>206</v>
      </c>
      <c r="T963" t="str">
        <f t="shared" ref="T963:T1001" si="93">LEFT(S963, FIND("/", S963) -1)</f>
        <v>publishing</v>
      </c>
      <c r="U963" t="str">
        <f t="shared" ref="U963:U1001" si="94">RIGHT(S963, LEN(S963)- FIND("/", S963))</f>
        <v>translations</v>
      </c>
      <c r="V963" s="6" t="s">
        <v>2045</v>
      </c>
      <c r="W963" t="s">
        <v>2057</v>
      </c>
    </row>
    <row r="964" spans="1:23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5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91"/>
        <v>41592.25</v>
      </c>
      <c r="O964" s="12">
        <f t="shared" si="92"/>
        <v>41613.25</v>
      </c>
      <c r="Q964" t="b">
        <v>0</v>
      </c>
      <c r="R964" t="b">
        <v>0</v>
      </c>
      <c r="S964" t="s">
        <v>17</v>
      </c>
      <c r="T964" t="str">
        <f t="shared" si="93"/>
        <v>food</v>
      </c>
      <c r="U964" t="str">
        <f t="shared" si="94"/>
        <v>food trucks</v>
      </c>
      <c r="V964" s="6" t="s">
        <v>2031</v>
      </c>
      <c r="W964" t="s">
        <v>2032</v>
      </c>
    </row>
    <row r="965" spans="1:23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ref="F965:F1001" si="96">(E965/D965)*100</f>
        <v>84.694915254237287</v>
      </c>
      <c r="G965" t="s">
        <v>14</v>
      </c>
      <c r="H965">
        <v>114</v>
      </c>
      <c r="I965" s="5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91"/>
        <v>40607.25</v>
      </c>
      <c r="O965" s="12">
        <f t="shared" si="92"/>
        <v>40613.25</v>
      </c>
      <c r="Q965" t="b">
        <v>0</v>
      </c>
      <c r="R965" t="b">
        <v>1</v>
      </c>
      <c r="S965" t="s">
        <v>122</v>
      </c>
      <c r="T965" t="str">
        <f t="shared" si="93"/>
        <v>photography</v>
      </c>
      <c r="U965" t="str">
        <f t="shared" si="94"/>
        <v>photography books</v>
      </c>
      <c r="V965" s="6" t="s">
        <v>2052</v>
      </c>
      <c r="W965" t="s">
        <v>2053</v>
      </c>
    </row>
    <row r="966" spans="1:23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6"/>
        <v>355.7837837837838</v>
      </c>
      <c r="G966" t="s">
        <v>20</v>
      </c>
      <c r="H966">
        <v>155</v>
      </c>
      <c r="I966" s="5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91"/>
        <v>42135.208333333328</v>
      </c>
      <c r="O966" s="12">
        <f t="shared" si="92"/>
        <v>42140.208333333328</v>
      </c>
      <c r="Q966" t="b">
        <v>0</v>
      </c>
      <c r="R966" t="b">
        <v>0</v>
      </c>
      <c r="S966" t="s">
        <v>33</v>
      </c>
      <c r="T966" t="str">
        <f t="shared" si="93"/>
        <v>theater</v>
      </c>
      <c r="U966" t="str">
        <f t="shared" si="94"/>
        <v>plays</v>
      </c>
      <c r="V966" s="6" t="s">
        <v>2037</v>
      </c>
      <c r="W966" t="s">
        <v>2038</v>
      </c>
    </row>
    <row r="967" spans="1:23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6"/>
        <v>386.40909090909093</v>
      </c>
      <c r="G967" t="s">
        <v>20</v>
      </c>
      <c r="H967">
        <v>207</v>
      </c>
      <c r="I967" s="5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91"/>
        <v>40203.25</v>
      </c>
      <c r="O967" s="12">
        <f t="shared" si="92"/>
        <v>40243.25</v>
      </c>
      <c r="Q967" t="b">
        <v>0</v>
      </c>
      <c r="R967" t="b">
        <v>0</v>
      </c>
      <c r="S967" t="s">
        <v>23</v>
      </c>
      <c r="T967" t="str">
        <f t="shared" si="93"/>
        <v>music</v>
      </c>
      <c r="U967" t="str">
        <f t="shared" si="94"/>
        <v>rock</v>
      </c>
      <c r="V967" s="6" t="s">
        <v>2033</v>
      </c>
      <c r="W967" t="s">
        <v>2034</v>
      </c>
    </row>
    <row r="968" spans="1:23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6"/>
        <v>792.23529411764707</v>
      </c>
      <c r="G968" t="s">
        <v>20</v>
      </c>
      <c r="H968">
        <v>245</v>
      </c>
      <c r="I968" s="5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91"/>
        <v>42901.208333333328</v>
      </c>
      <c r="O968" s="12">
        <f t="shared" si="92"/>
        <v>42903.208333333328</v>
      </c>
      <c r="Q968" t="b">
        <v>0</v>
      </c>
      <c r="R968" t="b">
        <v>0</v>
      </c>
      <c r="S968" t="s">
        <v>33</v>
      </c>
      <c r="T968" t="str">
        <f t="shared" si="93"/>
        <v>theater</v>
      </c>
      <c r="U968" t="str">
        <f t="shared" si="94"/>
        <v>plays</v>
      </c>
      <c r="V968" s="6" t="s">
        <v>2037</v>
      </c>
      <c r="W968" t="s">
        <v>2038</v>
      </c>
    </row>
    <row r="969" spans="1:23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6"/>
        <v>137.03393665158373</v>
      </c>
      <c r="G969" t="s">
        <v>20</v>
      </c>
      <c r="H969">
        <v>1573</v>
      </c>
      <c r="I969" s="5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91"/>
        <v>41005.208333333336</v>
      </c>
      <c r="O969" s="12">
        <f t="shared" si="92"/>
        <v>41042.208333333336</v>
      </c>
      <c r="Q969" t="b">
        <v>0</v>
      </c>
      <c r="R969" t="b">
        <v>0</v>
      </c>
      <c r="S969" t="s">
        <v>319</v>
      </c>
      <c r="T969" t="str">
        <f t="shared" si="93"/>
        <v>music</v>
      </c>
      <c r="U969" t="str">
        <f t="shared" si="94"/>
        <v>world music</v>
      </c>
      <c r="V969" s="6" t="s">
        <v>2033</v>
      </c>
      <c r="W969" t="s">
        <v>2060</v>
      </c>
    </row>
    <row r="970" spans="1:23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6"/>
        <v>338.20833333333337</v>
      </c>
      <c r="G970" t="s">
        <v>20</v>
      </c>
      <c r="H970">
        <v>114</v>
      </c>
      <c r="I970" s="5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91"/>
        <v>40544.25</v>
      </c>
      <c r="O970" s="12">
        <f t="shared" si="92"/>
        <v>40559.25</v>
      </c>
      <c r="Q970" t="b">
        <v>0</v>
      </c>
      <c r="R970" t="b">
        <v>0</v>
      </c>
      <c r="S970" t="s">
        <v>17</v>
      </c>
      <c r="T970" t="str">
        <f t="shared" si="93"/>
        <v>food</v>
      </c>
      <c r="U970" t="str">
        <f t="shared" si="94"/>
        <v>food trucks</v>
      </c>
      <c r="V970" s="6" t="s">
        <v>2031</v>
      </c>
      <c r="W970" t="s">
        <v>2032</v>
      </c>
    </row>
    <row r="971" spans="1:23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6"/>
        <v>108.22784810126582</v>
      </c>
      <c r="G971" t="s">
        <v>20</v>
      </c>
      <c r="H971">
        <v>93</v>
      </c>
      <c r="I971" s="5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91"/>
        <v>43821.25</v>
      </c>
      <c r="O971" s="12">
        <f t="shared" si="92"/>
        <v>43828.25</v>
      </c>
      <c r="Q971" t="b">
        <v>0</v>
      </c>
      <c r="R971" t="b">
        <v>0</v>
      </c>
      <c r="S971" t="s">
        <v>33</v>
      </c>
      <c r="T971" t="str">
        <f t="shared" si="93"/>
        <v>theater</v>
      </c>
      <c r="U971" t="str">
        <f t="shared" si="94"/>
        <v>plays</v>
      </c>
      <c r="V971" s="6" t="s">
        <v>2037</v>
      </c>
      <c r="W971" t="s">
        <v>2038</v>
      </c>
    </row>
    <row r="972" spans="1:23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6"/>
        <v>60.757639620653315</v>
      </c>
      <c r="G972" t="s">
        <v>14</v>
      </c>
      <c r="H972">
        <v>594</v>
      </c>
      <c r="I972" s="5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91"/>
        <v>40672.208333333336</v>
      </c>
      <c r="O972" s="12">
        <f t="shared" si="92"/>
        <v>40673.208333333336</v>
      </c>
      <c r="Q972" t="b">
        <v>0</v>
      </c>
      <c r="R972" t="b">
        <v>0</v>
      </c>
      <c r="S972" t="s">
        <v>33</v>
      </c>
      <c r="T972" t="str">
        <f t="shared" si="93"/>
        <v>theater</v>
      </c>
      <c r="U972" t="str">
        <f t="shared" si="94"/>
        <v>plays</v>
      </c>
      <c r="V972" s="6" t="s">
        <v>2037</v>
      </c>
      <c r="W972" t="s">
        <v>2038</v>
      </c>
    </row>
    <row r="973" spans="1:23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6"/>
        <v>27.725490196078432</v>
      </c>
      <c r="G973" t="s">
        <v>14</v>
      </c>
      <c r="H973">
        <v>24</v>
      </c>
      <c r="I973" s="5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91"/>
        <v>41555.208333333336</v>
      </c>
      <c r="O973" s="12">
        <f t="shared" si="92"/>
        <v>41561.208333333336</v>
      </c>
      <c r="Q973" t="b">
        <v>0</v>
      </c>
      <c r="R973" t="b">
        <v>0</v>
      </c>
      <c r="S973" t="s">
        <v>269</v>
      </c>
      <c r="T973" t="str">
        <f t="shared" si="93"/>
        <v>film &amp; video</v>
      </c>
      <c r="U973" t="str">
        <f t="shared" si="94"/>
        <v>television</v>
      </c>
      <c r="V973" s="6" t="s">
        <v>2039</v>
      </c>
      <c r="W973" t="s">
        <v>2058</v>
      </c>
    </row>
    <row r="974" spans="1:23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6"/>
        <v>228.3934426229508</v>
      </c>
      <c r="G974" t="s">
        <v>20</v>
      </c>
      <c r="H974">
        <v>1681</v>
      </c>
      <c r="I974" s="5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91"/>
        <v>41792.208333333336</v>
      </c>
      <c r="O974" s="12">
        <f t="shared" si="92"/>
        <v>41801.208333333336</v>
      </c>
      <c r="Q974" t="b">
        <v>0</v>
      </c>
      <c r="R974" t="b">
        <v>1</v>
      </c>
      <c r="S974" t="s">
        <v>28</v>
      </c>
      <c r="T974" t="str">
        <f t="shared" si="93"/>
        <v>technology</v>
      </c>
      <c r="U974" t="str">
        <f t="shared" si="94"/>
        <v>web</v>
      </c>
      <c r="V974" s="6" t="s">
        <v>2035</v>
      </c>
      <c r="W974" t="s">
        <v>2036</v>
      </c>
    </row>
    <row r="975" spans="1:23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6"/>
        <v>21.615194054500414</v>
      </c>
      <c r="G975" t="s">
        <v>14</v>
      </c>
      <c r="H975">
        <v>252</v>
      </c>
      <c r="I975" s="5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91"/>
        <v>40522.25</v>
      </c>
      <c r="O975" s="12">
        <f t="shared" si="92"/>
        <v>40524.25</v>
      </c>
      <c r="Q975" t="b">
        <v>0</v>
      </c>
      <c r="R975" t="b">
        <v>1</v>
      </c>
      <c r="S975" t="s">
        <v>33</v>
      </c>
      <c r="T975" t="str">
        <f t="shared" si="93"/>
        <v>theater</v>
      </c>
      <c r="U975" t="str">
        <f t="shared" si="94"/>
        <v>plays</v>
      </c>
      <c r="V975" s="6" t="s">
        <v>2037</v>
      </c>
      <c r="W975" t="s">
        <v>2038</v>
      </c>
    </row>
    <row r="976" spans="1:23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6"/>
        <v>373.875</v>
      </c>
      <c r="G976" t="s">
        <v>20</v>
      </c>
      <c r="H976">
        <v>32</v>
      </c>
      <c r="I976" s="5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91"/>
        <v>41412.208333333336</v>
      </c>
      <c r="O976" s="12">
        <f t="shared" si="92"/>
        <v>41413.208333333336</v>
      </c>
      <c r="Q976" t="b">
        <v>0</v>
      </c>
      <c r="R976" t="b">
        <v>0</v>
      </c>
      <c r="S976" t="s">
        <v>60</v>
      </c>
      <c r="T976" t="str">
        <f t="shared" si="93"/>
        <v>music</v>
      </c>
      <c r="U976" t="str">
        <f t="shared" si="94"/>
        <v>indie rock</v>
      </c>
      <c r="V976" s="6" t="s">
        <v>2033</v>
      </c>
      <c r="W976" t="s">
        <v>2043</v>
      </c>
    </row>
    <row r="977" spans="1:23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6"/>
        <v>154.92592592592592</v>
      </c>
      <c r="G977" t="s">
        <v>20</v>
      </c>
      <c r="H977">
        <v>135</v>
      </c>
      <c r="I977" s="5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91"/>
        <v>42337.25</v>
      </c>
      <c r="O977" s="12">
        <f t="shared" si="92"/>
        <v>42376.25</v>
      </c>
      <c r="Q977" t="b">
        <v>0</v>
      </c>
      <c r="R977" t="b">
        <v>1</v>
      </c>
      <c r="S977" t="s">
        <v>33</v>
      </c>
      <c r="T977" t="str">
        <f t="shared" si="93"/>
        <v>theater</v>
      </c>
      <c r="U977" t="str">
        <f t="shared" si="94"/>
        <v>plays</v>
      </c>
      <c r="V977" s="6" t="s">
        <v>2037</v>
      </c>
      <c r="W977" t="s">
        <v>2038</v>
      </c>
    </row>
    <row r="978" spans="1:23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6"/>
        <v>322.14999999999998</v>
      </c>
      <c r="G978" t="s">
        <v>20</v>
      </c>
      <c r="H978">
        <v>140</v>
      </c>
      <c r="I978" s="5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91"/>
        <v>40571.25</v>
      </c>
      <c r="O978" s="12">
        <f t="shared" si="92"/>
        <v>40577.25</v>
      </c>
      <c r="Q978" t="b">
        <v>0</v>
      </c>
      <c r="R978" t="b">
        <v>1</v>
      </c>
      <c r="S978" t="s">
        <v>33</v>
      </c>
      <c r="T978" t="str">
        <f t="shared" si="93"/>
        <v>theater</v>
      </c>
      <c r="U978" t="str">
        <f t="shared" si="94"/>
        <v>plays</v>
      </c>
      <c r="V978" s="6" t="s">
        <v>2037</v>
      </c>
      <c r="W978" t="s">
        <v>2038</v>
      </c>
    </row>
    <row r="979" spans="1:23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6"/>
        <v>73.957142857142856</v>
      </c>
      <c r="G979" t="s">
        <v>14</v>
      </c>
      <c r="H979">
        <v>67</v>
      </c>
      <c r="I979" s="5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91"/>
        <v>43138.25</v>
      </c>
      <c r="O979" s="12">
        <f t="shared" si="92"/>
        <v>43170.25</v>
      </c>
      <c r="Q979" t="b">
        <v>0</v>
      </c>
      <c r="R979" t="b">
        <v>0</v>
      </c>
      <c r="S979" t="s">
        <v>17</v>
      </c>
      <c r="T979" t="str">
        <f t="shared" si="93"/>
        <v>food</v>
      </c>
      <c r="U979" t="str">
        <f t="shared" si="94"/>
        <v>food trucks</v>
      </c>
      <c r="V979" s="6" t="s">
        <v>2031</v>
      </c>
      <c r="W979" t="s">
        <v>2032</v>
      </c>
    </row>
    <row r="980" spans="1:23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6"/>
        <v>864.1</v>
      </c>
      <c r="G980" t="s">
        <v>20</v>
      </c>
      <c r="H980">
        <v>92</v>
      </c>
      <c r="I980" s="5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91"/>
        <v>42686.25</v>
      </c>
      <c r="O980" s="12">
        <f t="shared" si="92"/>
        <v>42708.25</v>
      </c>
      <c r="Q980" t="b">
        <v>0</v>
      </c>
      <c r="R980" t="b">
        <v>0</v>
      </c>
      <c r="S980" t="s">
        <v>89</v>
      </c>
      <c r="T980" t="str">
        <f t="shared" si="93"/>
        <v>games</v>
      </c>
      <c r="U980" t="str">
        <f t="shared" si="94"/>
        <v>video games</v>
      </c>
      <c r="V980" s="6" t="s">
        <v>2048</v>
      </c>
      <c r="W980" t="s">
        <v>2049</v>
      </c>
    </row>
    <row r="981" spans="1:23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6"/>
        <v>143.26245847176079</v>
      </c>
      <c r="G981" t="s">
        <v>20</v>
      </c>
      <c r="H981">
        <v>1015</v>
      </c>
      <c r="I981" s="5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91"/>
        <v>42078.208333333328</v>
      </c>
      <c r="O981" s="12">
        <f t="shared" si="92"/>
        <v>42084.208333333328</v>
      </c>
      <c r="Q981" t="b">
        <v>0</v>
      </c>
      <c r="R981" t="b">
        <v>0</v>
      </c>
      <c r="S981" t="s">
        <v>33</v>
      </c>
      <c r="T981" t="str">
        <f t="shared" si="93"/>
        <v>theater</v>
      </c>
      <c r="U981" t="str">
        <f t="shared" si="94"/>
        <v>plays</v>
      </c>
      <c r="V981" s="6" t="s">
        <v>2037</v>
      </c>
      <c r="W981" t="s">
        <v>2038</v>
      </c>
    </row>
    <row r="982" spans="1:23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6"/>
        <v>40.281762295081968</v>
      </c>
      <c r="G982" t="s">
        <v>14</v>
      </c>
      <c r="H982">
        <v>742</v>
      </c>
      <c r="I982" s="5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91"/>
        <v>42307.208333333328</v>
      </c>
      <c r="O982" s="12">
        <f t="shared" si="92"/>
        <v>42312.25</v>
      </c>
      <c r="Q982" t="b">
        <v>1</v>
      </c>
      <c r="R982" t="b">
        <v>0</v>
      </c>
      <c r="S982" t="s">
        <v>68</v>
      </c>
      <c r="T982" t="str">
        <f t="shared" si="93"/>
        <v>publishing</v>
      </c>
      <c r="U982" t="str">
        <f t="shared" si="94"/>
        <v>nonfiction</v>
      </c>
      <c r="V982" s="6" t="s">
        <v>2045</v>
      </c>
      <c r="W982" t="s">
        <v>2046</v>
      </c>
    </row>
    <row r="983" spans="1:23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6"/>
        <v>178.22388059701493</v>
      </c>
      <c r="G983" t="s">
        <v>20</v>
      </c>
      <c r="H983">
        <v>323</v>
      </c>
      <c r="I983" s="5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91"/>
        <v>43094.25</v>
      </c>
      <c r="O983" s="12">
        <f t="shared" si="92"/>
        <v>43127.25</v>
      </c>
      <c r="Q983" t="b">
        <v>0</v>
      </c>
      <c r="R983" t="b">
        <v>0</v>
      </c>
      <c r="S983" t="s">
        <v>28</v>
      </c>
      <c r="T983" t="str">
        <f t="shared" si="93"/>
        <v>technology</v>
      </c>
      <c r="U983" t="str">
        <f t="shared" si="94"/>
        <v>web</v>
      </c>
      <c r="V983" s="6" t="s">
        <v>2035</v>
      </c>
      <c r="W983" t="s">
        <v>2036</v>
      </c>
    </row>
    <row r="984" spans="1:23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6"/>
        <v>84.930555555555557</v>
      </c>
      <c r="G984" t="s">
        <v>14</v>
      </c>
      <c r="H984">
        <v>75</v>
      </c>
      <c r="I984" s="5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91"/>
        <v>40743.208333333336</v>
      </c>
      <c r="O984" s="12">
        <f t="shared" si="92"/>
        <v>40745.208333333336</v>
      </c>
      <c r="Q984" t="b">
        <v>0</v>
      </c>
      <c r="R984" t="b">
        <v>1</v>
      </c>
      <c r="S984" t="s">
        <v>42</v>
      </c>
      <c r="T984" t="str">
        <f t="shared" si="93"/>
        <v>film &amp; video</v>
      </c>
      <c r="U984" t="str">
        <f t="shared" si="94"/>
        <v>documentary</v>
      </c>
      <c r="V984" s="6" t="s">
        <v>2039</v>
      </c>
      <c r="W984" t="s">
        <v>2040</v>
      </c>
    </row>
    <row r="985" spans="1:23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6"/>
        <v>145.93648334624322</v>
      </c>
      <c r="G985" t="s">
        <v>20</v>
      </c>
      <c r="H985">
        <v>2326</v>
      </c>
      <c r="I985" s="5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91"/>
        <v>43681.208333333328</v>
      </c>
      <c r="O985" s="12">
        <f t="shared" si="92"/>
        <v>43696.208333333328</v>
      </c>
      <c r="Q985" t="b">
        <v>0</v>
      </c>
      <c r="R985" t="b">
        <v>0</v>
      </c>
      <c r="S985" t="s">
        <v>42</v>
      </c>
      <c r="T985" t="str">
        <f t="shared" si="93"/>
        <v>film &amp; video</v>
      </c>
      <c r="U985" t="str">
        <f t="shared" si="94"/>
        <v>documentary</v>
      </c>
      <c r="V985" s="6" t="s">
        <v>2039</v>
      </c>
      <c r="W985" t="s">
        <v>2040</v>
      </c>
    </row>
    <row r="986" spans="1:23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6"/>
        <v>152.46153846153848</v>
      </c>
      <c r="G986" t="s">
        <v>20</v>
      </c>
      <c r="H986">
        <v>381</v>
      </c>
      <c r="I986" s="5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91"/>
        <v>43716.208333333328</v>
      </c>
      <c r="O986" s="12">
        <f t="shared" si="92"/>
        <v>43742.208333333328</v>
      </c>
      <c r="Q986" t="b">
        <v>0</v>
      </c>
      <c r="R986" t="b">
        <v>0</v>
      </c>
      <c r="S986" t="s">
        <v>33</v>
      </c>
      <c r="T986" t="str">
        <f t="shared" si="93"/>
        <v>theater</v>
      </c>
      <c r="U986" t="str">
        <f t="shared" si="94"/>
        <v>plays</v>
      </c>
      <c r="V986" s="6" t="s">
        <v>2037</v>
      </c>
      <c r="W986" t="s">
        <v>2038</v>
      </c>
    </row>
    <row r="987" spans="1:23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6"/>
        <v>67.129542790152414</v>
      </c>
      <c r="G987" t="s">
        <v>14</v>
      </c>
      <c r="H987">
        <v>4405</v>
      </c>
      <c r="I987" s="5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91"/>
        <v>41614.25</v>
      </c>
      <c r="O987" s="12">
        <f t="shared" si="92"/>
        <v>41640.25</v>
      </c>
      <c r="Q987" t="b">
        <v>0</v>
      </c>
      <c r="R987" t="b">
        <v>1</v>
      </c>
      <c r="S987" t="s">
        <v>23</v>
      </c>
      <c r="T987" t="str">
        <f t="shared" si="93"/>
        <v>music</v>
      </c>
      <c r="U987" t="str">
        <f t="shared" si="94"/>
        <v>rock</v>
      </c>
      <c r="V987" s="6" t="s">
        <v>2033</v>
      </c>
      <c r="W987" t="s">
        <v>2034</v>
      </c>
    </row>
    <row r="988" spans="1:23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6"/>
        <v>40.307692307692307</v>
      </c>
      <c r="G988" t="s">
        <v>14</v>
      </c>
      <c r="H988">
        <v>92</v>
      </c>
      <c r="I988" s="5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91"/>
        <v>40638.208333333336</v>
      </c>
      <c r="O988" s="12">
        <f t="shared" si="92"/>
        <v>40652.208333333336</v>
      </c>
      <c r="Q988" t="b">
        <v>0</v>
      </c>
      <c r="R988" t="b">
        <v>0</v>
      </c>
      <c r="S988" t="s">
        <v>23</v>
      </c>
      <c r="T988" t="str">
        <f t="shared" si="93"/>
        <v>music</v>
      </c>
      <c r="U988" t="str">
        <f t="shared" si="94"/>
        <v>rock</v>
      </c>
      <c r="V988" s="6" t="s">
        <v>2033</v>
      </c>
      <c r="W988" t="s">
        <v>2034</v>
      </c>
    </row>
    <row r="989" spans="1:23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6"/>
        <v>216.79032258064518</v>
      </c>
      <c r="G989" t="s">
        <v>20</v>
      </c>
      <c r="H989">
        <v>480</v>
      </c>
      <c r="I989" s="5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91"/>
        <v>42852.208333333328</v>
      </c>
      <c r="O989" s="12">
        <f t="shared" si="92"/>
        <v>42866.208333333328</v>
      </c>
      <c r="Q989" t="b">
        <v>0</v>
      </c>
      <c r="R989" t="b">
        <v>0</v>
      </c>
      <c r="S989" t="s">
        <v>42</v>
      </c>
      <c r="T989" t="str">
        <f t="shared" si="93"/>
        <v>film &amp; video</v>
      </c>
      <c r="U989" t="str">
        <f t="shared" si="94"/>
        <v>documentary</v>
      </c>
      <c r="V989" s="6" t="s">
        <v>2039</v>
      </c>
      <c r="W989" t="s">
        <v>2040</v>
      </c>
    </row>
    <row r="990" spans="1:23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6"/>
        <v>52.117021276595743</v>
      </c>
      <c r="G990" t="s">
        <v>14</v>
      </c>
      <c r="H990">
        <v>64</v>
      </c>
      <c r="I990" s="5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91"/>
        <v>42686.25</v>
      </c>
      <c r="O990" s="12">
        <f t="shared" si="92"/>
        <v>42707.25</v>
      </c>
      <c r="Q990" t="b">
        <v>0</v>
      </c>
      <c r="R990" t="b">
        <v>0</v>
      </c>
      <c r="S990" t="s">
        <v>133</v>
      </c>
      <c r="T990" t="str">
        <f t="shared" si="93"/>
        <v>publishing</v>
      </c>
      <c r="U990" t="str">
        <f t="shared" si="94"/>
        <v>radio &amp; podcasts</v>
      </c>
      <c r="V990" s="6" t="s">
        <v>2045</v>
      </c>
      <c r="W990" t="s">
        <v>2054</v>
      </c>
    </row>
    <row r="991" spans="1:23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6"/>
        <v>499.58333333333337</v>
      </c>
      <c r="G991" t="s">
        <v>20</v>
      </c>
      <c r="H991">
        <v>226</v>
      </c>
      <c r="I991" s="5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91"/>
        <v>43571.208333333328</v>
      </c>
      <c r="O991" s="12">
        <f t="shared" si="92"/>
        <v>43576.208333333328</v>
      </c>
      <c r="Q991" t="b">
        <v>0</v>
      </c>
      <c r="R991" t="b">
        <v>0</v>
      </c>
      <c r="S991" t="s">
        <v>206</v>
      </c>
      <c r="T991" t="str">
        <f t="shared" si="93"/>
        <v>publishing</v>
      </c>
      <c r="U991" t="str">
        <f t="shared" si="94"/>
        <v>translations</v>
      </c>
      <c r="V991" s="6" t="s">
        <v>2045</v>
      </c>
      <c r="W991" t="s">
        <v>2057</v>
      </c>
    </row>
    <row r="992" spans="1:23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6"/>
        <v>87.679487179487182</v>
      </c>
      <c r="G992" t="s">
        <v>14</v>
      </c>
      <c r="H992">
        <v>64</v>
      </c>
      <c r="I992" s="5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91"/>
        <v>42432.25</v>
      </c>
      <c r="O992" s="12">
        <f t="shared" si="92"/>
        <v>42454.208333333328</v>
      </c>
      <c r="Q992" t="b">
        <v>0</v>
      </c>
      <c r="R992" t="b">
        <v>1</v>
      </c>
      <c r="S992" t="s">
        <v>53</v>
      </c>
      <c r="T992" t="str">
        <f t="shared" si="93"/>
        <v>film &amp; video</v>
      </c>
      <c r="U992" t="str">
        <f t="shared" si="94"/>
        <v>drama</v>
      </c>
      <c r="V992" s="6" t="s">
        <v>2039</v>
      </c>
      <c r="W992" t="s">
        <v>2042</v>
      </c>
    </row>
    <row r="993" spans="1:23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6"/>
        <v>113.17346938775511</v>
      </c>
      <c r="G993" t="s">
        <v>20</v>
      </c>
      <c r="H993">
        <v>241</v>
      </c>
      <c r="I993" s="5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91"/>
        <v>41907.208333333336</v>
      </c>
      <c r="O993" s="12">
        <f t="shared" si="92"/>
        <v>41911.208333333336</v>
      </c>
      <c r="Q993" t="b">
        <v>0</v>
      </c>
      <c r="R993" t="b">
        <v>1</v>
      </c>
      <c r="S993" t="s">
        <v>23</v>
      </c>
      <c r="T993" t="str">
        <f t="shared" si="93"/>
        <v>music</v>
      </c>
      <c r="U993" t="str">
        <f t="shared" si="94"/>
        <v>rock</v>
      </c>
      <c r="V993" s="6" t="s">
        <v>2033</v>
      </c>
      <c r="W993" t="s">
        <v>2034</v>
      </c>
    </row>
    <row r="994" spans="1:23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6"/>
        <v>426.54838709677421</v>
      </c>
      <c r="G994" t="s">
        <v>20</v>
      </c>
      <c r="H994">
        <v>132</v>
      </c>
      <c r="I994" s="5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91"/>
        <v>43227.208333333328</v>
      </c>
      <c r="O994" s="12">
        <f t="shared" si="92"/>
        <v>43241.208333333328</v>
      </c>
      <c r="Q994" t="b">
        <v>0</v>
      </c>
      <c r="R994" t="b">
        <v>1</v>
      </c>
      <c r="S994" t="s">
        <v>53</v>
      </c>
      <c r="T994" t="str">
        <f t="shared" si="93"/>
        <v>film &amp; video</v>
      </c>
      <c r="U994" t="str">
        <f t="shared" si="94"/>
        <v>drama</v>
      </c>
      <c r="V994" s="6" t="s">
        <v>2039</v>
      </c>
      <c r="W994" t="s">
        <v>2042</v>
      </c>
    </row>
    <row r="995" spans="1:23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6"/>
        <v>77.632653061224488</v>
      </c>
      <c r="G995" t="s">
        <v>74</v>
      </c>
      <c r="H995">
        <v>75</v>
      </c>
      <c r="I995" s="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91"/>
        <v>42362.25</v>
      </c>
      <c r="O995" s="12">
        <f t="shared" si="92"/>
        <v>42379.25</v>
      </c>
      <c r="Q995" t="b">
        <v>0</v>
      </c>
      <c r="R995" t="b">
        <v>1</v>
      </c>
      <c r="S995" t="s">
        <v>122</v>
      </c>
      <c r="T995" t="str">
        <f t="shared" si="93"/>
        <v>photography</v>
      </c>
      <c r="U995" t="str">
        <f t="shared" si="94"/>
        <v>photography books</v>
      </c>
      <c r="V995" s="6" t="s">
        <v>2052</v>
      </c>
      <c r="W995" t="s">
        <v>2053</v>
      </c>
    </row>
    <row r="996" spans="1:23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6"/>
        <v>52.496810772501767</v>
      </c>
      <c r="G996" t="s">
        <v>14</v>
      </c>
      <c r="H996">
        <v>842</v>
      </c>
      <c r="I996" s="5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91"/>
        <v>41929.208333333336</v>
      </c>
      <c r="O996" s="12">
        <f t="shared" si="92"/>
        <v>41935.208333333336</v>
      </c>
      <c r="Q996" t="b">
        <v>0</v>
      </c>
      <c r="R996" t="b">
        <v>1</v>
      </c>
      <c r="S996" t="s">
        <v>206</v>
      </c>
      <c r="T996" t="str">
        <f t="shared" si="93"/>
        <v>publishing</v>
      </c>
      <c r="U996" t="str">
        <f t="shared" si="94"/>
        <v>translations</v>
      </c>
      <c r="V996" s="6" t="s">
        <v>2045</v>
      </c>
      <c r="W996" t="s">
        <v>2057</v>
      </c>
    </row>
    <row r="997" spans="1:23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6"/>
        <v>157.46762589928059</v>
      </c>
      <c r="G997" t="s">
        <v>20</v>
      </c>
      <c r="H997">
        <v>2043</v>
      </c>
      <c r="I997" s="5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91"/>
        <v>43408.208333333328</v>
      </c>
      <c r="O997" s="12">
        <f t="shared" si="92"/>
        <v>43437.25</v>
      </c>
      <c r="Q997" t="b">
        <v>0</v>
      </c>
      <c r="R997" t="b">
        <v>1</v>
      </c>
      <c r="S997" t="s">
        <v>17</v>
      </c>
      <c r="T997" t="str">
        <f t="shared" si="93"/>
        <v>food</v>
      </c>
      <c r="U997" t="str">
        <f t="shared" si="94"/>
        <v>food trucks</v>
      </c>
      <c r="V997" s="6" t="s">
        <v>2031</v>
      </c>
      <c r="W997" t="s">
        <v>2032</v>
      </c>
    </row>
    <row r="998" spans="1:23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6"/>
        <v>72.939393939393938</v>
      </c>
      <c r="G998" t="s">
        <v>14</v>
      </c>
      <c r="H998">
        <v>112</v>
      </c>
      <c r="I998" s="5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91"/>
        <v>41276.25</v>
      </c>
      <c r="O998" s="12">
        <f t="shared" si="92"/>
        <v>41306.25</v>
      </c>
      <c r="Q998" t="b">
        <v>0</v>
      </c>
      <c r="R998" t="b">
        <v>0</v>
      </c>
      <c r="S998" t="s">
        <v>33</v>
      </c>
      <c r="T998" t="str">
        <f t="shared" si="93"/>
        <v>theater</v>
      </c>
      <c r="U998" t="str">
        <f t="shared" si="94"/>
        <v>plays</v>
      </c>
      <c r="V998" s="6" t="s">
        <v>2037</v>
      </c>
      <c r="W998" t="s">
        <v>2038</v>
      </c>
    </row>
    <row r="999" spans="1:23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6"/>
        <v>60.565789473684205</v>
      </c>
      <c r="G999" t="s">
        <v>74</v>
      </c>
      <c r="H999">
        <v>139</v>
      </c>
      <c r="I999" s="5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91"/>
        <v>41659.25</v>
      </c>
      <c r="O999" s="12">
        <f t="shared" si="92"/>
        <v>41664.25</v>
      </c>
      <c r="Q999" t="b">
        <v>0</v>
      </c>
      <c r="R999" t="b">
        <v>0</v>
      </c>
      <c r="S999" t="s">
        <v>33</v>
      </c>
      <c r="T999" t="str">
        <f t="shared" si="93"/>
        <v>theater</v>
      </c>
      <c r="U999" t="str">
        <f t="shared" si="94"/>
        <v>plays</v>
      </c>
      <c r="V999" s="6" t="s">
        <v>2037</v>
      </c>
      <c r="W999" t="s">
        <v>2038</v>
      </c>
    </row>
    <row r="1000" spans="1:23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6"/>
        <v>56.791291291291287</v>
      </c>
      <c r="G1000" t="s">
        <v>14</v>
      </c>
      <c r="H1000">
        <v>374</v>
      </c>
      <c r="I1000" s="5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91"/>
        <v>40220.25</v>
      </c>
      <c r="O1000" s="12">
        <f t="shared" si="92"/>
        <v>40234.25</v>
      </c>
      <c r="Q1000" t="b">
        <v>0</v>
      </c>
      <c r="R1000" t="b">
        <v>1</v>
      </c>
      <c r="S1000" t="s">
        <v>60</v>
      </c>
      <c r="T1000" t="str">
        <f t="shared" si="93"/>
        <v>music</v>
      </c>
      <c r="U1000" t="str">
        <f t="shared" si="94"/>
        <v>indie rock</v>
      </c>
      <c r="V1000" s="6" t="s">
        <v>2033</v>
      </c>
      <c r="W1000" t="s">
        <v>2043</v>
      </c>
    </row>
    <row r="1001" spans="1:23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6"/>
        <v>56.542754275427541</v>
      </c>
      <c r="G1001" t="s">
        <v>74</v>
      </c>
      <c r="H1001">
        <v>1122</v>
      </c>
      <c r="I1001" s="5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91"/>
        <v>42550.208333333328</v>
      </c>
      <c r="O1001" s="12">
        <f t="shared" si="92"/>
        <v>42557.208333333328</v>
      </c>
      <c r="Q1001" t="b">
        <v>0</v>
      </c>
      <c r="R1001" t="b">
        <v>0</v>
      </c>
      <c r="S1001" t="s">
        <v>17</v>
      </c>
      <c r="T1001" t="str">
        <f t="shared" si="93"/>
        <v>food</v>
      </c>
      <c r="U1001" t="str">
        <f t="shared" si="94"/>
        <v>food trucks</v>
      </c>
      <c r="V1001" s="6" t="s">
        <v>2031</v>
      </c>
      <c r="W1001" t="s">
        <v>2032</v>
      </c>
    </row>
  </sheetData>
  <autoFilter ref="G1:G1001" xr:uid="{00000000-0001-0000-0000-000000000000}">
    <filterColumn colId="0">
      <filters>
        <filter val="failed"/>
      </filters>
    </filterColumn>
  </autoFilter>
  <conditionalFormatting sqref="G1:G1048576">
    <cfRule type="containsText" dxfId="11" priority="2" operator="containsText" text="canceled">
      <formula>NOT(ISERROR(SEARCH("canceled",G1)))</formula>
    </cfRule>
    <cfRule type="cellIs" dxfId="10" priority="3" operator="equal">
      <formula>"live"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theme="8" tint="0.39997558519241921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62EC-560C-4455-9B66-294EDC453A85}">
  <dimension ref="A1:I566"/>
  <sheetViews>
    <sheetView tabSelected="1" workbookViewId="0">
      <selection activeCell="H12" sqref="H12"/>
    </sheetView>
  </sheetViews>
  <sheetFormatPr defaultRowHeight="15.75" x14ac:dyDescent="0.25"/>
  <cols>
    <col min="7" max="7" width="12.25" customWidth="1"/>
  </cols>
  <sheetData>
    <row r="1" spans="1:9" x14ac:dyDescent="0.25">
      <c r="A1" t="s">
        <v>4</v>
      </c>
      <c r="B1" t="s">
        <v>2108</v>
      </c>
      <c r="D1" t="s">
        <v>4</v>
      </c>
      <c r="E1" t="s">
        <v>2108</v>
      </c>
      <c r="G1" s="15"/>
      <c r="H1" s="15" t="s">
        <v>2115</v>
      </c>
      <c r="I1" s="15" t="s">
        <v>2116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G2" s="15" t="s">
        <v>2109</v>
      </c>
      <c r="H2" s="15">
        <f>AVERAGE(B2:B566)</f>
        <v>851.14690265486729</v>
      </c>
      <c r="I2" s="15">
        <f>AVERAGE(E2:E365)</f>
        <v>585.61538461538464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G3" s="15" t="s">
        <v>2110</v>
      </c>
      <c r="H3" s="15">
        <f>MEDIAN(B2:B566)</f>
        <v>201</v>
      </c>
      <c r="I3" s="15">
        <f>MEDIAN(E2:E365)</f>
        <v>114.5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G4" s="15" t="s">
        <v>2111</v>
      </c>
      <c r="H4" s="15">
        <f>MIN(B2:B566)</f>
        <v>16</v>
      </c>
      <c r="I4" s="15">
        <f>MIN(E2:E365)</f>
        <v>0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G5" s="15" t="s">
        <v>2112</v>
      </c>
      <c r="H5" s="15">
        <f>MAX(B2:B566)</f>
        <v>7295</v>
      </c>
      <c r="I5" s="15">
        <f>MAX(E2:E365)</f>
        <v>6080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G6" s="15" t="s">
        <v>2113</v>
      </c>
      <c r="H6" s="15">
        <f>_xlfn.VAR.S(B2:B566)</f>
        <v>1606216.5936295739</v>
      </c>
      <c r="I6" s="15">
        <f>_xlfn.VAR.S(E2:E365)</f>
        <v>924113.45496927318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G7" s="15" t="s">
        <v>2114</v>
      </c>
      <c r="H7" s="15">
        <f>_xlfn.STDEV.S(B2:B566)</f>
        <v>1267.366006183523</v>
      </c>
      <c r="I7" s="15">
        <f>_xlfn.STDEV.S(E2:E365)</f>
        <v>961.30819978260524</v>
      </c>
    </row>
    <row r="8" spans="1:9" x14ac:dyDescent="0.25">
      <c r="A8" t="s">
        <v>20</v>
      </c>
      <c r="B8">
        <v>100</v>
      </c>
      <c r="D8" t="s">
        <v>14</v>
      </c>
      <c r="E8">
        <v>55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  <c r="H10" t="s">
        <v>2117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  <c r="H12" t="s">
        <v>2118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ellIs" dxfId="6" priority="6" operator="equal">
      <formula>"live"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ellIs" dxfId="2" priority="2" operator="equal">
      <formula>"live"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0314-E705-4837-83FB-0497EED5960A}">
  <dimension ref="A1:F14"/>
  <sheetViews>
    <sheetView topLeftCell="A3" workbookViewId="0">
      <selection activeCell="I22" sqref="I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2070</v>
      </c>
    </row>
    <row r="3" spans="1:6" x14ac:dyDescent="0.25">
      <c r="A3" s="8" t="s">
        <v>2071</v>
      </c>
      <c r="B3" s="8" t="s">
        <v>2072</v>
      </c>
    </row>
    <row r="4" spans="1:6" x14ac:dyDescent="0.25">
      <c r="A4" s="8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9" t="s">
        <v>2039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9" t="s">
        <v>2031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9" t="s">
        <v>2048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9" t="s">
        <v>2062</v>
      </c>
      <c r="B8" s="10"/>
      <c r="C8" s="10"/>
      <c r="D8" s="10"/>
      <c r="E8" s="10">
        <v>4</v>
      </c>
      <c r="F8" s="10">
        <v>4</v>
      </c>
    </row>
    <row r="9" spans="1:6" x14ac:dyDescent="0.25">
      <c r="A9" s="9" t="s">
        <v>2033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9" t="s">
        <v>2052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9" t="s">
        <v>2045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9" t="s">
        <v>2035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9" t="s">
        <v>2037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9" t="s">
        <v>2069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98D4-5CC7-4821-8A4C-8B7E293AC337}">
  <dimension ref="A1:F30"/>
  <sheetViews>
    <sheetView workbookViewId="0">
      <selection activeCell="F21" sqref="F21"/>
    </sheetView>
  </sheetViews>
  <sheetFormatPr defaultRowHeight="15.75" x14ac:dyDescent="0.25"/>
  <cols>
    <col min="1" max="1" width="25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2070</v>
      </c>
    </row>
    <row r="2" spans="1:6" x14ac:dyDescent="0.25">
      <c r="A2" s="8" t="s">
        <v>2064</v>
      </c>
      <c r="B2" t="s">
        <v>2070</v>
      </c>
    </row>
    <row r="4" spans="1:6" x14ac:dyDescent="0.25">
      <c r="A4" s="8" t="s">
        <v>2071</v>
      </c>
      <c r="B4" s="8" t="s">
        <v>2072</v>
      </c>
    </row>
    <row r="5" spans="1:6" x14ac:dyDescent="0.2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9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9" t="s">
        <v>2063</v>
      </c>
      <c r="B7" s="10"/>
      <c r="C7" s="10"/>
      <c r="D7" s="10"/>
      <c r="E7" s="10">
        <v>4</v>
      </c>
      <c r="F7" s="10">
        <v>4</v>
      </c>
    </row>
    <row r="8" spans="1:6" x14ac:dyDescent="0.25">
      <c r="A8" s="9" t="s">
        <v>2040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9" t="s">
        <v>2042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9" t="s">
        <v>2041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9" t="s">
        <v>2051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9" t="s">
        <v>2032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9" t="s">
        <v>2043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9" t="s">
        <v>2056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9" t="s">
        <v>2055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9" t="s">
        <v>2059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9" t="s">
        <v>2046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9" t="s">
        <v>2053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9" t="s">
        <v>2038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9" t="s">
        <v>2054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9" t="s">
        <v>2034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9" t="s">
        <v>2061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9" t="s">
        <v>2050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9" t="s">
        <v>2058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9" t="s">
        <v>2057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9" t="s">
        <v>2049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9" t="s">
        <v>2044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9" t="s">
        <v>2036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9" t="s">
        <v>2060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9" t="s">
        <v>2069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B2C6-3383-4160-84F7-39DF22D682CE}">
  <dimension ref="A1:H13"/>
  <sheetViews>
    <sheetView topLeftCell="A6" workbookViewId="0">
      <selection activeCell="A17" sqref="A17"/>
    </sheetView>
  </sheetViews>
  <sheetFormatPr defaultRowHeight="15.75" x14ac:dyDescent="0.25"/>
  <cols>
    <col min="1" max="1" width="17.5" customWidth="1"/>
    <col min="2" max="2" width="18" customWidth="1"/>
    <col min="3" max="3" width="13.5" customWidth="1"/>
    <col min="4" max="4" width="15.375" customWidth="1"/>
    <col min="5" max="5" width="12.375" customWidth="1"/>
    <col min="6" max="6" width="19.25" customWidth="1"/>
    <col min="7" max="7" width="15.875" customWidth="1"/>
    <col min="8" max="8" width="18" customWidth="1"/>
  </cols>
  <sheetData>
    <row r="1" spans="1:8" x14ac:dyDescent="0.2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25">
      <c r="A2" t="s">
        <v>2096</v>
      </c>
      <c r="B2">
        <f>COUNTIFS(Crowdfunding!G2:G1001, "successful", Crowdfunding!D2:D1001, "&lt;1000")</f>
        <v>30</v>
      </c>
      <c r="C2">
        <v>20</v>
      </c>
      <c r="D2">
        <f>COUNTIFS(Crowdfunding!G2:G1001, "canceled", Crowdfunding!D2:D1001, "&lt;1000")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5">
      <c r="A3" t="s">
        <v>2097</v>
      </c>
      <c r="B3">
        <f>COUNTIFS(Crowdfunding!$D$2:$D$1001, "&gt;=1000", Crowdfunding!$D$2:$D$1001, "&lt;=4999", Crowdfunding!$G$2:$G$1001, "successful")</f>
        <v>191</v>
      </c>
      <c r="C3">
        <f>COUNTIFS(Crowdfunding!D2:D1001, "&gt;=1000", Crowdfunding!D2:D1001, "&lt;=4999", Crowdfunding!G2:G1001, "failed")</f>
        <v>38</v>
      </c>
      <c r="D3">
        <f>COUNTIFS(Crowdfunding!$D$2:$D$1001, "&gt;=1000", Crowdfunding!$D$2:$D$1001, "&lt;=4999", Crowdfunding!$G$2:$G$1001, "canceled")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5">
      <c r="A4" t="s">
        <v>2098</v>
      </c>
      <c r="B4">
        <f>COUNTIFS(Crowdfunding!$D$2:$D$1001, "&gt;=5000", Crowdfunding!$D$2:$D$1001, "&lt;=9999", Crowdfunding!$G$2:$G$1001, "successful")</f>
        <v>164</v>
      </c>
      <c r="C4">
        <f>COUNTIFS(Crowdfunding!$D$2:$D$1001, "&gt;=5000", Crowdfunding!$D$2:$D$1001, "&lt;=9999", Crowdfunding!$G$2:$G$1001, "failed")</f>
        <v>126</v>
      </c>
      <c r="D4">
        <f>COUNTIFS(Crowdfunding!$D$2:$D$1001, "&gt;=5000", Crowdfunding!$D$2:$D$1001, "&lt;=9999", Crowdfunding!$G$2:$G$1001, "canceled")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5">
      <c r="A5" t="s">
        <v>2099</v>
      </c>
      <c r="B5">
        <f>COUNTIFS(Crowdfunding!$D$2:$D$1001, "&gt;=10000", Crowdfunding!$D$2:$D$1001, "&lt;=14999", Crowdfunding!$G$2:$G$1001, "successful")</f>
        <v>4</v>
      </c>
      <c r="C5">
        <f>COUNTIFS(Crowdfunding!$D$2:$D$1001, "&gt;=10000", Crowdfunding!$D$2:$D$1001, "&lt;=14999", Crowdfunding!$G$2:$G$1001, "failed")</f>
        <v>5</v>
      </c>
      <c r="D5">
        <f>COUNTIFS(Crowdfunding!$D$2:$D$1001, "&gt;=10000", Crowdfunding!$D$2:$D$1001, "&lt;=14999", Crowdfunding!$G$2:$G$1001, "canceled")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5">
      <c r="A6" t="s">
        <v>2100</v>
      </c>
      <c r="B6">
        <f>COUNTIFS(Crowdfunding!$D$2:$D$1001, "&gt;=15000", Crowdfunding!$D$2:$D$1001, "&lt;=19999", Crowdfunding!$G$2:$G$1001, "successful")</f>
        <v>10</v>
      </c>
      <c r="C6">
        <f>COUNTIFS(Crowdfunding!$D$2:$D$1001, "&gt;=15000", Crowdfunding!$D$2:$D$1001, "&lt;=19999", Crowdfunding!$G$2:$G$1001, "failed")</f>
        <v>0</v>
      </c>
      <c r="D6">
        <f>COUNTIFS(Crowdfunding!$D$2:$D$1001, "&gt;=15000", Crowdfunding!$D$2:$D$1001, "&lt;=19999", Crowdfunding!$G$2:$G$1001, "canceled")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5">
      <c r="A7" t="s">
        <v>2101</v>
      </c>
      <c r="B7">
        <f>COUNTIFS(Crowdfunding!$D$2:$D$1001, "&gt;=20000", Crowdfunding!$D$2:$D$1001, "&lt;=24999", Crowdfunding!$G$2:$G$1001, "successful")</f>
        <v>7</v>
      </c>
      <c r="C7">
        <f>COUNTIFS(Crowdfunding!$D$2:$D$1001, "&gt;=20000", Crowdfunding!$D$2:$D$1001, "&lt;=24999", Crowdfunding!$G$2:$G$1001, "failed")</f>
        <v>0</v>
      </c>
      <c r="D7">
        <f>COUNTIFS(Crowdfunding!$D$2:$D$1001, "&gt;=20000", Crowdfunding!$D$2:$D$1001, "&lt;=24999", Crowdfunding!$G$2:$G$1001, "canceled")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5">
      <c r="A8" t="s">
        <v>2102</v>
      </c>
      <c r="B8">
        <f>COUNTIFS(Crowdfunding!$D$2:$D$1001, "&gt;=25000", Crowdfunding!$D$2:$D$1001, "&lt;=29999", Crowdfunding!$G$2:$G$1001, "successful")</f>
        <v>11</v>
      </c>
      <c r="C8">
        <f>COUNTIFS(Crowdfunding!$D$2:$D$1001, "&gt;=25000", Crowdfunding!$D$2:$D$1001, "&lt;=29999", Crowdfunding!$G$2:$G$1001, "failed")</f>
        <v>3</v>
      </c>
      <c r="D8">
        <f>COUNTIFS(Crowdfunding!$D$2:$D$1001, "&gt;=25000", Crowdfunding!$D$2:$D$1001, "&lt;=29999", Crowdfunding!$G$2:$G$1001, "canceled")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5">
      <c r="A9" t="s">
        <v>2103</v>
      </c>
      <c r="B9">
        <f>COUNTIFS(Crowdfunding!$D$2:$D$1001, "&gt;=30000", Crowdfunding!$D$2:$D$1001, "&lt;=34999", Crowdfunding!$G$2:$G$1001, "successful")</f>
        <v>7</v>
      </c>
      <c r="C9">
        <f>COUNTIFS(Crowdfunding!$D$2:$D$1001, "&gt;=30000", Crowdfunding!$D$2:$D$1001, "&lt;=34999", Crowdfunding!$G$2:$G$1001, "failed")</f>
        <v>0</v>
      </c>
      <c r="D9">
        <f>COUNTIFS(Crowdfunding!$D$2:$D$1001, "&gt;=30000", Crowdfunding!$D$2:$D$1001, "&lt;=34999", Crowdfunding!$G$2:$G$1001, "canceled")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5">
      <c r="A10" t="s">
        <v>2104</v>
      </c>
      <c r="B10">
        <f>COUNTIFS(Crowdfunding!$D$2:$D$1001, "&gt;=35000", Crowdfunding!$D$2:$D$1001, "&lt;=39999", Crowdfunding!$G$2:$G$1001, "successful")</f>
        <v>8</v>
      </c>
      <c r="C10">
        <f>COUNTIFS(Crowdfunding!$D$2:$D$1001, "&gt;=35000", Crowdfunding!$D$2:$D$1001, "&lt;=39999", Crowdfunding!$G$2:$G$1001, "failed")</f>
        <v>3</v>
      </c>
      <c r="D10">
        <f>COUNTIFS(Crowdfunding!$D$2:$D$1001, "&gt;=35000", Crowdfunding!$D$2:$D$1001, "&lt;=39999", Crowdfunding!$G$2:$G$1001, "canceled")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5">
      <c r="A11" t="s">
        <v>2105</v>
      </c>
      <c r="B11">
        <f>COUNTIFS(Crowdfunding!$D$2:$D$1001, "&gt;=40000", Crowdfunding!$D$2:$D$1001, "&lt;=44999", Crowdfunding!$G$2:$G$1001, "successful")</f>
        <v>11</v>
      </c>
      <c r="C11">
        <f>COUNTIFS(Crowdfunding!$D$2:$D$1001, "&gt;=40000", Crowdfunding!$D$2:$D$1001, "&lt;=44999", Crowdfunding!$G$2:$G$1001, "failed")</f>
        <v>3</v>
      </c>
      <c r="D11">
        <f>COUNTIFS(Crowdfunding!$D$2:$D$1001, "&gt;=40000", Crowdfunding!$D$2:$D$1001, "&lt;=44999", Crowdfunding!$G$2:$G$1001, "canceled")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5">
      <c r="A12" t="s">
        <v>2106</v>
      </c>
      <c r="B12">
        <f>COUNTIFS(Crowdfunding!$D$2:$D$1001, "&gt;=45000", Crowdfunding!$D$2:$D$1001, "&lt;=49999", Crowdfunding!$G$2:$G$1001, "successful")</f>
        <v>8</v>
      </c>
      <c r="C12">
        <f>COUNTIFS(Crowdfunding!$D$2:$D$1001, "&gt;=45000", Crowdfunding!$D$2:$D$1001, "&lt;=49999", Crowdfunding!$G$2:$G$1001, "failed")</f>
        <v>3</v>
      </c>
      <c r="D12">
        <f>COUNTIFS(Crowdfunding!$D$2:$D$1001, "&gt;=45000", Crowdfunding!$D$2:$D$1001, "&lt;=49999", Crowdfunding!$G$2:$G$1001, "canceled")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5">
      <c r="A13" t="s">
        <v>2107</v>
      </c>
      <c r="B13">
        <f>COUNTIFS(Crowdfunding!$D$2:$D$1001, "&gt;=50000", Crowdfunding!$G$2:$G$1001, "successful")</f>
        <v>114</v>
      </c>
      <c r="C13">
        <f>COUNTIFS(Crowdfunding!$D$2:$D$1001, "&gt;=50000", Crowdfunding!$G$2:$G$1001, "failed")</f>
        <v>163</v>
      </c>
      <c r="D13">
        <f>COUNTIFS(Crowdfunding!$D$2:$D$1001, "&gt;=50000", Crowdfunding!$G$2:$G$1001, "canceled")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Cat. Counts</vt:lpstr>
      <vt:lpstr>Crowdfunding</vt:lpstr>
      <vt:lpstr>Backer Outcome</vt:lpstr>
      <vt:lpstr>Summary</vt:lpstr>
      <vt:lpstr>Category Counts</vt:lpstr>
      <vt:lpstr>Crowdfunding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Kelley Blue</cp:lastModifiedBy>
  <dcterms:created xsi:type="dcterms:W3CDTF">2021-09-29T18:52:28Z</dcterms:created>
  <dcterms:modified xsi:type="dcterms:W3CDTF">2024-12-15T22:05:56Z</dcterms:modified>
</cp:coreProperties>
</file>