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otal IPL" sheetId="1" r:id="rId1"/>
    <sheet name="Bumrah" sheetId="3" r:id="rId2"/>
    <sheet name="Rashid" sheetId="4" r:id="rId3"/>
    <sheet name="Graphs" sheetId="5" r:id="rId4"/>
    <sheet name="Graph" sheetId="6" r:id="rId5"/>
    <sheet name="bar Graph" sheetId="7" r:id="rId6"/>
    <sheet name="Bar Graphs" sheetId="8" r:id="rId7"/>
    <sheet name="Each match win" sheetId="10" r:id="rId8"/>
    <sheet name="Each match lose" sheetId="11" r:id="rId9"/>
  </sheets>
  <definedNames>
    <definedName name="_xlnm._FilterDatabase" localSheetId="5" hidden="1">'bar Graph'!$I$1:$O$16</definedName>
    <definedName name="_xlnm._FilterDatabase" localSheetId="0" hidden="1">'Total IPL'!$A$1:$U$19</definedName>
  </definedNames>
  <calcPr calcId="124519"/>
</workbook>
</file>

<file path=xl/calcChain.xml><?xml version="1.0" encoding="utf-8"?>
<calcChain xmlns="http://schemas.openxmlformats.org/spreadsheetml/2006/main">
  <c r="J18" i="5"/>
  <c r="C18"/>
  <c r="G17"/>
  <c r="M22" s="1"/>
  <c r="N17"/>
  <c r="K17"/>
  <c r="D17"/>
  <c r="K18"/>
  <c r="N17" i="8"/>
  <c r="M17"/>
  <c r="L17"/>
  <c r="K17"/>
  <c r="J17"/>
  <c r="F17"/>
  <c r="E17"/>
  <c r="D17"/>
  <c r="C17"/>
  <c r="B17"/>
  <c r="K17" i="7"/>
  <c r="B17"/>
  <c r="F17"/>
  <c r="E17"/>
  <c r="C17"/>
  <c r="O17"/>
  <c r="N17"/>
  <c r="L17"/>
  <c r="D17"/>
  <c r="M17"/>
  <c r="M33" i="6"/>
  <c r="M32"/>
  <c r="M31"/>
  <c r="M30"/>
  <c r="M29"/>
  <c r="M28"/>
  <c r="M27"/>
  <c r="M26"/>
  <c r="M25"/>
  <c r="M24"/>
  <c r="M23"/>
  <c r="M22"/>
  <c r="M19"/>
  <c r="D34"/>
  <c r="D32"/>
  <c r="D31"/>
  <c r="D30"/>
  <c r="D29"/>
  <c r="D28"/>
  <c r="D27"/>
  <c r="D25"/>
  <c r="D24"/>
  <c r="D23"/>
  <c r="D22"/>
  <c r="D21"/>
  <c r="D20"/>
  <c r="M20" i="5"/>
  <c r="G18"/>
  <c r="O23"/>
  <c r="O21"/>
  <c r="E17"/>
  <c r="L17"/>
  <c r="R2"/>
  <c r="M17"/>
  <c r="F17"/>
  <c r="P16"/>
  <c r="Q16" s="1"/>
  <c r="P15"/>
  <c r="Q15" s="1"/>
  <c r="P14"/>
  <c r="Q14" s="1"/>
  <c r="P13"/>
  <c r="Q13" s="1"/>
  <c r="P12"/>
  <c r="Q12" s="1"/>
  <c r="P11"/>
  <c r="Q11" s="1"/>
  <c r="P10"/>
  <c r="Q10" s="1"/>
  <c r="P9"/>
  <c r="Q9" s="1"/>
  <c r="P8"/>
  <c r="Q8" s="1"/>
  <c r="P7"/>
  <c r="Q7" s="1"/>
  <c r="Q6"/>
  <c r="P6"/>
  <c r="P5"/>
  <c r="Q5" s="1"/>
  <c r="P4"/>
  <c r="Q4" s="1"/>
  <c r="P3"/>
  <c r="Q3" s="1"/>
  <c r="P2"/>
  <c r="Q2" s="1"/>
  <c r="O2"/>
  <c r="O3" s="1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4" i="4"/>
  <c r="E14"/>
  <c r="S9"/>
  <c r="R9"/>
  <c r="Q9"/>
  <c r="P9"/>
  <c r="O9"/>
  <c r="N9"/>
  <c r="H12"/>
  <c r="I12"/>
  <c r="G12"/>
  <c r="E12"/>
  <c r="D12"/>
  <c r="R7"/>
  <c r="S7" s="1"/>
  <c r="R6"/>
  <c r="S6" s="1"/>
  <c r="R5"/>
  <c r="S5" s="1"/>
  <c r="R4"/>
  <c r="S4" s="1"/>
  <c r="R3"/>
  <c r="S3" s="1"/>
  <c r="R2"/>
  <c r="S2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2"/>
  <c r="I2" s="1"/>
  <c r="O15" i="3"/>
  <c r="E15"/>
  <c r="P14"/>
  <c r="F14"/>
  <c r="R14"/>
  <c r="Q14"/>
  <c r="S14" s="1"/>
  <c r="O14"/>
  <c r="N14"/>
  <c r="I14"/>
  <c r="H14"/>
  <c r="G14"/>
  <c r="E14"/>
  <c r="D14"/>
  <c r="R11"/>
  <c r="S11" s="1"/>
  <c r="R10"/>
  <c r="S10" s="1"/>
  <c r="R9"/>
  <c r="S9" s="1"/>
  <c r="R8"/>
  <c r="S8" s="1"/>
  <c r="R7"/>
  <c r="S7" s="1"/>
  <c r="R6"/>
  <c r="S6" s="1"/>
  <c r="R5"/>
  <c r="S5" s="1"/>
  <c r="R4"/>
  <c r="S4" s="1"/>
  <c r="R3"/>
  <c r="S3" s="1"/>
  <c r="R2"/>
  <c r="S2" s="1"/>
  <c r="H6"/>
  <c r="I6" s="1"/>
  <c r="H5"/>
  <c r="I5" s="1"/>
  <c r="I4"/>
  <c r="H4"/>
  <c r="I3"/>
  <c r="H2"/>
  <c r="I2" s="1"/>
  <c r="T16" i="1"/>
  <c r="U16" s="1"/>
  <c r="T15"/>
  <c r="U15" s="1"/>
  <c r="T14"/>
  <c r="U14" s="1"/>
  <c r="T13"/>
  <c r="U13" s="1"/>
  <c r="T12"/>
  <c r="U12" s="1"/>
  <c r="T11"/>
  <c r="U11" s="1"/>
  <c r="T10"/>
  <c r="U10" s="1"/>
  <c r="T9"/>
  <c r="U9" s="1"/>
  <c r="T8"/>
  <c r="U8" s="1"/>
  <c r="T7"/>
  <c r="U7" s="1"/>
  <c r="T6"/>
  <c r="U6" s="1"/>
  <c r="T5"/>
  <c r="U5" s="1"/>
  <c r="T4"/>
  <c r="U4" s="1"/>
  <c r="T3"/>
  <c r="U3" s="1"/>
  <c r="T2"/>
  <c r="U2" s="1"/>
  <c r="J4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3"/>
  <c r="J3" s="1"/>
  <c r="I2"/>
  <c r="J2" s="1"/>
  <c r="H17"/>
  <c r="S2"/>
  <c r="S3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Q17"/>
  <c r="N17"/>
  <c r="C18"/>
  <c r="D18"/>
  <c r="O17"/>
  <c r="R17"/>
  <c r="G18"/>
  <c r="E18"/>
  <c r="P17"/>
  <c r="F18"/>
</calcChain>
</file>

<file path=xl/sharedStrings.xml><?xml version="1.0" encoding="utf-8"?>
<sst xmlns="http://schemas.openxmlformats.org/spreadsheetml/2006/main" count="361" uniqueCount="39">
  <si>
    <t>wickets</t>
  </si>
  <si>
    <t>match no</t>
  </si>
  <si>
    <t>overs</t>
  </si>
  <si>
    <t>run given</t>
  </si>
  <si>
    <t>economy</t>
  </si>
  <si>
    <t>dots</t>
  </si>
  <si>
    <t>rungiven</t>
  </si>
  <si>
    <t>excluding final</t>
  </si>
  <si>
    <t>Cumulative Bumrah wkts</t>
  </si>
  <si>
    <t>Cumulative Rashid wkts</t>
  </si>
  <si>
    <t>W</t>
  </si>
  <si>
    <t>L</t>
  </si>
  <si>
    <t>Total deliveries</t>
  </si>
  <si>
    <t>% dot</t>
  </si>
  <si>
    <t>WinLoss</t>
  </si>
  <si>
    <t>No of matches</t>
  </si>
  <si>
    <t>Wickets in each match</t>
  </si>
  <si>
    <t>Match no</t>
  </si>
  <si>
    <t>Overs</t>
  </si>
  <si>
    <t>Runs conceded</t>
  </si>
  <si>
    <t>Wickets</t>
  </si>
  <si>
    <t>Bowling economy</t>
  </si>
  <si>
    <t>Dot balls</t>
  </si>
  <si>
    <t>Bumrah Runs conceded</t>
  </si>
  <si>
    <t>Rashid Runs conceded</t>
  </si>
  <si>
    <t>Bumrah Bowling economy</t>
  </si>
  <si>
    <t>Rashid Bowling economy</t>
  </si>
  <si>
    <t>Bumrah Wickets</t>
  </si>
  <si>
    <t>Rashid Wickets</t>
  </si>
  <si>
    <t>Rashid Dot balls</t>
  </si>
  <si>
    <t>Bumrah Dot balls</t>
  </si>
  <si>
    <t>Bumrah Overs</t>
  </si>
  <si>
    <t>Rashid Overs</t>
  </si>
  <si>
    <t>\</t>
  </si>
  <si>
    <t>Dot percent</t>
  </si>
  <si>
    <t>dot percent</t>
  </si>
  <si>
    <t>WinLost</t>
  </si>
  <si>
    <t xml:space="preserve">                                                                                                                                            </t>
  </si>
  <si>
    <t>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</si>
</sst>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0"/>
      <color theme="1"/>
      <name val="Algerian"/>
      <family val="5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/>
    <xf numFmtId="0" fontId="0" fillId="3" borderId="1" xfId="0" applyFill="1" applyBorder="1"/>
    <xf numFmtId="0" fontId="0" fillId="4" borderId="0" xfId="0" applyFill="1"/>
    <xf numFmtId="0" fontId="0" fillId="0" borderId="2" xfId="0" applyFill="1" applyBorder="1"/>
    <xf numFmtId="0" fontId="0" fillId="5" borderId="1" xfId="0" applyFill="1" applyBorder="1"/>
    <xf numFmtId="0" fontId="4" fillId="3" borderId="1" xfId="0" applyFont="1" applyFill="1" applyBorder="1"/>
    <xf numFmtId="0" fontId="3" fillId="6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Graphs!$D$1</c:f>
              <c:strCache>
                <c:ptCount val="1"/>
                <c:pt idx="0">
                  <c:v>Bumrah Runs conceded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Graphs!$D$2:$D$16</c:f>
              <c:numCache>
                <c:formatCode>General</c:formatCode>
                <c:ptCount val="15"/>
                <c:pt idx="0">
                  <c:v>40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16</c:v>
                </c:pt>
                <c:pt idx="5">
                  <c:v>38</c:v>
                </c:pt>
                <c:pt idx="6">
                  <c:v>23</c:v>
                </c:pt>
                <c:pt idx="7">
                  <c:v>22</c:v>
                </c:pt>
                <c:pt idx="8">
                  <c:v>18</c:v>
                </c:pt>
                <c:pt idx="9">
                  <c:v>21</c:v>
                </c:pt>
                <c:pt idx="10">
                  <c:v>10</c:v>
                </c:pt>
                <c:pt idx="11">
                  <c:v>44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</c:numCache>
            </c:numRef>
          </c:val>
        </c:ser>
        <c:ser>
          <c:idx val="1"/>
          <c:order val="1"/>
          <c:tx>
            <c:strRef>
              <c:f>Graphs!$K$1</c:f>
              <c:strCache>
                <c:ptCount val="1"/>
                <c:pt idx="0">
                  <c:v>Rashid Runs conceded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Graphs!$K$2:$K$16</c:f>
              <c:numCache>
                <c:formatCode>General</c:formatCode>
                <c:ptCount val="15"/>
                <c:pt idx="0">
                  <c:v>26</c:v>
                </c:pt>
                <c:pt idx="1">
                  <c:v>24</c:v>
                </c:pt>
                <c:pt idx="2">
                  <c:v>25</c:v>
                </c:pt>
                <c:pt idx="3">
                  <c:v>18</c:v>
                </c:pt>
                <c:pt idx="4">
                  <c:v>27</c:v>
                </c:pt>
                <c:pt idx="5">
                  <c:v>20</c:v>
                </c:pt>
                <c:pt idx="6">
                  <c:v>22</c:v>
                </c:pt>
                <c:pt idx="7">
                  <c:v>17</c:v>
                </c:pt>
                <c:pt idx="8">
                  <c:v>23</c:v>
                </c:pt>
                <c:pt idx="9">
                  <c:v>44</c:v>
                </c:pt>
                <c:pt idx="10">
                  <c:v>30</c:v>
                </c:pt>
                <c:pt idx="11">
                  <c:v>21</c:v>
                </c:pt>
                <c:pt idx="12">
                  <c:v>21</c:v>
                </c:pt>
                <c:pt idx="13">
                  <c:v>44</c:v>
                </c:pt>
                <c:pt idx="14">
                  <c:v>15</c:v>
                </c:pt>
              </c:numCache>
            </c:numRef>
          </c:val>
        </c:ser>
        <c:axId val="178670208"/>
        <c:axId val="179454336"/>
      </c:barChart>
      <c:catAx>
        <c:axId val="178670208"/>
        <c:scaling>
          <c:orientation val="minMax"/>
        </c:scaling>
        <c:axPos val="b"/>
        <c:numFmt formatCode="General" sourceLinked="1"/>
        <c:tickLblPos val="nextTo"/>
        <c:crossAx val="179454336"/>
        <c:crosses val="autoZero"/>
        <c:auto val="1"/>
        <c:lblAlgn val="ctr"/>
        <c:lblOffset val="100"/>
      </c:catAx>
      <c:valAx>
        <c:axId val="179454336"/>
        <c:scaling>
          <c:orientation val="minMax"/>
        </c:scaling>
        <c:axPos val="l"/>
        <c:majorGridlines/>
        <c:numFmt formatCode="General" sourceLinked="1"/>
        <c:tickLblPos val="nextTo"/>
        <c:crossAx val="17867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Graphs!$E$1</c:f>
              <c:strCache>
                <c:ptCount val="1"/>
                <c:pt idx="0">
                  <c:v>Bumrah Wickets</c:v>
                </c:pt>
              </c:strCache>
            </c:strRef>
          </c:tx>
          <c:cat>
            <c:strLit>
              <c:ptCount val="1"/>
              <c:pt idx="0">
                <c:v>Total axis</c:v>
              </c:pt>
            </c:strLit>
          </c:cat>
          <c:val>
            <c:numRef>
              <c:f>Graphs!$E$17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Graphs!$L$1</c:f>
              <c:strCache>
                <c:ptCount val="1"/>
                <c:pt idx="0">
                  <c:v>Rashid Wickets</c:v>
                </c:pt>
              </c:strCache>
            </c:strRef>
          </c:tx>
          <c:cat>
            <c:strLit>
              <c:ptCount val="1"/>
              <c:pt idx="0">
                <c:v>Total axis</c:v>
              </c:pt>
            </c:strLit>
          </c:cat>
          <c:val>
            <c:numRef>
              <c:f>Graphs!$L$17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axId val="182350976"/>
        <c:axId val="182352512"/>
      </c:barChart>
      <c:catAx>
        <c:axId val="182350976"/>
        <c:scaling>
          <c:orientation val="minMax"/>
        </c:scaling>
        <c:axPos val="b"/>
        <c:tickLblPos val="nextTo"/>
        <c:crossAx val="182352512"/>
        <c:crosses val="autoZero"/>
        <c:auto val="1"/>
        <c:lblAlgn val="ctr"/>
        <c:lblOffset val="100"/>
      </c:catAx>
      <c:valAx>
        <c:axId val="182352512"/>
        <c:scaling>
          <c:orientation val="minMax"/>
        </c:scaling>
        <c:axPos val="l"/>
        <c:majorGridlines/>
        <c:numFmt formatCode="General" sourceLinked="1"/>
        <c:tickLblPos val="nextTo"/>
        <c:crossAx val="18235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dot percent</c:v>
          </c:tx>
          <c:cat>
            <c:strLit>
              <c:ptCount val="1"/>
              <c:pt idx="0">
                <c:v>Total dot percent</c:v>
              </c:pt>
            </c:strLit>
          </c:cat>
          <c:val>
            <c:numRef>
              <c:f>Graphs!$M$22</c:f>
              <c:numCache>
                <c:formatCode>General</c:formatCode>
                <c:ptCount val="1"/>
                <c:pt idx="0">
                  <c:v>3.0057803468208095</c:v>
                </c:pt>
              </c:numCache>
            </c:numRef>
          </c:val>
        </c:ser>
        <c:ser>
          <c:idx val="1"/>
          <c:order val="1"/>
          <c:tx>
            <c:v>Rashid dot percent</c:v>
          </c:tx>
          <c:cat>
            <c:strLit>
              <c:ptCount val="1"/>
              <c:pt idx="0">
                <c:v>Total dot percent</c:v>
              </c:pt>
            </c:strLit>
          </c:cat>
          <c:val>
            <c:numRef>
              <c:f>Graphs!$M$20</c:f>
              <c:numCache>
                <c:formatCode>General</c:formatCode>
                <c:ptCount val="1"/>
                <c:pt idx="0">
                  <c:v>3.074074074074074</c:v>
                </c:pt>
              </c:numCache>
            </c:numRef>
          </c:val>
        </c:ser>
        <c:axId val="182360704"/>
        <c:axId val="182460800"/>
      </c:barChart>
      <c:catAx>
        <c:axId val="182360704"/>
        <c:scaling>
          <c:orientation val="minMax"/>
        </c:scaling>
        <c:axPos val="b"/>
        <c:tickLblPos val="nextTo"/>
        <c:crossAx val="182460800"/>
        <c:crosses val="autoZero"/>
        <c:auto val="1"/>
        <c:lblAlgn val="ctr"/>
        <c:lblOffset val="100"/>
      </c:catAx>
      <c:valAx>
        <c:axId val="182460800"/>
        <c:scaling>
          <c:orientation val="minMax"/>
        </c:scaling>
        <c:axPos val="l"/>
        <c:majorGridlines/>
        <c:numFmt formatCode="General" sourceLinked="1"/>
        <c:tickLblPos val="nextTo"/>
        <c:crossAx val="1823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dot percent</c:v>
          </c:tx>
          <c:cat>
            <c:numRef>
              <c:f>Graph!$A$2:$A$16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Graph!$D$20:$D$34</c:f>
              <c:numCache>
                <c:formatCode>General</c:formatCode>
                <c:ptCount val="15"/>
                <c:pt idx="0">
                  <c:v>33.333333333333329</c:v>
                </c:pt>
                <c:pt idx="1">
                  <c:v>58.333333333333336</c:v>
                </c:pt>
                <c:pt idx="2">
                  <c:v>54.54545454545454</c:v>
                </c:pt>
                <c:pt idx="3">
                  <c:v>50</c:v>
                </c:pt>
                <c:pt idx="4">
                  <c:v>50</c:v>
                </c:pt>
                <c:pt idx="5">
                  <c:v>37.5</c:v>
                </c:pt>
                <c:pt idx="6">
                  <c:v>50</c:v>
                </c:pt>
                <c:pt idx="7">
                  <c:v>58.333333333333336</c:v>
                </c:pt>
                <c:pt idx="8">
                  <c:v>54.166666666666671</c:v>
                </c:pt>
                <c:pt idx="9">
                  <c:v>33.333333333333336</c:v>
                </c:pt>
                <c:pt idx="10">
                  <c:v>66.666666666666671</c:v>
                </c:pt>
                <c:pt idx="11">
                  <c:v>25</c:v>
                </c:pt>
                <c:pt idx="12">
                  <c:v>37.5</c:v>
                </c:pt>
                <c:pt idx="13">
                  <c:v>50</c:v>
                </c:pt>
                <c:pt idx="14">
                  <c:v>25</c:v>
                </c:pt>
              </c:numCache>
            </c:numRef>
          </c:val>
        </c:ser>
        <c:ser>
          <c:idx val="1"/>
          <c:order val="1"/>
          <c:tx>
            <c:v>Rashid dot percent</c:v>
          </c:tx>
          <c:cat>
            <c:numRef>
              <c:f>Graph!$A$2:$A$16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Graph!$M$19:$M$33</c:f>
              <c:numCache>
                <c:formatCode>General</c:formatCode>
                <c:ptCount val="15"/>
                <c:pt idx="0">
                  <c:v>41.666666666666671</c:v>
                </c:pt>
                <c:pt idx="1">
                  <c:v>41.666666669999998</c:v>
                </c:pt>
                <c:pt idx="2">
                  <c:v>41.666666669999998</c:v>
                </c:pt>
                <c:pt idx="3">
                  <c:v>54.166666666666671</c:v>
                </c:pt>
                <c:pt idx="4">
                  <c:v>54.166666666666671</c:v>
                </c:pt>
                <c:pt idx="5">
                  <c:v>37.5</c:v>
                </c:pt>
                <c:pt idx="6">
                  <c:v>45.833333333333336</c:v>
                </c:pt>
                <c:pt idx="7">
                  <c:v>54.166666666666671</c:v>
                </c:pt>
                <c:pt idx="8">
                  <c:v>50</c:v>
                </c:pt>
                <c:pt idx="9">
                  <c:v>29.166666666666668</c:v>
                </c:pt>
                <c:pt idx="10">
                  <c:v>41.666666666666671</c:v>
                </c:pt>
                <c:pt idx="11">
                  <c:v>50</c:v>
                </c:pt>
                <c:pt idx="12">
                  <c:v>45.833333333333336</c:v>
                </c:pt>
                <c:pt idx="13">
                  <c:v>37.5</c:v>
                </c:pt>
                <c:pt idx="14">
                  <c:v>66.666666666666671</c:v>
                </c:pt>
              </c:numCache>
            </c:numRef>
          </c:val>
        </c:ser>
        <c:axId val="182733056"/>
        <c:axId val="182751232"/>
      </c:barChart>
      <c:catAx>
        <c:axId val="182733056"/>
        <c:scaling>
          <c:orientation val="minMax"/>
        </c:scaling>
        <c:axPos val="b"/>
        <c:numFmt formatCode="General" sourceLinked="1"/>
        <c:tickLblPos val="nextTo"/>
        <c:crossAx val="182751232"/>
        <c:crosses val="autoZero"/>
        <c:auto val="1"/>
        <c:lblAlgn val="ctr"/>
        <c:lblOffset val="100"/>
      </c:catAx>
      <c:valAx>
        <c:axId val="182751232"/>
        <c:scaling>
          <c:orientation val="minMax"/>
        </c:scaling>
        <c:axPos val="l"/>
        <c:majorGridlines/>
        <c:numFmt formatCode="General" sourceLinked="1"/>
        <c:tickLblPos val="nextTo"/>
        <c:crossAx val="18273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overs (won)</c:v>
          </c:tx>
          <c:cat>
            <c:strLit>
              <c:ptCount val="1"/>
              <c:pt idx="0">
                <c:v>Overs</c:v>
              </c:pt>
            </c:strLit>
          </c:cat>
          <c:val>
            <c:numRef>
              <c:f>'bar Graph'!$B$17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v>Rashid over(won)</c:v>
          </c:tx>
          <c:cat>
            <c:strLit>
              <c:ptCount val="1"/>
              <c:pt idx="0">
                <c:v>Overs</c:v>
              </c:pt>
            </c:strLit>
          </c:cat>
          <c:val>
            <c:numRef>
              <c:f>'bar Graph'!$K$17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axId val="182870400"/>
        <c:axId val="182871936"/>
      </c:barChart>
      <c:catAx>
        <c:axId val="182870400"/>
        <c:scaling>
          <c:orientation val="minMax"/>
        </c:scaling>
        <c:axPos val="b"/>
        <c:tickLblPos val="nextTo"/>
        <c:crossAx val="182871936"/>
        <c:crosses val="autoZero"/>
        <c:auto val="1"/>
        <c:lblAlgn val="ctr"/>
        <c:lblOffset val="100"/>
      </c:catAx>
      <c:valAx>
        <c:axId val="182871936"/>
        <c:scaling>
          <c:orientation val="minMax"/>
        </c:scaling>
        <c:axPos val="l"/>
        <c:majorGridlines/>
        <c:numFmt formatCode="General" sourceLinked="1"/>
        <c:tickLblPos val="nextTo"/>
        <c:crossAx val="1828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conceded runs (won)</c:v>
          </c:tx>
          <c:cat>
            <c:strLit>
              <c:ptCount val="1"/>
              <c:pt idx="0">
                <c:v>Runs conceded</c:v>
              </c:pt>
            </c:strLit>
          </c:cat>
          <c:val>
            <c:numRef>
              <c:f>'bar Graph'!$C$17</c:f>
              <c:numCache>
                <c:formatCode>General</c:formatCode>
                <c:ptCount val="1"/>
                <c:pt idx="0">
                  <c:v>232</c:v>
                </c:pt>
              </c:numCache>
            </c:numRef>
          </c:val>
        </c:ser>
        <c:ser>
          <c:idx val="1"/>
          <c:order val="1"/>
          <c:tx>
            <c:v>Rashid conceded runs (won)</c:v>
          </c:tx>
          <c:cat>
            <c:strLit>
              <c:ptCount val="1"/>
              <c:pt idx="0">
                <c:v>Runs conceded</c:v>
              </c:pt>
            </c:strLit>
          </c:cat>
          <c:val>
            <c:numRef>
              <c:f>'bar Graph'!$L$17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</c:ser>
        <c:axId val="182908800"/>
        <c:axId val="182910336"/>
      </c:barChart>
      <c:catAx>
        <c:axId val="182908800"/>
        <c:scaling>
          <c:orientation val="minMax"/>
        </c:scaling>
        <c:axPos val="b"/>
        <c:tickLblPos val="nextTo"/>
        <c:crossAx val="182910336"/>
        <c:crosses val="autoZero"/>
        <c:auto val="1"/>
        <c:lblAlgn val="ctr"/>
        <c:lblOffset val="100"/>
      </c:catAx>
      <c:valAx>
        <c:axId val="182910336"/>
        <c:scaling>
          <c:orientation val="minMax"/>
        </c:scaling>
        <c:axPos val="l"/>
        <c:majorGridlines/>
        <c:numFmt formatCode="General" sourceLinked="1"/>
        <c:tickLblPos val="nextTo"/>
        <c:crossAx val="18290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Graph'!$F$1</c:f>
              <c:strCache>
                <c:ptCount val="1"/>
                <c:pt idx="0">
                  <c:v>Bumrah Dot balls</c:v>
                </c:pt>
              </c:strCache>
            </c:strRef>
          </c:tx>
          <c:cat>
            <c:strLit>
              <c:ptCount val="1"/>
              <c:pt idx="0">
                <c:v>Matches won</c:v>
              </c:pt>
            </c:strLit>
          </c:cat>
          <c:val>
            <c:numRef>
              <c:f>'bar Graph'!$F$17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</c:ser>
        <c:ser>
          <c:idx val="1"/>
          <c:order val="1"/>
          <c:tx>
            <c:strRef>
              <c:f>'bar Graph'!$O$1</c:f>
              <c:strCache>
                <c:ptCount val="1"/>
                <c:pt idx="0">
                  <c:v>Rashid Dot balls</c:v>
                </c:pt>
              </c:strCache>
            </c:strRef>
          </c:tx>
          <c:cat>
            <c:strLit>
              <c:ptCount val="1"/>
              <c:pt idx="0">
                <c:v>Matches won</c:v>
              </c:pt>
            </c:strLit>
          </c:cat>
          <c:val>
            <c:numRef>
              <c:f>'bar Graph'!$O$17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</c:ser>
        <c:axId val="182533504"/>
        <c:axId val="182543488"/>
      </c:barChart>
      <c:catAx>
        <c:axId val="182533504"/>
        <c:scaling>
          <c:orientation val="minMax"/>
        </c:scaling>
        <c:axPos val="b"/>
        <c:tickLblPos val="nextTo"/>
        <c:crossAx val="182543488"/>
        <c:crosses val="autoZero"/>
        <c:auto val="1"/>
        <c:lblAlgn val="ctr"/>
        <c:lblOffset val="100"/>
      </c:catAx>
      <c:valAx>
        <c:axId val="182543488"/>
        <c:scaling>
          <c:orientation val="minMax"/>
        </c:scaling>
        <c:axPos val="l"/>
        <c:majorGridlines/>
        <c:numFmt formatCode="General" sourceLinked="1"/>
        <c:tickLblPos val="nextTo"/>
        <c:crossAx val="182533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Graph'!$E$1</c:f>
              <c:strCache>
                <c:ptCount val="1"/>
                <c:pt idx="0">
                  <c:v>Bumrah Bowling economy</c:v>
                </c:pt>
              </c:strCache>
            </c:strRef>
          </c:tx>
          <c:cat>
            <c:strLit>
              <c:ptCount val="1"/>
              <c:pt idx="0">
                <c:v>Won</c:v>
              </c:pt>
            </c:strLit>
          </c:cat>
          <c:val>
            <c:numRef>
              <c:f>'bar Graph'!$E$17</c:f>
              <c:numCache>
                <c:formatCode>General</c:formatCode>
                <c:ptCount val="1"/>
                <c:pt idx="0">
                  <c:v>6.016</c:v>
                </c:pt>
              </c:numCache>
            </c:numRef>
          </c:val>
        </c:ser>
        <c:ser>
          <c:idx val="1"/>
          <c:order val="1"/>
          <c:tx>
            <c:strRef>
              <c:f>'bar Graph'!$N$1</c:f>
              <c:strCache>
                <c:ptCount val="1"/>
                <c:pt idx="0">
                  <c:v>Rashid Bowling economy</c:v>
                </c:pt>
              </c:strCache>
            </c:strRef>
          </c:tx>
          <c:cat>
            <c:strLit>
              <c:ptCount val="1"/>
              <c:pt idx="0">
                <c:v>Won</c:v>
              </c:pt>
            </c:strLit>
          </c:cat>
          <c:val>
            <c:numRef>
              <c:f>'bar Graph'!$N$17</c:f>
              <c:numCache>
                <c:formatCode>General</c:formatCode>
                <c:ptCount val="1"/>
                <c:pt idx="0">
                  <c:v>5.333333333333333</c:v>
                </c:pt>
              </c:numCache>
            </c:numRef>
          </c:val>
        </c:ser>
        <c:axId val="182572160"/>
        <c:axId val="182573696"/>
      </c:barChart>
      <c:catAx>
        <c:axId val="182572160"/>
        <c:scaling>
          <c:orientation val="minMax"/>
        </c:scaling>
        <c:axPos val="b"/>
        <c:tickLblPos val="nextTo"/>
        <c:crossAx val="182573696"/>
        <c:crosses val="autoZero"/>
        <c:auto val="1"/>
        <c:lblAlgn val="ctr"/>
        <c:lblOffset val="100"/>
      </c:catAx>
      <c:valAx>
        <c:axId val="182573696"/>
        <c:scaling>
          <c:orientation val="minMax"/>
        </c:scaling>
        <c:axPos val="l"/>
        <c:majorGridlines/>
        <c:numFmt formatCode="General" sourceLinked="1"/>
        <c:tickLblPos val="nextTo"/>
        <c:crossAx val="18257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Graph'!$D$1</c:f>
              <c:strCache>
                <c:ptCount val="1"/>
                <c:pt idx="0">
                  <c:v>Bumrah Wickets</c:v>
                </c:pt>
              </c:strCache>
            </c:strRef>
          </c:tx>
          <c:cat>
            <c:strLit>
              <c:ptCount val="1"/>
              <c:pt idx="0">
                <c:v>Won</c:v>
              </c:pt>
            </c:strLit>
          </c:cat>
          <c:val>
            <c:numRef>
              <c:f>'bar Graph'!$D$17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"/>
          <c:order val="1"/>
          <c:tx>
            <c:strRef>
              <c:f>'bar Graph'!$M$1</c:f>
              <c:strCache>
                <c:ptCount val="1"/>
                <c:pt idx="0">
                  <c:v>Rashid Wickets</c:v>
                </c:pt>
              </c:strCache>
            </c:strRef>
          </c:tx>
          <c:cat>
            <c:strLit>
              <c:ptCount val="1"/>
              <c:pt idx="0">
                <c:v>Won</c:v>
              </c:pt>
            </c:strLit>
          </c:cat>
          <c:val>
            <c:numRef>
              <c:f>'bar Graph'!$M$17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axId val="182934144"/>
        <c:axId val="182935936"/>
      </c:barChart>
      <c:catAx>
        <c:axId val="182934144"/>
        <c:scaling>
          <c:orientation val="minMax"/>
        </c:scaling>
        <c:axPos val="b"/>
        <c:tickLblPos val="nextTo"/>
        <c:crossAx val="182935936"/>
        <c:crosses val="autoZero"/>
        <c:auto val="1"/>
        <c:lblAlgn val="ctr"/>
        <c:lblOffset val="100"/>
      </c:catAx>
      <c:valAx>
        <c:axId val="182935936"/>
        <c:scaling>
          <c:orientation val="minMax"/>
        </c:scaling>
        <c:axPos val="l"/>
        <c:majorGridlines/>
        <c:numFmt formatCode="General" sourceLinked="1"/>
        <c:tickLblPos val="nextTo"/>
        <c:crossAx val="182934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Graphs'!$B$1</c:f>
              <c:strCache>
                <c:ptCount val="1"/>
                <c:pt idx="0">
                  <c:v>Bumrah Overs</c:v>
                </c:pt>
              </c:strCache>
            </c:strRef>
          </c:tx>
          <c:cat>
            <c:strLit>
              <c:ptCount val="1"/>
              <c:pt idx="0">
                <c:v>Overs in matches lost</c:v>
              </c:pt>
            </c:strLit>
          </c:cat>
          <c:val>
            <c:numRef>
              <c:f>'Bar Graphs'!$C$15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1"/>
          <c:order val="1"/>
          <c:tx>
            <c:strRef>
              <c:f>'Bar Graphs'!$J$1</c:f>
              <c:strCache>
                <c:ptCount val="1"/>
                <c:pt idx="0">
                  <c:v>Rashid Overs</c:v>
                </c:pt>
              </c:strCache>
            </c:strRef>
          </c:tx>
          <c:cat>
            <c:strLit>
              <c:ptCount val="1"/>
              <c:pt idx="0">
                <c:v>Overs in matches lost</c:v>
              </c:pt>
            </c:strLit>
          </c:cat>
          <c:val>
            <c:numRef>
              <c:f>'Bar Graphs'!$J$17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axId val="182969088"/>
        <c:axId val="182970624"/>
      </c:barChart>
      <c:catAx>
        <c:axId val="182969088"/>
        <c:scaling>
          <c:orientation val="minMax"/>
        </c:scaling>
        <c:axPos val="b"/>
        <c:tickLblPos val="nextTo"/>
        <c:crossAx val="182970624"/>
        <c:crosses val="autoZero"/>
        <c:auto val="1"/>
        <c:lblAlgn val="ctr"/>
        <c:lblOffset val="100"/>
      </c:catAx>
      <c:valAx>
        <c:axId val="182970624"/>
        <c:scaling>
          <c:orientation val="minMax"/>
        </c:scaling>
        <c:axPos val="l"/>
        <c:majorGridlines/>
        <c:numFmt formatCode="General" sourceLinked="1"/>
        <c:tickLblPos val="nextTo"/>
        <c:crossAx val="18296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Graphs'!$C$1</c:f>
              <c:strCache>
                <c:ptCount val="1"/>
                <c:pt idx="0">
                  <c:v>Bumrah Runs conceded</c:v>
                </c:pt>
              </c:strCache>
            </c:strRef>
          </c:tx>
          <c:cat>
            <c:strLit>
              <c:ptCount val="1"/>
              <c:pt idx="0">
                <c:v>Runs in matches lost</c:v>
              </c:pt>
            </c:strLit>
          </c:cat>
          <c:val>
            <c:numRef>
              <c:f>'Bar Graphs'!$C$17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</c:ser>
        <c:ser>
          <c:idx val="1"/>
          <c:order val="1"/>
          <c:tx>
            <c:strRef>
              <c:f>'Bar Graphs'!$K$1</c:f>
              <c:strCache>
                <c:ptCount val="1"/>
                <c:pt idx="0">
                  <c:v>Rashid Runs conceded</c:v>
                </c:pt>
              </c:strCache>
            </c:strRef>
          </c:tx>
          <c:cat>
            <c:strLit>
              <c:ptCount val="1"/>
              <c:pt idx="0">
                <c:v>Runs in matches lost</c:v>
              </c:pt>
            </c:strLit>
          </c:cat>
          <c:val>
            <c:numRef>
              <c:f>'Bar Graphs'!$K$17</c:f>
              <c:numCache>
                <c:formatCode>General</c:formatCode>
                <c:ptCount val="1"/>
                <c:pt idx="0">
                  <c:v>249</c:v>
                </c:pt>
              </c:numCache>
            </c:numRef>
          </c:val>
        </c:ser>
        <c:axId val="182999296"/>
        <c:axId val="183001088"/>
      </c:barChart>
      <c:catAx>
        <c:axId val="182999296"/>
        <c:scaling>
          <c:orientation val="minMax"/>
        </c:scaling>
        <c:axPos val="b"/>
        <c:tickLblPos val="nextTo"/>
        <c:crossAx val="183001088"/>
        <c:crosses val="autoZero"/>
        <c:auto val="1"/>
        <c:lblAlgn val="ctr"/>
        <c:lblOffset val="100"/>
      </c:catAx>
      <c:valAx>
        <c:axId val="183001088"/>
        <c:scaling>
          <c:orientation val="minMax"/>
        </c:scaling>
        <c:axPos val="l"/>
        <c:majorGridlines/>
        <c:numFmt formatCode="General" sourceLinked="1"/>
        <c:tickLblPos val="nextTo"/>
        <c:crossAx val="182999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Graphs!$F$1</c:f>
              <c:strCache>
                <c:ptCount val="1"/>
                <c:pt idx="0">
                  <c:v>Bumrah Bowling economy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Graphs!$F$2:$F$16</c:f>
              <c:numCache>
                <c:formatCode>General</c:formatCode>
                <c:ptCount val="15"/>
                <c:pt idx="0" formatCode="0.00">
                  <c:v>10</c:v>
                </c:pt>
                <c:pt idx="1">
                  <c:v>5</c:v>
                </c:pt>
                <c:pt idx="2">
                  <c:v>6.27</c:v>
                </c:pt>
                <c:pt idx="3">
                  <c:v>6.75</c:v>
                </c:pt>
                <c:pt idx="4">
                  <c:v>5.33</c:v>
                </c:pt>
                <c:pt idx="5">
                  <c:v>9.5</c:v>
                </c:pt>
                <c:pt idx="6">
                  <c:v>5.75</c:v>
                </c:pt>
                <c:pt idx="7">
                  <c:v>5.5</c:v>
                </c:pt>
                <c:pt idx="8">
                  <c:v>4.5</c:v>
                </c:pt>
                <c:pt idx="9">
                  <c:v>5.25</c:v>
                </c:pt>
                <c:pt idx="10">
                  <c:v>3.33</c:v>
                </c:pt>
                <c:pt idx="11">
                  <c:v>11</c:v>
                </c:pt>
                <c:pt idx="12">
                  <c:v>7.75</c:v>
                </c:pt>
                <c:pt idx="13">
                  <c:v>7.75</c:v>
                </c:pt>
                <c:pt idx="14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Graphs!$M$1</c:f>
              <c:strCache>
                <c:ptCount val="1"/>
                <c:pt idx="0">
                  <c:v>Rashid Bowling economy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Graphs!$M$2:$M$16</c:f>
              <c:numCache>
                <c:formatCode>General</c:formatCode>
                <c:ptCount val="15"/>
                <c:pt idx="0">
                  <c:v>6.5</c:v>
                </c:pt>
                <c:pt idx="1">
                  <c:v>6</c:v>
                </c:pt>
                <c:pt idx="2">
                  <c:v>6.25</c:v>
                </c:pt>
                <c:pt idx="3">
                  <c:v>4.5</c:v>
                </c:pt>
                <c:pt idx="4">
                  <c:v>6.75</c:v>
                </c:pt>
                <c:pt idx="5">
                  <c:v>5</c:v>
                </c:pt>
                <c:pt idx="6">
                  <c:v>5.5</c:v>
                </c:pt>
                <c:pt idx="7">
                  <c:v>4.25</c:v>
                </c:pt>
                <c:pt idx="8">
                  <c:v>5.75</c:v>
                </c:pt>
                <c:pt idx="9">
                  <c:v>11</c:v>
                </c:pt>
                <c:pt idx="10">
                  <c:v>7.5</c:v>
                </c:pt>
                <c:pt idx="11">
                  <c:v>5.25</c:v>
                </c:pt>
                <c:pt idx="12">
                  <c:v>5.25</c:v>
                </c:pt>
                <c:pt idx="13">
                  <c:v>11</c:v>
                </c:pt>
                <c:pt idx="14">
                  <c:v>3.75</c:v>
                </c:pt>
              </c:numCache>
            </c:numRef>
          </c:val>
        </c:ser>
        <c:axId val="179474816"/>
        <c:axId val="179476352"/>
      </c:barChart>
      <c:catAx>
        <c:axId val="179474816"/>
        <c:scaling>
          <c:orientation val="minMax"/>
        </c:scaling>
        <c:axPos val="b"/>
        <c:numFmt formatCode="General" sourceLinked="1"/>
        <c:tickLblPos val="nextTo"/>
        <c:crossAx val="179476352"/>
        <c:crosses val="autoZero"/>
        <c:auto val="1"/>
        <c:lblAlgn val="ctr"/>
        <c:lblOffset val="100"/>
      </c:catAx>
      <c:valAx>
        <c:axId val="179476352"/>
        <c:scaling>
          <c:orientation val="minMax"/>
        </c:scaling>
        <c:axPos val="l"/>
        <c:majorGridlines/>
        <c:numFmt formatCode="0.00" sourceLinked="1"/>
        <c:tickLblPos val="nextTo"/>
        <c:crossAx val="17947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Graphs'!$D$1</c:f>
              <c:strCache>
                <c:ptCount val="1"/>
                <c:pt idx="0">
                  <c:v>Bumrah Wickets</c:v>
                </c:pt>
              </c:strCache>
            </c:strRef>
          </c:tx>
          <c:cat>
            <c:strLit>
              <c:ptCount val="1"/>
              <c:pt idx="0">
                <c:v>Wickets taken in matchees lost</c:v>
              </c:pt>
            </c:strLit>
          </c:cat>
          <c:val>
            <c:numRef>
              <c:f>'Bar Graphs'!$D$17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'Bar Graphs'!$L$1</c:f>
              <c:strCache>
                <c:ptCount val="1"/>
                <c:pt idx="0">
                  <c:v>Rashid Wickets</c:v>
                </c:pt>
              </c:strCache>
            </c:strRef>
          </c:tx>
          <c:cat>
            <c:strLit>
              <c:ptCount val="1"/>
              <c:pt idx="0">
                <c:v>Wickets taken in matchees lost</c:v>
              </c:pt>
            </c:strLit>
          </c:cat>
          <c:val>
            <c:numRef>
              <c:f>'Bar Graphs'!$L$17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axId val="183033856"/>
        <c:axId val="183035392"/>
      </c:barChart>
      <c:catAx>
        <c:axId val="183033856"/>
        <c:scaling>
          <c:orientation val="minMax"/>
        </c:scaling>
        <c:axPos val="b"/>
        <c:tickLblPos val="nextTo"/>
        <c:crossAx val="183035392"/>
        <c:crosses val="autoZero"/>
        <c:auto val="1"/>
        <c:lblAlgn val="ctr"/>
        <c:lblOffset val="100"/>
      </c:catAx>
      <c:valAx>
        <c:axId val="183035392"/>
        <c:scaling>
          <c:orientation val="minMax"/>
        </c:scaling>
        <c:axPos val="l"/>
        <c:majorGridlines/>
        <c:numFmt formatCode="General" sourceLinked="1"/>
        <c:tickLblPos val="nextTo"/>
        <c:crossAx val="183033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Graphs'!$E$1</c:f>
              <c:strCache>
                <c:ptCount val="1"/>
                <c:pt idx="0">
                  <c:v>Bumrah Bowling economy</c:v>
                </c:pt>
              </c:strCache>
            </c:strRef>
          </c:tx>
          <c:cat>
            <c:strLit>
              <c:ptCount val="1"/>
              <c:pt idx="0">
                <c:v>Average bowling ecconomy in matches lost</c:v>
              </c:pt>
            </c:strLit>
          </c:cat>
          <c:val>
            <c:numRef>
              <c:f>'Bar Graphs'!$E$17</c:f>
              <c:numCache>
                <c:formatCode>0.00</c:formatCode>
                <c:ptCount val="1"/>
                <c:pt idx="0">
                  <c:v>8.2539999999999996</c:v>
                </c:pt>
              </c:numCache>
            </c:numRef>
          </c:val>
        </c:ser>
        <c:ser>
          <c:idx val="1"/>
          <c:order val="1"/>
          <c:tx>
            <c:strRef>
              <c:f>'Bar Graphs'!$M$1</c:f>
              <c:strCache>
                <c:ptCount val="1"/>
                <c:pt idx="0">
                  <c:v>Rashid Bowling economy</c:v>
                </c:pt>
              </c:strCache>
            </c:strRef>
          </c:tx>
          <c:cat>
            <c:strLit>
              <c:ptCount val="1"/>
              <c:pt idx="0">
                <c:v>Average bowling ecconomy in matches lost</c:v>
              </c:pt>
            </c:strLit>
          </c:cat>
          <c:val>
            <c:numRef>
              <c:f>'Bar Graphs'!$M$17</c:f>
              <c:numCache>
                <c:formatCode>General</c:formatCode>
                <c:ptCount val="1"/>
                <c:pt idx="0">
                  <c:v>6.916666666666667</c:v>
                </c:pt>
              </c:numCache>
            </c:numRef>
          </c:val>
        </c:ser>
        <c:axId val="183084544"/>
        <c:axId val="183086080"/>
      </c:barChart>
      <c:catAx>
        <c:axId val="183084544"/>
        <c:scaling>
          <c:orientation val="minMax"/>
        </c:scaling>
        <c:axPos val="b"/>
        <c:tickLblPos val="nextTo"/>
        <c:crossAx val="183086080"/>
        <c:crosses val="autoZero"/>
        <c:auto val="1"/>
        <c:lblAlgn val="ctr"/>
        <c:lblOffset val="100"/>
      </c:catAx>
      <c:valAx>
        <c:axId val="183086080"/>
        <c:scaling>
          <c:orientation val="minMax"/>
        </c:scaling>
        <c:axPos val="l"/>
        <c:majorGridlines/>
        <c:numFmt formatCode="0.00" sourceLinked="1"/>
        <c:tickLblPos val="nextTo"/>
        <c:crossAx val="18308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'Bar Graphs'!$F$1</c:f>
              <c:strCache>
                <c:ptCount val="1"/>
                <c:pt idx="0">
                  <c:v>Bumrah Dot balls</c:v>
                </c:pt>
              </c:strCache>
            </c:strRef>
          </c:tx>
          <c:cat>
            <c:strLit>
              <c:ptCount val="1"/>
              <c:pt idx="0">
                <c:v>Total number of dot balls</c:v>
              </c:pt>
            </c:strLit>
          </c:cat>
          <c:val>
            <c:numRef>
              <c:f>'Bar Graphs'!$F$17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</c:ser>
        <c:ser>
          <c:idx val="1"/>
          <c:order val="1"/>
          <c:tx>
            <c:strRef>
              <c:f>'Bar Graphs'!$N$1</c:f>
              <c:strCache>
                <c:ptCount val="1"/>
                <c:pt idx="0">
                  <c:v>Rashid Dot balls</c:v>
                </c:pt>
              </c:strCache>
            </c:strRef>
          </c:tx>
          <c:cat>
            <c:strLit>
              <c:ptCount val="1"/>
              <c:pt idx="0">
                <c:v>Total number of dot balls</c:v>
              </c:pt>
            </c:strLit>
          </c:cat>
          <c:val>
            <c:numRef>
              <c:f>'Bar Graphs'!$N$17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axId val="183106560"/>
        <c:axId val="183120640"/>
      </c:barChart>
      <c:catAx>
        <c:axId val="183106560"/>
        <c:scaling>
          <c:orientation val="minMax"/>
        </c:scaling>
        <c:axPos val="b"/>
        <c:tickLblPos val="nextTo"/>
        <c:crossAx val="183120640"/>
        <c:crosses val="autoZero"/>
        <c:auto val="1"/>
        <c:lblAlgn val="ctr"/>
        <c:lblOffset val="100"/>
      </c:catAx>
      <c:valAx>
        <c:axId val="183120640"/>
        <c:scaling>
          <c:orientation val="minMax"/>
        </c:scaling>
        <c:axPos val="l"/>
        <c:majorGridlines/>
        <c:numFmt formatCode="General" sourceLinked="1"/>
        <c:tickLblPos val="nextTo"/>
        <c:crossAx val="18310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wickets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win'!$E$2:$E$11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Rashid wickets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win'!$N$2:$N$7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axId val="183248000"/>
        <c:axId val="183249536"/>
      </c:barChart>
      <c:catAx>
        <c:axId val="183248000"/>
        <c:scaling>
          <c:orientation val="minMax"/>
        </c:scaling>
        <c:axPos val="b"/>
        <c:tickLblPos val="nextTo"/>
        <c:crossAx val="183249536"/>
        <c:crosses val="autoZero"/>
        <c:auto val="1"/>
        <c:lblAlgn val="ctr"/>
        <c:lblOffset val="100"/>
      </c:catAx>
      <c:valAx>
        <c:axId val="183249536"/>
        <c:scaling>
          <c:orientation val="minMax"/>
        </c:scaling>
        <c:axPos val="l"/>
        <c:majorGridlines/>
        <c:numFmt formatCode="General" sourceLinked="1"/>
        <c:tickLblPos val="nextTo"/>
        <c:crossAx val="1832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bowling economy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win'!$F$2:$F$11</c:f>
              <c:numCache>
                <c:formatCode>General</c:formatCode>
                <c:ptCount val="10"/>
                <c:pt idx="0">
                  <c:v>5</c:v>
                </c:pt>
                <c:pt idx="1">
                  <c:v>6.75</c:v>
                </c:pt>
                <c:pt idx="2">
                  <c:v>5.33</c:v>
                </c:pt>
                <c:pt idx="3">
                  <c:v>5.75</c:v>
                </c:pt>
                <c:pt idx="4">
                  <c:v>5.5</c:v>
                </c:pt>
                <c:pt idx="5">
                  <c:v>5.25</c:v>
                </c:pt>
                <c:pt idx="6">
                  <c:v>3.33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</c:numCache>
            </c:numRef>
          </c:val>
        </c:ser>
        <c:ser>
          <c:idx val="1"/>
          <c:order val="1"/>
          <c:tx>
            <c:v>Rashid bowling economy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win'!$O$2:$O$7</c:f>
              <c:numCache>
                <c:formatCode>General</c:formatCode>
                <c:ptCount val="6"/>
                <c:pt idx="0">
                  <c:v>6</c:v>
                </c:pt>
                <c:pt idx="1">
                  <c:v>6.25</c:v>
                </c:pt>
                <c:pt idx="2">
                  <c:v>4.5</c:v>
                </c:pt>
                <c:pt idx="3">
                  <c:v>4.25</c:v>
                </c:pt>
                <c:pt idx="4">
                  <c:v>5.75</c:v>
                </c:pt>
                <c:pt idx="5">
                  <c:v>5.25</c:v>
                </c:pt>
              </c:numCache>
            </c:numRef>
          </c:val>
        </c:ser>
        <c:axId val="183298688"/>
        <c:axId val="183304576"/>
      </c:barChart>
      <c:catAx>
        <c:axId val="183298688"/>
        <c:scaling>
          <c:orientation val="minMax"/>
        </c:scaling>
        <c:axPos val="b"/>
        <c:tickLblPos val="nextTo"/>
        <c:crossAx val="183304576"/>
        <c:crosses val="autoZero"/>
        <c:auto val="1"/>
        <c:lblAlgn val="ctr"/>
        <c:lblOffset val="100"/>
      </c:catAx>
      <c:valAx>
        <c:axId val="183304576"/>
        <c:scaling>
          <c:orientation val="minMax"/>
        </c:scaling>
        <c:axPos val="l"/>
        <c:majorGridlines/>
        <c:numFmt formatCode="General" sourceLinked="1"/>
        <c:tickLblPos val="nextTo"/>
        <c:crossAx val="183298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runs conceded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win'!$D$2:$D$11</c:f>
              <c:numCache>
                <c:formatCode>General</c:formatCode>
                <c:ptCount val="10"/>
                <c:pt idx="0">
                  <c:v>20</c:v>
                </c:pt>
                <c:pt idx="1">
                  <c:v>27</c:v>
                </c:pt>
                <c:pt idx="2">
                  <c:v>16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10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v>Rasid runs conceded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win'!$M$2:$M$7</c:f>
              <c:numCache>
                <c:formatCode>General</c:formatCode>
                <c:ptCount val="6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23</c:v>
                </c:pt>
                <c:pt idx="5">
                  <c:v>21</c:v>
                </c:pt>
              </c:numCache>
            </c:numRef>
          </c:val>
        </c:ser>
        <c:axId val="183320960"/>
        <c:axId val="183322496"/>
      </c:barChart>
      <c:catAx>
        <c:axId val="183320960"/>
        <c:scaling>
          <c:orientation val="minMax"/>
        </c:scaling>
        <c:axPos val="b"/>
        <c:tickLblPos val="nextTo"/>
        <c:crossAx val="183322496"/>
        <c:crosses val="autoZero"/>
        <c:auto val="1"/>
        <c:lblAlgn val="ctr"/>
        <c:lblOffset val="100"/>
      </c:catAx>
      <c:valAx>
        <c:axId val="183322496"/>
        <c:scaling>
          <c:orientation val="minMax"/>
        </c:scaling>
        <c:axPos val="l"/>
        <c:majorGridlines/>
        <c:numFmt formatCode="General" sourceLinked="1"/>
        <c:tickLblPos val="nextTo"/>
        <c:crossAx val="183320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overs bowled</c:v>
          </c:tx>
          <c:cat>
            <c:strLit>
              <c:ptCount val="1"/>
              <c:pt idx="0">
                <c:v>Number of matches played</c:v>
              </c:pt>
            </c:strLit>
          </c:cat>
          <c:val>
            <c:numRef>
              <c:f>'Each match win'!$C$2:$C$11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v>Rashid overs bowled</c:v>
          </c:tx>
          <c:cat>
            <c:strLit>
              <c:ptCount val="1"/>
              <c:pt idx="0">
                <c:v>Number of matches played</c:v>
              </c:pt>
            </c:strLit>
          </c:cat>
          <c:val>
            <c:numRef>
              <c:f>'Each match win'!$L$2:$L$7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axId val="183347072"/>
        <c:axId val="183348608"/>
      </c:barChart>
      <c:catAx>
        <c:axId val="183347072"/>
        <c:scaling>
          <c:orientation val="minMax"/>
        </c:scaling>
        <c:axPos val="b"/>
        <c:tickLblPos val="nextTo"/>
        <c:crossAx val="183348608"/>
        <c:crosses val="autoZero"/>
        <c:auto val="1"/>
        <c:lblAlgn val="ctr"/>
        <c:lblOffset val="100"/>
      </c:catAx>
      <c:valAx>
        <c:axId val="183348608"/>
        <c:scaling>
          <c:orientation val="minMax"/>
        </c:scaling>
        <c:axPos val="l"/>
        <c:majorGridlines/>
        <c:numFmt formatCode="General" sourceLinked="1"/>
        <c:tickLblPos val="nextTo"/>
        <c:crossAx val="18334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dot balls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win'!$G$2:$G$11</c:f>
              <c:numCache>
                <c:formatCode>General</c:formatCode>
                <c:ptCount val="10"/>
                <c:pt idx="0">
                  <c:v>14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Rashid dot balls</c:v>
          </c:tx>
          <c:cat>
            <c:strLit>
              <c:ptCount val="1"/>
              <c:pt idx="0">
                <c:v>Number of matches won</c:v>
              </c:pt>
            </c:strLit>
          </c:cat>
          <c:val>
            <c:numRef>
              <c:f>'Each match win'!$P$2:$P$7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</c:ser>
        <c:axId val="183438720"/>
        <c:axId val="183444608"/>
      </c:barChart>
      <c:catAx>
        <c:axId val="183438720"/>
        <c:scaling>
          <c:orientation val="minMax"/>
        </c:scaling>
        <c:axPos val="b"/>
        <c:tickLblPos val="nextTo"/>
        <c:crossAx val="183444608"/>
        <c:crosses val="autoZero"/>
        <c:auto val="1"/>
        <c:lblAlgn val="ctr"/>
        <c:lblOffset val="100"/>
      </c:catAx>
      <c:valAx>
        <c:axId val="183444608"/>
        <c:scaling>
          <c:orientation val="minMax"/>
        </c:scaling>
        <c:axPos val="l"/>
        <c:majorGridlines/>
        <c:numFmt formatCode="General" sourceLinked="1"/>
        <c:tickLblPos val="nextTo"/>
        <c:crossAx val="18343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runs conceded</c:v>
          </c:tx>
          <c:val>
            <c:numRef>
              <c:f>'Each match lose'!$D$2:$D$6</c:f>
              <c:numCache>
                <c:formatCode>General</c:formatCode>
                <c:ptCount val="5"/>
                <c:pt idx="0">
                  <c:v>40</c:v>
                </c:pt>
                <c:pt idx="1">
                  <c:v>23</c:v>
                </c:pt>
                <c:pt idx="2">
                  <c:v>38</c:v>
                </c:pt>
                <c:pt idx="3">
                  <c:v>18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v>Rashid runs conceded</c:v>
          </c:tx>
          <c:val>
            <c:numRef>
              <c:f>'Each match lose'!$L$2:$L$10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20</c:v>
                </c:pt>
                <c:pt idx="3">
                  <c:v>22</c:v>
                </c:pt>
                <c:pt idx="4">
                  <c:v>44</c:v>
                </c:pt>
                <c:pt idx="5">
                  <c:v>30</c:v>
                </c:pt>
                <c:pt idx="6">
                  <c:v>21</c:v>
                </c:pt>
                <c:pt idx="7">
                  <c:v>44</c:v>
                </c:pt>
                <c:pt idx="8">
                  <c:v>15</c:v>
                </c:pt>
              </c:numCache>
            </c:numRef>
          </c:val>
        </c:ser>
        <c:axId val="183481856"/>
        <c:axId val="183483392"/>
      </c:barChart>
      <c:catAx>
        <c:axId val="183481856"/>
        <c:scaling>
          <c:orientation val="minMax"/>
        </c:scaling>
        <c:axPos val="b"/>
        <c:tickLblPos val="nextTo"/>
        <c:crossAx val="183483392"/>
        <c:crosses val="autoZero"/>
        <c:auto val="1"/>
        <c:lblAlgn val="ctr"/>
        <c:lblOffset val="100"/>
      </c:catAx>
      <c:valAx>
        <c:axId val="183483392"/>
        <c:scaling>
          <c:orientation val="minMax"/>
        </c:scaling>
        <c:axPos val="l"/>
        <c:majorGridlines/>
        <c:numFmt formatCode="General" sourceLinked="1"/>
        <c:tickLblPos val="nextTo"/>
        <c:crossAx val="18348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wickets</c:v>
          </c:tx>
          <c:val>
            <c:numRef>
              <c:f>'Each match lose'!$E$2:$E$6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Rashid wickets</c:v>
          </c:tx>
          <c:val>
            <c:numRef>
              <c:f>'Each match lose'!$M$2:$M$10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183532544"/>
        <c:axId val="183534336"/>
      </c:barChart>
      <c:catAx>
        <c:axId val="183532544"/>
        <c:scaling>
          <c:orientation val="minMax"/>
        </c:scaling>
        <c:axPos val="b"/>
        <c:tickLblPos val="nextTo"/>
        <c:crossAx val="183534336"/>
        <c:crosses val="autoZero"/>
        <c:auto val="1"/>
        <c:lblAlgn val="ctr"/>
        <c:lblOffset val="100"/>
      </c:catAx>
      <c:valAx>
        <c:axId val="183534336"/>
        <c:scaling>
          <c:orientation val="minMax"/>
        </c:scaling>
        <c:axPos val="l"/>
        <c:majorGridlines/>
        <c:numFmt formatCode="General" sourceLinked="1"/>
        <c:tickLblPos val="nextTo"/>
        <c:crossAx val="183532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>
        <c:manualLayout>
          <c:layoutTarget val="inner"/>
          <c:xMode val="edge"/>
          <c:yMode val="edge"/>
          <c:x val="0.19557861786563938"/>
          <c:y val="4.4089324899961355E-2"/>
          <c:w val="0.4713316415041014"/>
          <c:h val="0.84122628114108688"/>
        </c:manualLayout>
      </c:layout>
      <c:barChart>
        <c:barDir val="col"/>
        <c:grouping val="clustered"/>
        <c:ser>
          <c:idx val="0"/>
          <c:order val="0"/>
          <c:tx>
            <c:strRef>
              <c:f>Graphs!$E$1</c:f>
              <c:strCache>
                <c:ptCount val="1"/>
                <c:pt idx="0">
                  <c:v>Bumrah Wickets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Graphs!$E$2:$E$16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Graphs!$L$1</c:f>
              <c:strCache>
                <c:ptCount val="1"/>
                <c:pt idx="0">
                  <c:v>Rashid Wickets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Graphs!$L$2:$L$16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axId val="180750208"/>
        <c:axId val="180751744"/>
      </c:barChart>
      <c:catAx>
        <c:axId val="180750208"/>
        <c:scaling>
          <c:orientation val="minMax"/>
        </c:scaling>
        <c:axPos val="b"/>
        <c:numFmt formatCode="General" sourceLinked="1"/>
        <c:tickLblPos val="nextTo"/>
        <c:crossAx val="180751744"/>
        <c:crosses val="autoZero"/>
        <c:auto val="1"/>
        <c:lblAlgn val="ctr"/>
        <c:lblOffset val="100"/>
      </c:catAx>
      <c:valAx>
        <c:axId val="180751744"/>
        <c:scaling>
          <c:orientation val="minMax"/>
        </c:scaling>
        <c:axPos val="l"/>
        <c:majorGridlines/>
        <c:numFmt formatCode="General" sourceLinked="1"/>
        <c:tickLblPos val="nextTo"/>
        <c:crossAx val="180750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116797900262459"/>
          <c:y val="0.27624234470691122"/>
          <c:w val="0.13423110810819691"/>
          <c:h val="0.12590362700777066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bowling economy</c:v>
          </c:tx>
          <c:val>
            <c:numRef>
              <c:f>'Each match lose'!$F$2:$F$6</c:f>
              <c:numCache>
                <c:formatCode>General</c:formatCode>
                <c:ptCount val="5"/>
                <c:pt idx="0" formatCode="0.00">
                  <c:v>10</c:v>
                </c:pt>
                <c:pt idx="1">
                  <c:v>6.27</c:v>
                </c:pt>
                <c:pt idx="2">
                  <c:v>9.5</c:v>
                </c:pt>
                <c:pt idx="3">
                  <c:v>4.5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Rashid bowling economy</c:v>
          </c:tx>
          <c:val>
            <c:numRef>
              <c:f>'Each match lose'!$N$2:$N$10</c:f>
              <c:numCache>
                <c:formatCode>General</c:formatCode>
                <c:ptCount val="9"/>
                <c:pt idx="0">
                  <c:v>6.5</c:v>
                </c:pt>
                <c:pt idx="1">
                  <c:v>6.75</c:v>
                </c:pt>
                <c:pt idx="2">
                  <c:v>5</c:v>
                </c:pt>
                <c:pt idx="3">
                  <c:v>5.5</c:v>
                </c:pt>
                <c:pt idx="4">
                  <c:v>11</c:v>
                </c:pt>
                <c:pt idx="5">
                  <c:v>7.5</c:v>
                </c:pt>
                <c:pt idx="6">
                  <c:v>5.25</c:v>
                </c:pt>
                <c:pt idx="7">
                  <c:v>11</c:v>
                </c:pt>
                <c:pt idx="8">
                  <c:v>3.75</c:v>
                </c:pt>
              </c:numCache>
            </c:numRef>
          </c:val>
        </c:ser>
        <c:axId val="183554816"/>
        <c:axId val="183556352"/>
      </c:barChart>
      <c:catAx>
        <c:axId val="183554816"/>
        <c:scaling>
          <c:orientation val="minMax"/>
        </c:scaling>
        <c:axPos val="b"/>
        <c:tickLblPos val="nextTo"/>
        <c:crossAx val="183556352"/>
        <c:crosses val="autoZero"/>
        <c:auto val="1"/>
        <c:lblAlgn val="ctr"/>
        <c:lblOffset val="100"/>
      </c:catAx>
      <c:valAx>
        <c:axId val="183556352"/>
        <c:scaling>
          <c:orientation val="minMax"/>
        </c:scaling>
        <c:axPos val="l"/>
        <c:majorGridlines/>
        <c:numFmt formatCode="0.00" sourceLinked="1"/>
        <c:tickLblPos val="nextTo"/>
        <c:crossAx val="183554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overs</c:v>
          </c:tx>
          <c:val>
            <c:numRef>
              <c:f>'Each match lose'!$C$2:$C$6</c:f>
              <c:numCache>
                <c:formatCode>General</c:formatCode>
                <c:ptCount val="5"/>
                <c:pt idx="0">
                  <c:v>4</c:v>
                </c:pt>
                <c:pt idx="1">
                  <c:v>3.4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v>Rashid overs</c:v>
          </c:tx>
          <c:val>
            <c:numRef>
              <c:f>'Each match lose'!$K$2:$K$10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axId val="183589120"/>
        <c:axId val="183599104"/>
      </c:barChart>
      <c:catAx>
        <c:axId val="183589120"/>
        <c:scaling>
          <c:orientation val="minMax"/>
        </c:scaling>
        <c:axPos val="b"/>
        <c:tickLblPos val="nextTo"/>
        <c:crossAx val="183599104"/>
        <c:crosses val="autoZero"/>
        <c:auto val="1"/>
        <c:lblAlgn val="ctr"/>
        <c:lblOffset val="100"/>
      </c:catAx>
      <c:valAx>
        <c:axId val="183599104"/>
        <c:scaling>
          <c:orientation val="minMax"/>
        </c:scaling>
        <c:axPos val="l"/>
        <c:majorGridlines/>
        <c:numFmt formatCode="General" sourceLinked="1"/>
        <c:tickLblPos val="nextTo"/>
        <c:crossAx val="183589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v>Bumrah dot balls</c:v>
          </c:tx>
          <c:val>
            <c:numRef>
              <c:f>'Each match lose'!$G$2:$G$6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v>Rashid dot balls</c:v>
          </c:tx>
          <c:val>
            <c:numRef>
              <c:f>'Each match lose'!$O$2:$O$10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16</c:v>
                </c:pt>
              </c:numCache>
            </c:numRef>
          </c:val>
        </c:ser>
        <c:axId val="183627776"/>
        <c:axId val="183629312"/>
      </c:barChart>
      <c:catAx>
        <c:axId val="183627776"/>
        <c:scaling>
          <c:orientation val="minMax"/>
        </c:scaling>
        <c:axPos val="b"/>
        <c:tickLblPos val="nextTo"/>
        <c:crossAx val="183629312"/>
        <c:crosses val="autoZero"/>
        <c:auto val="1"/>
        <c:lblAlgn val="ctr"/>
        <c:lblOffset val="100"/>
      </c:catAx>
      <c:valAx>
        <c:axId val="183629312"/>
        <c:scaling>
          <c:orientation val="minMax"/>
        </c:scaling>
        <c:axPos val="l"/>
        <c:majorGridlines/>
        <c:numFmt formatCode="General" sourceLinked="1"/>
        <c:tickLblPos val="nextTo"/>
        <c:crossAx val="18362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Graphs!$G$1</c:f>
              <c:strCache>
                <c:ptCount val="1"/>
                <c:pt idx="0">
                  <c:v>Bumrah Dot balls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Graphs!$G$2:$G$16</c:f>
              <c:numCache>
                <c:formatCode>General</c:formatCode>
                <c:ptCount val="15"/>
                <c:pt idx="0">
                  <c:v>8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6</c:v>
                </c:pt>
              </c:numCache>
            </c:numRef>
          </c:val>
        </c:ser>
        <c:ser>
          <c:idx val="1"/>
          <c:order val="1"/>
          <c:tx>
            <c:strRef>
              <c:f>Graphs!$N$1</c:f>
              <c:strCache>
                <c:ptCount val="1"/>
                <c:pt idx="0">
                  <c:v>Rashid Dot balls</c:v>
                </c:pt>
              </c:strCache>
            </c:strRef>
          </c:tx>
          <c:cat>
            <c:numRef>
              <c:f>Graphs!$A$2:$A$16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Graphs!$N$2:$N$16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16</c:v>
                </c:pt>
              </c:numCache>
            </c:numRef>
          </c:val>
        </c:ser>
        <c:axId val="180768128"/>
        <c:axId val="180774016"/>
      </c:barChart>
      <c:catAx>
        <c:axId val="180768128"/>
        <c:scaling>
          <c:orientation val="minMax"/>
        </c:scaling>
        <c:axPos val="b"/>
        <c:numFmt formatCode="General" sourceLinked="1"/>
        <c:tickLblPos val="nextTo"/>
        <c:crossAx val="180774016"/>
        <c:crosses val="autoZero"/>
        <c:auto val="1"/>
        <c:lblAlgn val="ctr"/>
        <c:lblOffset val="100"/>
      </c:catAx>
      <c:valAx>
        <c:axId val="180774016"/>
        <c:scaling>
          <c:orientation val="minMax"/>
        </c:scaling>
        <c:axPos val="l"/>
        <c:majorGridlines/>
        <c:numFmt formatCode="General" sourceLinked="1"/>
        <c:tickLblPos val="nextTo"/>
        <c:crossAx val="18076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Graphs!$C$1</c:f>
              <c:strCache>
                <c:ptCount val="1"/>
                <c:pt idx="0">
                  <c:v>Bumrah Overs</c:v>
                </c:pt>
              </c:strCache>
            </c:strRef>
          </c:tx>
          <c:val>
            <c:numRef>
              <c:f>Graphs!$C$2:$C$16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3.4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Graphs!$J$1</c:f>
              <c:strCache>
                <c:ptCount val="1"/>
                <c:pt idx="0">
                  <c:v>Rashid Overs</c:v>
                </c:pt>
              </c:strCache>
            </c:strRef>
          </c:tx>
          <c:val>
            <c:numRef>
              <c:f>Graphs!$J$2:$J$16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</c:ser>
        <c:axId val="182256768"/>
        <c:axId val="182258304"/>
      </c:barChart>
      <c:catAx>
        <c:axId val="182256768"/>
        <c:scaling>
          <c:orientation val="minMax"/>
        </c:scaling>
        <c:axPos val="b"/>
        <c:tickLblPos val="nextTo"/>
        <c:crossAx val="182258304"/>
        <c:crosses val="autoZero"/>
        <c:auto val="1"/>
        <c:lblAlgn val="ctr"/>
        <c:lblOffset val="100"/>
      </c:catAx>
      <c:valAx>
        <c:axId val="182258304"/>
        <c:scaling>
          <c:orientation val="minMax"/>
        </c:scaling>
        <c:axPos val="l"/>
        <c:majorGridlines/>
        <c:numFmt formatCode="General" sourceLinked="1"/>
        <c:tickLblPos val="nextTo"/>
        <c:crossAx val="18225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Graphs!$D$1</c:f>
              <c:strCache>
                <c:ptCount val="1"/>
                <c:pt idx="0">
                  <c:v>Bumrah Runs conceded</c:v>
                </c:pt>
              </c:strCache>
            </c:strRef>
          </c:tx>
          <c:cat>
            <c:strLit>
              <c:ptCount val="1"/>
              <c:pt idx="0">
                <c:v>Total</c:v>
              </c:pt>
            </c:strLit>
          </c:cat>
          <c:val>
            <c:numRef>
              <c:f>Graphs!$D$17</c:f>
              <c:numCache>
                <c:formatCode>General</c:formatCode>
                <c:ptCount val="1"/>
                <c:pt idx="0">
                  <c:v>395</c:v>
                </c:pt>
              </c:numCache>
            </c:numRef>
          </c:val>
        </c:ser>
        <c:ser>
          <c:idx val="1"/>
          <c:order val="1"/>
          <c:tx>
            <c:strRef>
              <c:f>Graphs!$K$1</c:f>
              <c:strCache>
                <c:ptCount val="1"/>
                <c:pt idx="0">
                  <c:v>Rashid Runs conceded</c:v>
                </c:pt>
              </c:strCache>
            </c:strRef>
          </c:tx>
          <c:cat>
            <c:strLit>
              <c:ptCount val="1"/>
              <c:pt idx="0">
                <c:v>Total</c:v>
              </c:pt>
            </c:strLit>
          </c:cat>
          <c:val>
            <c:numRef>
              <c:f>Graphs!$K$17</c:f>
              <c:numCache>
                <c:formatCode>General</c:formatCode>
                <c:ptCount val="1"/>
                <c:pt idx="0">
                  <c:v>377</c:v>
                </c:pt>
              </c:numCache>
            </c:numRef>
          </c:val>
        </c:ser>
        <c:axId val="182274688"/>
        <c:axId val="182301056"/>
      </c:barChart>
      <c:catAx>
        <c:axId val="182274688"/>
        <c:scaling>
          <c:orientation val="minMax"/>
        </c:scaling>
        <c:axPos val="b"/>
        <c:tickLblPos val="nextTo"/>
        <c:crossAx val="182301056"/>
        <c:crosses val="autoZero"/>
        <c:auto val="1"/>
        <c:lblAlgn val="ctr"/>
        <c:lblOffset val="100"/>
      </c:catAx>
      <c:valAx>
        <c:axId val="182301056"/>
        <c:scaling>
          <c:orientation val="minMax"/>
        </c:scaling>
        <c:axPos val="l"/>
        <c:majorGridlines/>
        <c:numFmt formatCode="General" sourceLinked="1"/>
        <c:tickLblPos val="nextTo"/>
        <c:crossAx val="18227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>
        <c:manualLayout>
          <c:layoutTarget val="inner"/>
          <c:xMode val="edge"/>
          <c:yMode val="edge"/>
          <c:x val="0.11523840769903748"/>
          <c:y val="7.4548702245552642E-2"/>
          <c:w val="0.6029991251093616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v>Bumrah deliveries</c:v>
          </c:tx>
          <c:val>
            <c:numRef>
              <c:f>Graphs!$C$17</c:f>
              <c:numCache>
                <c:formatCode>General</c:formatCode>
                <c:ptCount val="1"/>
                <c:pt idx="0">
                  <c:v>346</c:v>
                </c:pt>
              </c:numCache>
            </c:numRef>
          </c:val>
        </c:ser>
        <c:ser>
          <c:idx val="1"/>
          <c:order val="1"/>
          <c:tx>
            <c:v>Rashid deliveries</c:v>
          </c:tx>
          <c:val>
            <c:numRef>
              <c:f>Graphs!$J$17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axId val="182399360"/>
        <c:axId val="182400896"/>
      </c:barChart>
      <c:catAx>
        <c:axId val="182399360"/>
        <c:scaling>
          <c:orientation val="minMax"/>
        </c:scaling>
        <c:axPos val="b"/>
        <c:tickLblPos val="nextTo"/>
        <c:crossAx val="182400896"/>
        <c:crosses val="autoZero"/>
        <c:auto val="1"/>
        <c:lblAlgn val="ctr"/>
        <c:lblOffset val="100"/>
      </c:catAx>
      <c:valAx>
        <c:axId val="182400896"/>
        <c:scaling>
          <c:orientation val="minMax"/>
        </c:scaling>
        <c:axPos val="l"/>
        <c:majorGridlines/>
        <c:numFmt formatCode="General" sourceLinked="1"/>
        <c:tickLblPos val="nextTo"/>
        <c:crossAx val="182399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Graphs!$F$1</c:f>
              <c:strCache>
                <c:ptCount val="1"/>
                <c:pt idx="0">
                  <c:v>Bumrah Bowling economy</c:v>
                </c:pt>
              </c:strCache>
            </c:strRef>
          </c:tx>
          <c:cat>
            <c:strLit>
              <c:ptCount val="1"/>
              <c:pt idx="0">
                <c:v>Average bow.eco</c:v>
              </c:pt>
            </c:strLit>
          </c:cat>
          <c:val>
            <c:numRef>
              <c:f>Graphs!$F$17</c:f>
              <c:numCache>
                <c:formatCode>0.00</c:formatCode>
                <c:ptCount val="1"/>
                <c:pt idx="0">
                  <c:v>6.7620000000000005</c:v>
                </c:pt>
              </c:numCache>
            </c:numRef>
          </c:val>
        </c:ser>
        <c:ser>
          <c:idx val="1"/>
          <c:order val="1"/>
          <c:tx>
            <c:strRef>
              <c:f>Graphs!$M$1</c:f>
              <c:strCache>
                <c:ptCount val="1"/>
                <c:pt idx="0">
                  <c:v>Rashid Bowling economy</c:v>
                </c:pt>
              </c:strCache>
            </c:strRef>
          </c:tx>
          <c:cat>
            <c:strLit>
              <c:ptCount val="1"/>
              <c:pt idx="0">
                <c:v>Average bow.eco</c:v>
              </c:pt>
            </c:strLit>
          </c:cat>
          <c:val>
            <c:numRef>
              <c:f>Graphs!$M$17</c:f>
              <c:numCache>
                <c:formatCode>General</c:formatCode>
                <c:ptCount val="1"/>
                <c:pt idx="0">
                  <c:v>6.2833333333333332</c:v>
                </c:pt>
              </c:numCache>
            </c:numRef>
          </c:val>
        </c:ser>
        <c:axId val="182421376"/>
        <c:axId val="182422912"/>
      </c:barChart>
      <c:catAx>
        <c:axId val="182421376"/>
        <c:scaling>
          <c:orientation val="minMax"/>
        </c:scaling>
        <c:axPos val="b"/>
        <c:tickLblPos val="nextTo"/>
        <c:crossAx val="182422912"/>
        <c:crosses val="autoZero"/>
        <c:auto val="1"/>
        <c:lblAlgn val="ctr"/>
        <c:lblOffset val="100"/>
      </c:catAx>
      <c:valAx>
        <c:axId val="182422912"/>
        <c:scaling>
          <c:orientation val="minMax"/>
        </c:scaling>
        <c:axPos val="l"/>
        <c:majorGridlines/>
        <c:numFmt formatCode="0.00" sourceLinked="1"/>
        <c:tickLblPos val="nextTo"/>
        <c:crossAx val="1824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chart>
    <c:plotArea>
      <c:layout>
        <c:manualLayout>
          <c:layoutTarget val="inner"/>
          <c:xMode val="edge"/>
          <c:yMode val="edge"/>
          <c:x val="0.10134951881014859"/>
          <c:y val="4.6770924467774859E-2"/>
          <c:w val="0.71154068241469892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Graphs!$G$1</c:f>
              <c:strCache>
                <c:ptCount val="1"/>
                <c:pt idx="0">
                  <c:v>Bumrah Dot balls</c:v>
                </c:pt>
              </c:strCache>
            </c:strRef>
          </c:tx>
          <c:cat>
            <c:strLit>
              <c:ptCount val="1"/>
              <c:pt idx="0">
                <c:v>Average dot balls</c:v>
              </c:pt>
            </c:strLit>
          </c:cat>
          <c:val>
            <c:numRef>
              <c:f>Graphs!$G$17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</c:ser>
        <c:ser>
          <c:idx val="1"/>
          <c:order val="1"/>
          <c:tx>
            <c:strRef>
              <c:f>Graphs!$N$1</c:f>
              <c:strCache>
                <c:ptCount val="1"/>
                <c:pt idx="0">
                  <c:v>Rashid Dot balls</c:v>
                </c:pt>
              </c:strCache>
            </c:strRef>
          </c:tx>
          <c:cat>
            <c:strLit>
              <c:ptCount val="1"/>
              <c:pt idx="0">
                <c:v>Average dot balls</c:v>
              </c:pt>
            </c:strLit>
          </c:cat>
          <c:val>
            <c:numRef>
              <c:f>Graphs!$N$17</c:f>
              <c:numCache>
                <c:formatCode>0.00</c:formatCode>
                <c:ptCount val="1"/>
                <c:pt idx="0">
                  <c:v>11.066666666666666</c:v>
                </c:pt>
              </c:numCache>
            </c:numRef>
          </c:val>
        </c:ser>
        <c:axId val="182439296"/>
        <c:axId val="182441088"/>
      </c:barChart>
      <c:catAx>
        <c:axId val="182439296"/>
        <c:scaling>
          <c:orientation val="minMax"/>
        </c:scaling>
        <c:axPos val="b"/>
        <c:tickLblPos val="nextTo"/>
        <c:crossAx val="182441088"/>
        <c:crosses val="autoZero"/>
        <c:auto val="1"/>
        <c:lblAlgn val="ctr"/>
        <c:lblOffset val="100"/>
      </c:catAx>
      <c:valAx>
        <c:axId val="182441088"/>
        <c:scaling>
          <c:orientation val="minMax"/>
        </c:scaling>
        <c:axPos val="l"/>
        <c:majorGridlines/>
        <c:numFmt formatCode="General" sourceLinked="1"/>
        <c:tickLblPos val="nextTo"/>
        <c:crossAx val="18243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18</xdr:row>
      <xdr:rowOff>76200</xdr:rowOff>
    </xdr:from>
    <xdr:to>
      <xdr:col>11</xdr:col>
      <xdr:colOff>238124</xdr:colOff>
      <xdr:row>31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31</xdr:row>
      <xdr:rowOff>190499</xdr:rowOff>
    </xdr:from>
    <xdr:to>
      <xdr:col>11</xdr:col>
      <xdr:colOff>190500</xdr:colOff>
      <xdr:row>50</xdr:row>
      <xdr:rowOff>142874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504826</xdr:colOff>
      <xdr:row>51</xdr:row>
      <xdr:rowOff>171451</xdr:rowOff>
    </xdr:from>
    <xdr:to>
      <xdr:col>9</xdr:col>
      <xdr:colOff>104775</xdr:colOff>
      <xdr:row>64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71</xdr:row>
      <xdr:rowOff>161925</xdr:rowOff>
    </xdr:from>
    <xdr:to>
      <xdr:col>11</xdr:col>
      <xdr:colOff>190500</xdr:colOff>
      <xdr:row>87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88</xdr:row>
      <xdr:rowOff>104775</xdr:rowOff>
    </xdr:from>
    <xdr:to>
      <xdr:col>11</xdr:col>
      <xdr:colOff>180975</xdr:colOff>
      <xdr:row>105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523875</xdr:colOff>
      <xdr:row>105</xdr:row>
      <xdr:rowOff>133350</xdr:rowOff>
    </xdr:from>
    <xdr:to>
      <xdr:col>7</xdr:col>
      <xdr:colOff>114300</xdr:colOff>
      <xdr:row>123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124</xdr:row>
      <xdr:rowOff>142874</xdr:rowOff>
    </xdr:from>
    <xdr:to>
      <xdr:col>7</xdr:col>
      <xdr:colOff>123825</xdr:colOff>
      <xdr:row>142</xdr:row>
      <xdr:rowOff>57149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561975</xdr:colOff>
      <xdr:row>142</xdr:row>
      <xdr:rowOff>152399</xdr:rowOff>
    </xdr:from>
    <xdr:to>
      <xdr:col>7</xdr:col>
      <xdr:colOff>114300</xdr:colOff>
      <xdr:row>160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561974</xdr:colOff>
      <xdr:row>160</xdr:row>
      <xdr:rowOff>142874</xdr:rowOff>
    </xdr:from>
    <xdr:to>
      <xdr:col>7</xdr:col>
      <xdr:colOff>104774</xdr:colOff>
      <xdr:row>177</xdr:row>
      <xdr:rowOff>57149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552450</xdr:colOff>
      <xdr:row>178</xdr:row>
      <xdr:rowOff>85724</xdr:rowOff>
    </xdr:from>
    <xdr:to>
      <xdr:col>7</xdr:col>
      <xdr:colOff>95250</xdr:colOff>
      <xdr:row>196</xdr:row>
      <xdr:rowOff>19049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571501</xdr:colOff>
      <xdr:row>197</xdr:row>
      <xdr:rowOff>57151</xdr:rowOff>
    </xdr:from>
    <xdr:to>
      <xdr:col>7</xdr:col>
      <xdr:colOff>95251</xdr:colOff>
      <xdr:row>216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34</xdr:row>
      <xdr:rowOff>57149</xdr:rowOff>
    </xdr:from>
    <xdr:to>
      <xdr:col>10</xdr:col>
      <xdr:colOff>647700</xdr:colOff>
      <xdr:row>54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47625</xdr:rowOff>
    </xdr:from>
    <xdr:to>
      <xdr:col>6</xdr:col>
      <xdr:colOff>19049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17</xdr:row>
      <xdr:rowOff>57150</xdr:rowOff>
    </xdr:from>
    <xdr:to>
      <xdr:col>13</xdr:col>
      <xdr:colOff>542924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</xdr:colOff>
      <xdr:row>35</xdr:row>
      <xdr:rowOff>47625</xdr:rowOff>
    </xdr:from>
    <xdr:to>
      <xdr:col>6</xdr:col>
      <xdr:colOff>28574</xdr:colOff>
      <xdr:row>55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228599</xdr:colOff>
      <xdr:row>35</xdr:row>
      <xdr:rowOff>47625</xdr:rowOff>
    </xdr:from>
    <xdr:to>
      <xdr:col>13</xdr:col>
      <xdr:colOff>542924</xdr:colOff>
      <xdr:row>55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123824</xdr:rowOff>
    </xdr:from>
    <xdr:to>
      <xdr:col>6</xdr:col>
      <xdr:colOff>38100</xdr:colOff>
      <xdr:row>72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17</xdr:row>
      <xdr:rowOff>9524</xdr:rowOff>
    </xdr:from>
    <xdr:to>
      <xdr:col>5</xdr:col>
      <xdr:colOff>47626</xdr:colOff>
      <xdr:row>33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33</xdr:row>
      <xdr:rowOff>114300</xdr:rowOff>
    </xdr:from>
    <xdr:to>
      <xdr:col>5</xdr:col>
      <xdr:colOff>47625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762001</xdr:colOff>
      <xdr:row>16</xdr:row>
      <xdr:rowOff>180975</xdr:rowOff>
    </xdr:from>
    <xdr:to>
      <xdr:col>12</xdr:col>
      <xdr:colOff>1057276</xdr:colOff>
      <xdr:row>33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762001</xdr:colOff>
      <xdr:row>33</xdr:row>
      <xdr:rowOff>114300</xdr:rowOff>
    </xdr:from>
    <xdr:to>
      <xdr:col>12</xdr:col>
      <xdr:colOff>1076326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50</xdr:row>
      <xdr:rowOff>95249</xdr:rowOff>
    </xdr:from>
    <xdr:to>
      <xdr:col>5</xdr:col>
      <xdr:colOff>19050</xdr:colOff>
      <xdr:row>68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123825</xdr:rowOff>
    </xdr:from>
    <xdr:to>
      <xdr:col>5</xdr:col>
      <xdr:colOff>1238250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12</xdr:row>
      <xdr:rowOff>123825</xdr:rowOff>
    </xdr:from>
    <xdr:to>
      <xdr:col>14</xdr:col>
      <xdr:colOff>171450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12</xdr:row>
      <xdr:rowOff>152400</xdr:rowOff>
    </xdr:from>
    <xdr:to>
      <xdr:col>21</xdr:col>
      <xdr:colOff>314325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27</xdr:row>
      <xdr:rowOff>123825</xdr:rowOff>
    </xdr:from>
    <xdr:to>
      <xdr:col>6</xdr:col>
      <xdr:colOff>9525</xdr:colOff>
      <xdr:row>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238125</xdr:colOff>
      <xdr:row>27</xdr:row>
      <xdr:rowOff>133350</xdr:rowOff>
    </xdr:from>
    <xdr:to>
      <xdr:col>14</xdr:col>
      <xdr:colOff>171450</xdr:colOff>
      <xdr:row>42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57150</xdr:rowOff>
    </xdr:from>
    <xdr:to>
      <xdr:col>6</xdr:col>
      <xdr:colOff>76200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10</xdr:row>
      <xdr:rowOff>76200</xdr:rowOff>
    </xdr:from>
    <xdr:to>
      <xdr:col>14</xdr:col>
      <xdr:colOff>314325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25</xdr:row>
      <xdr:rowOff>47625</xdr:rowOff>
    </xdr:from>
    <xdr:to>
      <xdr:col>6</xdr:col>
      <xdr:colOff>66675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25</xdr:row>
      <xdr:rowOff>104775</xdr:rowOff>
    </xdr:from>
    <xdr:to>
      <xdr:col>14</xdr:col>
      <xdr:colOff>314325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40</xdr:row>
      <xdr:rowOff>0</xdr:rowOff>
    </xdr:from>
    <xdr:to>
      <xdr:col>6</xdr:col>
      <xdr:colOff>66675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tabSelected="1" workbookViewId="0">
      <selection activeCell="A20" sqref="A20"/>
    </sheetView>
  </sheetViews>
  <sheetFormatPr defaultRowHeight="15"/>
  <cols>
    <col min="1" max="1" width="13" customWidth="1"/>
    <col min="2" max="2" width="11.28515625" bestFit="1" customWidth="1"/>
    <col min="3" max="3" width="8.85546875" bestFit="1" customWidth="1"/>
    <col min="4" max="4" width="18.140625" bestFit="1" customWidth="1"/>
    <col min="5" max="5" width="11" bestFit="1" customWidth="1"/>
    <col min="6" max="6" width="21" bestFit="1" customWidth="1"/>
    <col min="7" max="7" width="7.5703125" bestFit="1" customWidth="1"/>
    <col min="8" max="8" width="23.42578125" bestFit="1" customWidth="1"/>
    <col min="9" max="9" width="14.85546875" bestFit="1" customWidth="1"/>
    <col min="10" max="10" width="9.5703125" bestFit="1" customWidth="1"/>
    <col min="11" max="11" width="9.5703125" customWidth="1"/>
    <col min="12" max="12" width="11.42578125" bestFit="1" customWidth="1"/>
    <col min="13" max="13" width="10.5703125" bestFit="1" customWidth="1"/>
    <col min="14" max="14" width="8.42578125" bestFit="1" customWidth="1"/>
    <col min="15" max="15" width="16.7109375" bestFit="1" customWidth="1"/>
    <col min="16" max="16" width="10.28515625" bestFit="1" customWidth="1"/>
    <col min="17" max="17" width="19.140625" bestFit="1" customWidth="1"/>
    <col min="18" max="18" width="12" bestFit="1" customWidth="1"/>
    <col min="19" max="19" width="22.42578125" bestFit="1" customWidth="1"/>
  </cols>
  <sheetData>
    <row r="1" spans="1:21" ht="15.75">
      <c r="A1" s="6" t="s">
        <v>17</v>
      </c>
      <c r="B1" s="6" t="s">
        <v>14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5</v>
      </c>
      <c r="H1" t="s">
        <v>8</v>
      </c>
      <c r="I1" t="s">
        <v>12</v>
      </c>
      <c r="J1" t="s">
        <v>13</v>
      </c>
      <c r="L1" s="7" t="s">
        <v>17</v>
      </c>
      <c r="M1" s="7" t="s">
        <v>14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t="s">
        <v>9</v>
      </c>
      <c r="T1" t="s">
        <v>12</v>
      </c>
      <c r="U1" t="s">
        <v>13</v>
      </c>
    </row>
    <row r="2" spans="1:21">
      <c r="A2" s="4">
        <v>1</v>
      </c>
      <c r="B2" s="4" t="s">
        <v>11</v>
      </c>
      <c r="C2" s="4">
        <v>4</v>
      </c>
      <c r="D2" s="4">
        <v>40</v>
      </c>
      <c r="E2" s="4">
        <v>1</v>
      </c>
      <c r="F2" s="5">
        <v>10</v>
      </c>
      <c r="G2" s="4">
        <v>8</v>
      </c>
      <c r="H2">
        <f>E2</f>
        <v>1</v>
      </c>
      <c r="I2">
        <f>C2*6</f>
        <v>24</v>
      </c>
      <c r="J2" s="3">
        <f>G2/I2</f>
        <v>0.33333333333333331</v>
      </c>
      <c r="K2" s="3"/>
      <c r="L2" s="4">
        <v>1</v>
      </c>
      <c r="M2" s="4" t="s">
        <v>11</v>
      </c>
      <c r="N2" s="4">
        <v>4</v>
      </c>
      <c r="O2" s="4">
        <v>26</v>
      </c>
      <c r="P2" s="4">
        <v>1</v>
      </c>
      <c r="Q2" s="4">
        <v>6.5</v>
      </c>
      <c r="R2" s="4">
        <v>10</v>
      </c>
      <c r="S2">
        <f>P2</f>
        <v>1</v>
      </c>
      <c r="T2">
        <f>N2*6</f>
        <v>24</v>
      </c>
      <c r="U2" s="3">
        <f>R2/T2</f>
        <v>0.41666666666666669</v>
      </c>
    </row>
    <row r="3" spans="1:21">
      <c r="A3" s="4">
        <v>2</v>
      </c>
      <c r="B3" s="4" t="s">
        <v>10</v>
      </c>
      <c r="C3" s="4">
        <v>4</v>
      </c>
      <c r="D3" s="4">
        <v>20</v>
      </c>
      <c r="E3" s="4">
        <v>3</v>
      </c>
      <c r="F3" s="4">
        <v>5</v>
      </c>
      <c r="G3" s="4">
        <v>14</v>
      </c>
      <c r="H3">
        <f>H2+E3</f>
        <v>4</v>
      </c>
      <c r="I3">
        <f t="shared" ref="I3:I16" si="0">C3*6</f>
        <v>24</v>
      </c>
      <c r="J3" s="3">
        <f t="shared" ref="J3:J16" si="1">G3/I3</f>
        <v>0.58333333333333337</v>
      </c>
      <c r="K3" s="3"/>
      <c r="L3" s="4">
        <v>2</v>
      </c>
      <c r="M3" s="4" t="s">
        <v>10</v>
      </c>
      <c r="N3" s="4">
        <v>4</v>
      </c>
      <c r="O3" s="4">
        <v>24</v>
      </c>
      <c r="P3" s="4">
        <v>1</v>
      </c>
      <c r="Q3" s="4">
        <v>6</v>
      </c>
      <c r="R3" s="4">
        <v>10</v>
      </c>
      <c r="S3">
        <f>S2+P3</f>
        <v>2</v>
      </c>
      <c r="T3">
        <f t="shared" ref="T3:T16" si="2">N3*6</f>
        <v>24</v>
      </c>
      <c r="U3" s="3">
        <f t="shared" ref="U3:U16" si="3">R3/T3</f>
        <v>0.41666666666666669</v>
      </c>
    </row>
    <row r="4" spans="1:21">
      <c r="A4" s="4">
        <v>3</v>
      </c>
      <c r="B4" s="4" t="s">
        <v>11</v>
      </c>
      <c r="C4" s="4">
        <v>3.4</v>
      </c>
      <c r="D4" s="4">
        <v>23</v>
      </c>
      <c r="E4" s="4">
        <v>0</v>
      </c>
      <c r="F4" s="4">
        <v>6.27</v>
      </c>
      <c r="G4" s="4">
        <v>12</v>
      </c>
      <c r="H4">
        <f t="shared" ref="H4:H16" si="4">H3+E4</f>
        <v>4</v>
      </c>
      <c r="I4">
        <v>22</v>
      </c>
      <c r="J4" s="3">
        <f t="shared" si="1"/>
        <v>0.54545454545454541</v>
      </c>
      <c r="K4" s="3"/>
      <c r="L4" s="4">
        <v>3</v>
      </c>
      <c r="M4" s="4" t="s">
        <v>10</v>
      </c>
      <c r="N4" s="4">
        <v>4</v>
      </c>
      <c r="O4" s="4">
        <v>25</v>
      </c>
      <c r="P4" s="4">
        <v>0</v>
      </c>
      <c r="Q4" s="4">
        <v>6.25</v>
      </c>
      <c r="R4" s="4">
        <v>10</v>
      </c>
      <c r="S4">
        <f t="shared" ref="S4:S16" si="5">S3+P4</f>
        <v>2</v>
      </c>
      <c r="T4">
        <f t="shared" si="2"/>
        <v>24</v>
      </c>
      <c r="U4" s="3">
        <f t="shared" si="3"/>
        <v>0.41666666666666669</v>
      </c>
    </row>
    <row r="5" spans="1:21">
      <c r="A5" s="4">
        <v>4</v>
      </c>
      <c r="B5" s="4" t="s">
        <v>10</v>
      </c>
      <c r="C5" s="4">
        <v>4</v>
      </c>
      <c r="D5" s="4">
        <v>27</v>
      </c>
      <c r="E5" s="4">
        <v>0</v>
      </c>
      <c r="F5" s="4">
        <v>6.75</v>
      </c>
      <c r="G5" s="4">
        <v>12</v>
      </c>
      <c r="H5">
        <f t="shared" si="4"/>
        <v>4</v>
      </c>
      <c r="I5">
        <f t="shared" si="0"/>
        <v>24</v>
      </c>
      <c r="J5" s="3">
        <f t="shared" si="1"/>
        <v>0.5</v>
      </c>
      <c r="K5" s="3"/>
      <c r="L5" s="4">
        <v>4</v>
      </c>
      <c r="M5" s="4" t="s">
        <v>10</v>
      </c>
      <c r="N5" s="4">
        <v>4</v>
      </c>
      <c r="O5" s="4">
        <v>18</v>
      </c>
      <c r="P5" s="4">
        <v>1</v>
      </c>
      <c r="Q5" s="4">
        <v>4.5</v>
      </c>
      <c r="R5" s="4">
        <v>13</v>
      </c>
      <c r="S5">
        <f t="shared" si="5"/>
        <v>3</v>
      </c>
      <c r="T5">
        <f t="shared" si="2"/>
        <v>24</v>
      </c>
      <c r="U5" s="3">
        <f t="shared" si="3"/>
        <v>0.54166666666666663</v>
      </c>
    </row>
    <row r="6" spans="1:21">
      <c r="A6" s="4">
        <v>5</v>
      </c>
      <c r="B6" s="4" t="s">
        <v>10</v>
      </c>
      <c r="C6" s="4">
        <v>3</v>
      </c>
      <c r="D6" s="4">
        <v>16</v>
      </c>
      <c r="E6" s="4">
        <v>1</v>
      </c>
      <c r="F6" s="4">
        <v>5.33</v>
      </c>
      <c r="G6" s="4">
        <v>9</v>
      </c>
      <c r="H6">
        <f t="shared" si="4"/>
        <v>5</v>
      </c>
      <c r="I6">
        <f t="shared" si="0"/>
        <v>18</v>
      </c>
      <c r="J6" s="3">
        <f t="shared" si="1"/>
        <v>0.5</v>
      </c>
      <c r="K6" s="3"/>
      <c r="L6" s="4">
        <v>5</v>
      </c>
      <c r="M6" s="4" t="s">
        <v>11</v>
      </c>
      <c r="N6" s="4">
        <v>4</v>
      </c>
      <c r="O6" s="4">
        <v>27</v>
      </c>
      <c r="P6" s="4">
        <v>1</v>
      </c>
      <c r="Q6" s="4">
        <v>6.75</v>
      </c>
      <c r="R6" s="4">
        <v>13</v>
      </c>
      <c r="S6">
        <f t="shared" si="5"/>
        <v>4</v>
      </c>
      <c r="T6">
        <f t="shared" si="2"/>
        <v>24</v>
      </c>
      <c r="U6" s="3">
        <f t="shared" si="3"/>
        <v>0.54166666666666663</v>
      </c>
    </row>
    <row r="7" spans="1:21">
      <c r="A7" s="4">
        <v>6</v>
      </c>
      <c r="B7" s="4" t="s">
        <v>11</v>
      </c>
      <c r="C7" s="4">
        <v>4</v>
      </c>
      <c r="D7" s="4">
        <v>38</v>
      </c>
      <c r="E7" s="4">
        <v>1</v>
      </c>
      <c r="F7" s="4">
        <v>9.5</v>
      </c>
      <c r="G7" s="4">
        <v>9</v>
      </c>
      <c r="H7">
        <f t="shared" si="4"/>
        <v>6</v>
      </c>
      <c r="I7">
        <f t="shared" si="0"/>
        <v>24</v>
      </c>
      <c r="J7" s="3">
        <f t="shared" si="1"/>
        <v>0.375</v>
      </c>
      <c r="K7" s="3"/>
      <c r="L7" s="4">
        <v>6</v>
      </c>
      <c r="M7" s="4" t="s">
        <v>11</v>
      </c>
      <c r="N7" s="4">
        <v>4</v>
      </c>
      <c r="O7" s="4">
        <v>20</v>
      </c>
      <c r="P7" s="4">
        <v>1</v>
      </c>
      <c r="Q7" s="4">
        <v>5</v>
      </c>
      <c r="R7" s="4">
        <v>9</v>
      </c>
      <c r="S7">
        <f t="shared" si="5"/>
        <v>5</v>
      </c>
      <c r="T7">
        <f t="shared" si="2"/>
        <v>24</v>
      </c>
      <c r="U7" s="3">
        <f t="shared" si="3"/>
        <v>0.375</v>
      </c>
    </row>
    <row r="8" spans="1:21">
      <c r="A8" s="4">
        <v>7</v>
      </c>
      <c r="B8" s="4" t="s">
        <v>10</v>
      </c>
      <c r="C8" s="4">
        <v>4</v>
      </c>
      <c r="D8" s="4">
        <v>23</v>
      </c>
      <c r="E8" s="4">
        <v>2</v>
      </c>
      <c r="F8" s="4">
        <v>5.75</v>
      </c>
      <c r="G8" s="4">
        <v>12</v>
      </c>
      <c r="H8">
        <f t="shared" si="4"/>
        <v>8</v>
      </c>
      <c r="I8">
        <f t="shared" si="0"/>
        <v>24</v>
      </c>
      <c r="J8" s="3">
        <f t="shared" si="1"/>
        <v>0.5</v>
      </c>
      <c r="K8" s="3"/>
      <c r="L8" s="4">
        <v>7</v>
      </c>
      <c r="M8" s="4" t="s">
        <v>11</v>
      </c>
      <c r="N8" s="4">
        <v>4</v>
      </c>
      <c r="O8" s="4">
        <v>22</v>
      </c>
      <c r="P8" s="4">
        <v>1</v>
      </c>
      <c r="Q8" s="4">
        <v>5.5</v>
      </c>
      <c r="R8" s="4">
        <v>11</v>
      </c>
      <c r="S8">
        <f t="shared" si="5"/>
        <v>6</v>
      </c>
      <c r="T8">
        <f t="shared" si="2"/>
        <v>24</v>
      </c>
      <c r="U8" s="3">
        <f t="shared" si="3"/>
        <v>0.45833333333333331</v>
      </c>
    </row>
    <row r="9" spans="1:21">
      <c r="A9" s="4">
        <v>8</v>
      </c>
      <c r="B9" s="4" t="s">
        <v>10</v>
      </c>
      <c r="C9" s="4">
        <v>4</v>
      </c>
      <c r="D9" s="4">
        <v>22</v>
      </c>
      <c r="E9" s="4">
        <v>0</v>
      </c>
      <c r="F9" s="4">
        <v>5.5</v>
      </c>
      <c r="G9" s="4">
        <v>14</v>
      </c>
      <c r="H9">
        <f t="shared" si="4"/>
        <v>8</v>
      </c>
      <c r="I9">
        <f t="shared" si="0"/>
        <v>24</v>
      </c>
      <c r="J9" s="3">
        <f t="shared" si="1"/>
        <v>0.58333333333333337</v>
      </c>
      <c r="K9" s="3"/>
      <c r="L9" s="4">
        <v>8</v>
      </c>
      <c r="M9" s="4" t="s">
        <v>10</v>
      </c>
      <c r="N9" s="4">
        <v>4</v>
      </c>
      <c r="O9" s="4">
        <v>17</v>
      </c>
      <c r="P9" s="4">
        <v>2</v>
      </c>
      <c r="Q9" s="4">
        <v>4.25</v>
      </c>
      <c r="R9" s="4">
        <v>13</v>
      </c>
      <c r="S9">
        <f t="shared" si="5"/>
        <v>8</v>
      </c>
      <c r="T9">
        <f t="shared" si="2"/>
        <v>24</v>
      </c>
      <c r="U9" s="3">
        <f t="shared" si="3"/>
        <v>0.54166666666666663</v>
      </c>
    </row>
    <row r="10" spans="1:21">
      <c r="A10" s="4">
        <v>9</v>
      </c>
      <c r="B10" s="4" t="s">
        <v>11</v>
      </c>
      <c r="C10" s="4">
        <v>4</v>
      </c>
      <c r="D10" s="4">
        <v>18</v>
      </c>
      <c r="E10" s="4">
        <v>2</v>
      </c>
      <c r="F10" s="4">
        <v>4.5</v>
      </c>
      <c r="G10" s="4">
        <v>13</v>
      </c>
      <c r="H10">
        <f t="shared" si="4"/>
        <v>10</v>
      </c>
      <c r="I10">
        <f t="shared" si="0"/>
        <v>24</v>
      </c>
      <c r="J10" s="3">
        <f t="shared" si="1"/>
        <v>0.54166666666666663</v>
      </c>
      <c r="K10" s="3"/>
      <c r="L10" s="4">
        <v>9</v>
      </c>
      <c r="M10" s="4" t="s">
        <v>10</v>
      </c>
      <c r="N10" s="4">
        <v>4</v>
      </c>
      <c r="O10" s="4">
        <v>23</v>
      </c>
      <c r="P10" s="4">
        <v>1</v>
      </c>
      <c r="Q10" s="4">
        <v>5.75</v>
      </c>
      <c r="R10" s="4">
        <v>12</v>
      </c>
      <c r="S10">
        <f t="shared" si="5"/>
        <v>9</v>
      </c>
      <c r="T10">
        <f t="shared" si="2"/>
        <v>24</v>
      </c>
      <c r="U10" s="3">
        <f t="shared" si="3"/>
        <v>0.5</v>
      </c>
    </row>
    <row r="11" spans="1:21">
      <c r="A11" s="4">
        <v>10</v>
      </c>
      <c r="B11" s="4" t="s">
        <v>10</v>
      </c>
      <c r="C11" s="4">
        <v>4</v>
      </c>
      <c r="D11" s="4">
        <v>21</v>
      </c>
      <c r="E11" s="4">
        <v>1</v>
      </c>
      <c r="F11" s="4">
        <v>5.25</v>
      </c>
      <c r="G11" s="4">
        <v>8</v>
      </c>
      <c r="H11">
        <f t="shared" si="4"/>
        <v>11</v>
      </c>
      <c r="I11">
        <f t="shared" si="0"/>
        <v>24</v>
      </c>
      <c r="J11" s="3">
        <f t="shared" si="1"/>
        <v>0.33333333333333331</v>
      </c>
      <c r="K11" s="3"/>
      <c r="L11" s="4">
        <v>10</v>
      </c>
      <c r="M11" s="4" t="s">
        <v>11</v>
      </c>
      <c r="N11" s="4">
        <v>4</v>
      </c>
      <c r="O11" s="4">
        <v>44</v>
      </c>
      <c r="P11" s="4">
        <v>1</v>
      </c>
      <c r="Q11" s="4">
        <v>11</v>
      </c>
      <c r="R11" s="4">
        <v>7</v>
      </c>
      <c r="S11">
        <f t="shared" si="5"/>
        <v>10</v>
      </c>
      <c r="T11">
        <f t="shared" si="2"/>
        <v>24</v>
      </c>
      <c r="U11" s="3">
        <f t="shared" si="3"/>
        <v>0.29166666666666669</v>
      </c>
    </row>
    <row r="12" spans="1:21">
      <c r="A12" s="4">
        <v>11</v>
      </c>
      <c r="B12" s="4" t="s">
        <v>10</v>
      </c>
      <c r="C12" s="4">
        <v>3</v>
      </c>
      <c r="D12" s="4">
        <v>10</v>
      </c>
      <c r="E12" s="4">
        <v>2</v>
      </c>
      <c r="F12" s="4">
        <v>3.33</v>
      </c>
      <c r="G12" s="4">
        <v>12</v>
      </c>
      <c r="H12">
        <f t="shared" si="4"/>
        <v>13</v>
      </c>
      <c r="I12">
        <f t="shared" si="0"/>
        <v>18</v>
      </c>
      <c r="J12" s="3">
        <f t="shared" si="1"/>
        <v>0.66666666666666663</v>
      </c>
      <c r="K12" s="3"/>
      <c r="L12" s="4">
        <v>11</v>
      </c>
      <c r="M12" s="4" t="s">
        <v>11</v>
      </c>
      <c r="N12" s="4">
        <v>4</v>
      </c>
      <c r="O12" s="4">
        <v>30</v>
      </c>
      <c r="P12" s="4">
        <v>1</v>
      </c>
      <c r="Q12" s="4">
        <v>7.5</v>
      </c>
      <c r="R12" s="4">
        <v>10</v>
      </c>
      <c r="S12">
        <f t="shared" si="5"/>
        <v>11</v>
      </c>
      <c r="T12">
        <f t="shared" si="2"/>
        <v>24</v>
      </c>
      <c r="U12" s="3">
        <f t="shared" si="3"/>
        <v>0.41666666666666669</v>
      </c>
    </row>
    <row r="13" spans="1:21">
      <c r="A13" s="4">
        <v>12</v>
      </c>
      <c r="B13" s="4" t="s">
        <v>11</v>
      </c>
      <c r="C13" s="4">
        <v>4</v>
      </c>
      <c r="D13" s="4">
        <v>44</v>
      </c>
      <c r="E13" s="4">
        <v>0</v>
      </c>
      <c r="F13" s="4">
        <v>11</v>
      </c>
      <c r="G13" s="4">
        <v>6</v>
      </c>
      <c r="H13">
        <f t="shared" si="4"/>
        <v>13</v>
      </c>
      <c r="I13">
        <f t="shared" si="0"/>
        <v>24</v>
      </c>
      <c r="J13" s="3">
        <f t="shared" si="1"/>
        <v>0.25</v>
      </c>
      <c r="K13" s="3"/>
      <c r="L13" s="4">
        <v>12</v>
      </c>
      <c r="M13" s="4" t="s">
        <v>10</v>
      </c>
      <c r="N13" s="4">
        <v>4</v>
      </c>
      <c r="O13" s="4">
        <v>21</v>
      </c>
      <c r="P13" s="4">
        <v>3</v>
      </c>
      <c r="Q13" s="4">
        <v>5.25</v>
      </c>
      <c r="R13" s="4">
        <v>12</v>
      </c>
      <c r="S13">
        <f t="shared" si="5"/>
        <v>14</v>
      </c>
      <c r="T13">
        <f t="shared" si="2"/>
        <v>24</v>
      </c>
      <c r="U13" s="3">
        <f t="shared" si="3"/>
        <v>0.5</v>
      </c>
    </row>
    <row r="14" spans="1:21">
      <c r="A14" s="4">
        <v>13</v>
      </c>
      <c r="B14" s="4" t="s">
        <v>10</v>
      </c>
      <c r="C14" s="4">
        <v>4</v>
      </c>
      <c r="D14" s="4">
        <v>31</v>
      </c>
      <c r="E14" s="4">
        <v>2</v>
      </c>
      <c r="F14" s="4">
        <v>7.75</v>
      </c>
      <c r="G14" s="4">
        <v>9</v>
      </c>
      <c r="H14">
        <f t="shared" si="4"/>
        <v>15</v>
      </c>
      <c r="I14">
        <f t="shared" si="0"/>
        <v>24</v>
      </c>
      <c r="J14" s="3">
        <f t="shared" si="1"/>
        <v>0.375</v>
      </c>
      <c r="K14" s="3"/>
      <c r="L14" s="4">
        <v>13</v>
      </c>
      <c r="M14" s="4" t="s">
        <v>11</v>
      </c>
      <c r="N14" s="4">
        <v>4</v>
      </c>
      <c r="O14" s="4">
        <v>21</v>
      </c>
      <c r="P14" s="4">
        <v>0</v>
      </c>
      <c r="Q14" s="4">
        <v>5.25</v>
      </c>
      <c r="R14" s="4">
        <v>11</v>
      </c>
      <c r="S14">
        <f t="shared" si="5"/>
        <v>14</v>
      </c>
      <c r="T14">
        <f t="shared" si="2"/>
        <v>24</v>
      </c>
      <c r="U14" s="3">
        <f t="shared" si="3"/>
        <v>0.45833333333333331</v>
      </c>
    </row>
    <row r="15" spans="1:21">
      <c r="A15" s="4">
        <v>14</v>
      </c>
      <c r="B15" s="4" t="s">
        <v>10</v>
      </c>
      <c r="C15" s="4">
        <v>4</v>
      </c>
      <c r="D15" s="4">
        <v>31</v>
      </c>
      <c r="E15" s="4">
        <v>2</v>
      </c>
      <c r="F15" s="4">
        <v>7.75</v>
      </c>
      <c r="G15" s="4">
        <v>12</v>
      </c>
      <c r="H15">
        <f t="shared" si="4"/>
        <v>17</v>
      </c>
      <c r="I15">
        <f t="shared" si="0"/>
        <v>24</v>
      </c>
      <c r="J15" s="3">
        <f t="shared" si="1"/>
        <v>0.5</v>
      </c>
      <c r="K15" s="3"/>
      <c r="L15" s="4">
        <v>14</v>
      </c>
      <c r="M15" s="4" t="s">
        <v>11</v>
      </c>
      <c r="N15" s="4">
        <v>4</v>
      </c>
      <c r="O15" s="4">
        <v>44</v>
      </c>
      <c r="P15" s="4">
        <v>1</v>
      </c>
      <c r="Q15" s="4">
        <v>11</v>
      </c>
      <c r="R15" s="4">
        <v>9</v>
      </c>
      <c r="S15">
        <f t="shared" si="5"/>
        <v>15</v>
      </c>
      <c r="T15">
        <f t="shared" si="2"/>
        <v>24</v>
      </c>
      <c r="U15" s="3">
        <f t="shared" si="3"/>
        <v>0.375</v>
      </c>
    </row>
    <row r="16" spans="1:21">
      <c r="A16" s="4">
        <v>15</v>
      </c>
      <c r="B16" s="4" t="s">
        <v>10</v>
      </c>
      <c r="C16" s="4">
        <v>4</v>
      </c>
      <c r="D16" s="4">
        <v>31</v>
      </c>
      <c r="E16" s="4">
        <v>0</v>
      </c>
      <c r="F16" s="4">
        <v>7.75</v>
      </c>
      <c r="G16" s="4">
        <v>6</v>
      </c>
      <c r="H16">
        <f t="shared" si="4"/>
        <v>17</v>
      </c>
      <c r="I16">
        <f t="shared" si="0"/>
        <v>24</v>
      </c>
      <c r="J16" s="3">
        <f t="shared" si="1"/>
        <v>0.25</v>
      </c>
      <c r="K16" s="3"/>
      <c r="L16" s="4">
        <v>15</v>
      </c>
      <c r="M16" s="4" t="s">
        <v>11</v>
      </c>
      <c r="N16" s="4">
        <v>4</v>
      </c>
      <c r="O16" s="4">
        <v>15</v>
      </c>
      <c r="P16" s="4">
        <v>2</v>
      </c>
      <c r="Q16" s="4">
        <v>3.75</v>
      </c>
      <c r="R16" s="4">
        <v>16</v>
      </c>
      <c r="S16">
        <f t="shared" si="5"/>
        <v>17</v>
      </c>
      <c r="T16">
        <f t="shared" si="2"/>
        <v>24</v>
      </c>
      <c r="U16" s="3">
        <f t="shared" si="3"/>
        <v>0.66666666666666663</v>
      </c>
    </row>
    <row r="17" spans="1:18" ht="28.5">
      <c r="A17" s="2" t="s">
        <v>7</v>
      </c>
      <c r="H17" t="e">
        <f>+[0]!E</f>
        <v>#NAME?</v>
      </c>
      <c r="N17">
        <f>SUM(N2:N16)</f>
        <v>60</v>
      </c>
      <c r="O17">
        <f>SUM(O2:O16)</f>
        <v>377</v>
      </c>
      <c r="P17">
        <f>SUM(P2:P16)</f>
        <v>17</v>
      </c>
      <c r="Q17">
        <f>AVERAGE(Q2:Q16)</f>
        <v>6.2833333333333332</v>
      </c>
      <c r="R17">
        <f>AVERAGE(R2:R16)</f>
        <v>11.066666666666666</v>
      </c>
    </row>
    <row r="18" spans="1:18">
      <c r="C18">
        <f>SUM(C2:C16)</f>
        <v>57.4</v>
      </c>
      <c r="D18">
        <f>SUM(D2:D16)</f>
        <v>395</v>
      </c>
      <c r="E18">
        <f>SUM(E2:E17)</f>
        <v>17</v>
      </c>
      <c r="F18" s="1">
        <f>AVERAGE(F2:F17)</f>
        <v>6.7620000000000005</v>
      </c>
      <c r="G18">
        <f>AVERAGE(G2:G17)</f>
        <v>10.4</v>
      </c>
    </row>
    <row r="19" spans="1:18" ht="28.5">
      <c r="B19" s="2"/>
    </row>
    <row r="23" spans="1:18">
      <c r="A23">
        <v>16</v>
      </c>
      <c r="C23">
        <v>4</v>
      </c>
      <c r="D23">
        <v>14</v>
      </c>
      <c r="E23">
        <v>2</v>
      </c>
      <c r="F23">
        <v>3.5</v>
      </c>
      <c r="G23">
        <v>13</v>
      </c>
    </row>
  </sheetData>
  <autoFilter ref="A1:U19">
    <filterColumn colId="12"/>
  </autoFilter>
  <sortState ref="A2:A19">
    <sortCondition ref="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L20" sqref="L20"/>
    </sheetView>
  </sheetViews>
  <sheetFormatPr defaultRowHeight="15"/>
  <cols>
    <col min="2" max="2" width="8.28515625" bestFit="1" customWidth="1"/>
    <col min="3" max="3" width="5.85546875" bestFit="1" customWidth="1"/>
    <col min="7" max="7" width="4.85546875" bestFit="1" customWidth="1"/>
    <col min="8" max="8" width="14.85546875" bestFit="1" customWidth="1"/>
    <col min="9" max="9" width="6" bestFit="1" customWidth="1"/>
    <col min="12" max="12" width="8.28515625" bestFit="1" customWidth="1"/>
    <col min="13" max="13" width="5.85546875" bestFit="1" customWidth="1"/>
    <col min="17" max="17" width="4.85546875" bestFit="1" customWidth="1"/>
    <col min="18" max="18" width="14.85546875" bestFit="1" customWidth="1"/>
    <col min="19" max="19" width="6" bestFit="1" customWidth="1"/>
  </cols>
  <sheetData>
    <row r="1" spans="1:19">
      <c r="A1" t="s">
        <v>1</v>
      </c>
      <c r="B1" t="s">
        <v>14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12</v>
      </c>
      <c r="I1" t="s">
        <v>13</v>
      </c>
      <c r="K1" t="s">
        <v>1</v>
      </c>
      <c r="L1" t="s">
        <v>14</v>
      </c>
      <c r="M1" t="s">
        <v>2</v>
      </c>
      <c r="N1" t="s">
        <v>3</v>
      </c>
      <c r="O1" t="s">
        <v>0</v>
      </c>
      <c r="P1" t="s">
        <v>4</v>
      </c>
      <c r="Q1" t="s">
        <v>5</v>
      </c>
      <c r="R1" t="s">
        <v>12</v>
      </c>
      <c r="S1" t="s">
        <v>13</v>
      </c>
    </row>
    <row r="2" spans="1:19">
      <c r="A2">
        <v>1</v>
      </c>
      <c r="B2" t="s">
        <v>11</v>
      </c>
      <c r="C2">
        <v>4</v>
      </c>
      <c r="D2">
        <v>40</v>
      </c>
      <c r="E2">
        <v>1</v>
      </c>
      <c r="F2" s="1">
        <v>10</v>
      </c>
      <c r="G2">
        <v>8</v>
      </c>
      <c r="H2">
        <f>C2*6</f>
        <v>24</v>
      </c>
      <c r="I2" s="3">
        <f>G2/H2</f>
        <v>0.33333333333333331</v>
      </c>
      <c r="K2">
        <v>2</v>
      </c>
      <c r="L2" t="s">
        <v>10</v>
      </c>
      <c r="M2">
        <v>4</v>
      </c>
      <c r="N2">
        <v>20</v>
      </c>
      <c r="O2">
        <v>3</v>
      </c>
      <c r="P2">
        <v>5</v>
      </c>
      <c r="Q2">
        <v>14</v>
      </c>
      <c r="R2">
        <f t="shared" ref="R2:R11" si="0">M2*6</f>
        <v>24</v>
      </c>
      <c r="S2" s="3">
        <f t="shared" ref="S2:S11" si="1">Q2/R2</f>
        <v>0.58333333333333337</v>
      </c>
    </row>
    <row r="3" spans="1:19">
      <c r="A3">
        <v>3</v>
      </c>
      <c r="B3" t="s">
        <v>11</v>
      </c>
      <c r="C3">
        <v>3.4</v>
      </c>
      <c r="D3">
        <v>23</v>
      </c>
      <c r="E3">
        <v>0</v>
      </c>
      <c r="F3">
        <v>6.27</v>
      </c>
      <c r="G3">
        <v>12</v>
      </c>
      <c r="H3">
        <v>22</v>
      </c>
      <c r="I3" s="3">
        <f>G3/H3</f>
        <v>0.54545454545454541</v>
      </c>
      <c r="K3">
        <v>4</v>
      </c>
      <c r="L3" t="s">
        <v>10</v>
      </c>
      <c r="M3">
        <v>4</v>
      </c>
      <c r="N3">
        <v>27</v>
      </c>
      <c r="O3">
        <v>0</v>
      </c>
      <c r="P3">
        <v>6.75</v>
      </c>
      <c r="Q3">
        <v>12</v>
      </c>
      <c r="R3">
        <f t="shared" si="0"/>
        <v>24</v>
      </c>
      <c r="S3" s="3">
        <f t="shared" si="1"/>
        <v>0.5</v>
      </c>
    </row>
    <row r="4" spans="1:19">
      <c r="A4">
        <v>6</v>
      </c>
      <c r="B4" t="s">
        <v>11</v>
      </c>
      <c r="C4">
        <v>4</v>
      </c>
      <c r="D4">
        <v>38</v>
      </c>
      <c r="E4">
        <v>1</v>
      </c>
      <c r="F4">
        <v>9.5</v>
      </c>
      <c r="G4">
        <v>9</v>
      </c>
      <c r="H4">
        <f>C4*6</f>
        <v>24</v>
      </c>
      <c r="I4" s="3">
        <f>G4/H4</f>
        <v>0.375</v>
      </c>
      <c r="K4">
        <v>5</v>
      </c>
      <c r="L4" t="s">
        <v>10</v>
      </c>
      <c r="M4">
        <v>3</v>
      </c>
      <c r="N4">
        <v>16</v>
      </c>
      <c r="O4">
        <v>1</v>
      </c>
      <c r="P4">
        <v>5.33</v>
      </c>
      <c r="Q4">
        <v>9</v>
      </c>
      <c r="R4">
        <f t="shared" si="0"/>
        <v>18</v>
      </c>
      <c r="S4" s="3">
        <f t="shared" si="1"/>
        <v>0.5</v>
      </c>
    </row>
    <row r="5" spans="1:19">
      <c r="A5">
        <v>9</v>
      </c>
      <c r="B5" t="s">
        <v>11</v>
      </c>
      <c r="C5">
        <v>4</v>
      </c>
      <c r="D5">
        <v>18</v>
      </c>
      <c r="E5">
        <v>2</v>
      </c>
      <c r="F5">
        <v>4.5</v>
      </c>
      <c r="G5">
        <v>13</v>
      </c>
      <c r="H5">
        <f>C5*6</f>
        <v>24</v>
      </c>
      <c r="I5" s="3">
        <f>G5/H5</f>
        <v>0.54166666666666663</v>
      </c>
      <c r="K5">
        <v>7</v>
      </c>
      <c r="L5" t="s">
        <v>10</v>
      </c>
      <c r="M5">
        <v>4</v>
      </c>
      <c r="N5">
        <v>23</v>
      </c>
      <c r="O5">
        <v>2</v>
      </c>
      <c r="P5">
        <v>5.75</v>
      </c>
      <c r="Q5">
        <v>12</v>
      </c>
      <c r="R5">
        <f t="shared" si="0"/>
        <v>24</v>
      </c>
      <c r="S5" s="3">
        <f t="shared" si="1"/>
        <v>0.5</v>
      </c>
    </row>
    <row r="6" spans="1:19">
      <c r="A6">
        <v>12</v>
      </c>
      <c r="B6" t="s">
        <v>11</v>
      </c>
      <c r="C6">
        <v>4</v>
      </c>
      <c r="D6">
        <v>44</v>
      </c>
      <c r="E6">
        <v>0</v>
      </c>
      <c r="F6">
        <v>11</v>
      </c>
      <c r="G6">
        <v>6</v>
      </c>
      <c r="H6">
        <f>C6*6</f>
        <v>24</v>
      </c>
      <c r="I6" s="3">
        <f>G6/H6</f>
        <v>0.25</v>
      </c>
      <c r="K6">
        <v>8</v>
      </c>
      <c r="L6" t="s">
        <v>10</v>
      </c>
      <c r="M6">
        <v>4</v>
      </c>
      <c r="N6">
        <v>22</v>
      </c>
      <c r="O6">
        <v>0</v>
      </c>
      <c r="P6">
        <v>5.5</v>
      </c>
      <c r="Q6">
        <v>14</v>
      </c>
      <c r="R6">
        <f t="shared" si="0"/>
        <v>24</v>
      </c>
      <c r="S6" s="3">
        <f t="shared" si="1"/>
        <v>0.58333333333333337</v>
      </c>
    </row>
    <row r="7" spans="1:19">
      <c r="I7" s="3"/>
      <c r="K7">
        <v>10</v>
      </c>
      <c r="L7" t="s">
        <v>10</v>
      </c>
      <c r="M7">
        <v>4</v>
      </c>
      <c r="N7">
        <v>21</v>
      </c>
      <c r="O7">
        <v>1</v>
      </c>
      <c r="P7">
        <v>5.25</v>
      </c>
      <c r="Q7">
        <v>8</v>
      </c>
      <c r="R7">
        <f t="shared" si="0"/>
        <v>24</v>
      </c>
      <c r="S7" s="3">
        <f t="shared" si="1"/>
        <v>0.33333333333333331</v>
      </c>
    </row>
    <row r="8" spans="1:19">
      <c r="I8" s="3"/>
      <c r="K8">
        <v>11</v>
      </c>
      <c r="L8" t="s">
        <v>10</v>
      </c>
      <c r="M8">
        <v>3</v>
      </c>
      <c r="N8">
        <v>10</v>
      </c>
      <c r="O8">
        <v>2</v>
      </c>
      <c r="P8">
        <v>3.33</v>
      </c>
      <c r="Q8">
        <v>12</v>
      </c>
      <c r="R8">
        <f t="shared" si="0"/>
        <v>18</v>
      </c>
      <c r="S8" s="3">
        <f t="shared" si="1"/>
        <v>0.66666666666666663</v>
      </c>
    </row>
    <row r="9" spans="1:19">
      <c r="I9" s="3"/>
      <c r="K9">
        <v>13</v>
      </c>
      <c r="L9" t="s">
        <v>10</v>
      </c>
      <c r="M9">
        <v>4</v>
      </c>
      <c r="N9">
        <v>31</v>
      </c>
      <c r="O9">
        <v>2</v>
      </c>
      <c r="P9">
        <v>7.75</v>
      </c>
      <c r="Q9">
        <v>9</v>
      </c>
      <c r="R9">
        <f t="shared" si="0"/>
        <v>24</v>
      </c>
      <c r="S9" s="3">
        <f t="shared" si="1"/>
        <v>0.375</v>
      </c>
    </row>
    <row r="10" spans="1:19">
      <c r="I10" s="3"/>
      <c r="K10">
        <v>14</v>
      </c>
      <c r="L10" t="s">
        <v>10</v>
      </c>
      <c r="M10">
        <v>4</v>
      </c>
      <c r="N10">
        <v>31</v>
      </c>
      <c r="O10">
        <v>2</v>
      </c>
      <c r="P10">
        <v>7.75</v>
      </c>
      <c r="Q10">
        <v>12</v>
      </c>
      <c r="R10">
        <f t="shared" si="0"/>
        <v>24</v>
      </c>
      <c r="S10" s="3">
        <f t="shared" si="1"/>
        <v>0.5</v>
      </c>
    </row>
    <row r="11" spans="1:19">
      <c r="I11" s="3"/>
      <c r="K11">
        <v>15</v>
      </c>
      <c r="L11" t="s">
        <v>10</v>
      </c>
      <c r="M11">
        <v>4</v>
      </c>
      <c r="N11">
        <v>31</v>
      </c>
      <c r="O11">
        <v>0</v>
      </c>
      <c r="P11">
        <v>7.75</v>
      </c>
      <c r="Q11">
        <v>6</v>
      </c>
      <c r="R11">
        <f t="shared" si="0"/>
        <v>24</v>
      </c>
      <c r="S11" s="3">
        <f t="shared" si="1"/>
        <v>0.25</v>
      </c>
    </row>
    <row r="12" spans="1:19">
      <c r="I12" s="3"/>
    </row>
    <row r="13" spans="1:19">
      <c r="I13" s="3"/>
    </row>
    <row r="14" spans="1:19">
      <c r="A14" t="s">
        <v>15</v>
      </c>
      <c r="B14">
        <v>5</v>
      </c>
      <c r="D14">
        <f>SUM(D2:D13)</f>
        <v>163</v>
      </c>
      <c r="E14">
        <f>SUM(E2:E13)</f>
        <v>4</v>
      </c>
      <c r="F14" s="1">
        <f>AVERAGE(F2:F13)</f>
        <v>8.2539999999999996</v>
      </c>
      <c r="G14">
        <f>SUM(G2:G13)</f>
        <v>48</v>
      </c>
      <c r="H14">
        <f>SUM(H2:H13)</f>
        <v>118</v>
      </c>
      <c r="I14" s="3">
        <f>G14/H14</f>
        <v>0.40677966101694918</v>
      </c>
      <c r="K14" t="s">
        <v>15</v>
      </c>
      <c r="L14">
        <v>10</v>
      </c>
      <c r="N14">
        <f>SUM(N2:N13)</f>
        <v>232</v>
      </c>
      <c r="O14">
        <f>SUM(O2:O13)</f>
        <v>13</v>
      </c>
      <c r="P14" s="1">
        <f>AVERAGE(P2:P13)</f>
        <v>6.016</v>
      </c>
      <c r="Q14">
        <f>SUM(Q2:Q13)</f>
        <v>108</v>
      </c>
      <c r="R14">
        <f>SUM(R2:R13)</f>
        <v>228</v>
      </c>
      <c r="S14" s="3">
        <f>Q14/R14</f>
        <v>0.47368421052631576</v>
      </c>
    </row>
    <row r="15" spans="1:19">
      <c r="A15" t="s">
        <v>16</v>
      </c>
      <c r="E15">
        <f>E14/B14</f>
        <v>0.8</v>
      </c>
      <c r="I15" s="3"/>
      <c r="K15" t="s">
        <v>16</v>
      </c>
      <c r="O15">
        <f>O14/L14</f>
        <v>1.3</v>
      </c>
    </row>
    <row r="16" spans="1:19">
      <c r="I16" s="3"/>
    </row>
  </sheetData>
  <sortState ref="A2:J1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6"/>
  <sheetViews>
    <sheetView topLeftCell="B1" workbookViewId="0">
      <selection activeCell="E11" sqref="E11"/>
    </sheetView>
  </sheetViews>
  <sheetFormatPr defaultRowHeight="15"/>
  <sheetData>
    <row r="1" spans="1:19">
      <c r="A1" t="s">
        <v>1</v>
      </c>
      <c r="B1" t="s">
        <v>14</v>
      </c>
      <c r="C1" t="s">
        <v>2</v>
      </c>
      <c r="D1" t="s">
        <v>6</v>
      </c>
      <c r="E1" t="s">
        <v>0</v>
      </c>
      <c r="F1" t="s">
        <v>4</v>
      </c>
      <c r="G1" t="s">
        <v>5</v>
      </c>
      <c r="H1" t="s">
        <v>12</v>
      </c>
      <c r="I1" t="s">
        <v>13</v>
      </c>
      <c r="K1" t="s">
        <v>1</v>
      </c>
      <c r="L1" t="s">
        <v>14</v>
      </c>
      <c r="M1" t="s">
        <v>2</v>
      </c>
      <c r="N1" t="s">
        <v>6</v>
      </c>
      <c r="O1" t="s">
        <v>0</v>
      </c>
      <c r="P1" t="s">
        <v>4</v>
      </c>
      <c r="Q1" t="s">
        <v>5</v>
      </c>
      <c r="R1" t="s">
        <v>12</v>
      </c>
      <c r="S1" t="s">
        <v>13</v>
      </c>
    </row>
    <row r="2" spans="1:19">
      <c r="A2">
        <v>1</v>
      </c>
      <c r="B2" t="s">
        <v>11</v>
      </c>
      <c r="C2">
        <v>4</v>
      </c>
      <c r="D2">
        <v>26</v>
      </c>
      <c r="E2">
        <v>1</v>
      </c>
      <c r="F2">
        <v>6.5</v>
      </c>
      <c r="G2">
        <v>10</v>
      </c>
      <c r="H2">
        <f t="shared" ref="H2:H10" si="0">C2*6</f>
        <v>24</v>
      </c>
      <c r="I2" s="3">
        <f t="shared" ref="I2:I10" si="1">G2/H2</f>
        <v>0.41666666666666669</v>
      </c>
      <c r="K2">
        <v>2</v>
      </c>
      <c r="L2" t="s">
        <v>10</v>
      </c>
      <c r="M2">
        <v>4</v>
      </c>
      <c r="N2">
        <v>24</v>
      </c>
      <c r="O2">
        <v>1</v>
      </c>
      <c r="P2">
        <v>6</v>
      </c>
      <c r="Q2">
        <v>10</v>
      </c>
      <c r="R2">
        <f t="shared" ref="R2:R7" si="2">M2*6</f>
        <v>24</v>
      </c>
      <c r="S2" s="3">
        <f t="shared" ref="S2:S7" si="3">Q2/R2</f>
        <v>0.41666666666666669</v>
      </c>
    </row>
    <row r="3" spans="1:19">
      <c r="A3">
        <v>5</v>
      </c>
      <c r="B3" t="s">
        <v>11</v>
      </c>
      <c r="C3">
        <v>4</v>
      </c>
      <c r="D3">
        <v>27</v>
      </c>
      <c r="E3">
        <v>1</v>
      </c>
      <c r="F3">
        <v>6.75</v>
      </c>
      <c r="G3">
        <v>13</v>
      </c>
      <c r="H3">
        <f t="shared" si="0"/>
        <v>24</v>
      </c>
      <c r="I3" s="3">
        <f t="shared" si="1"/>
        <v>0.54166666666666663</v>
      </c>
      <c r="K3">
        <v>3</v>
      </c>
      <c r="L3" t="s">
        <v>10</v>
      </c>
      <c r="M3">
        <v>4</v>
      </c>
      <c r="N3">
        <v>25</v>
      </c>
      <c r="O3">
        <v>0</v>
      </c>
      <c r="P3">
        <v>6.25</v>
      </c>
      <c r="Q3">
        <v>10</v>
      </c>
      <c r="R3">
        <f t="shared" si="2"/>
        <v>24</v>
      </c>
      <c r="S3" s="3">
        <f t="shared" si="3"/>
        <v>0.41666666666666669</v>
      </c>
    </row>
    <row r="4" spans="1:19">
      <c r="A4">
        <v>6</v>
      </c>
      <c r="B4" t="s">
        <v>11</v>
      </c>
      <c r="C4">
        <v>4</v>
      </c>
      <c r="D4">
        <v>20</v>
      </c>
      <c r="E4">
        <v>1</v>
      </c>
      <c r="F4">
        <v>5</v>
      </c>
      <c r="G4">
        <v>9</v>
      </c>
      <c r="H4">
        <f t="shared" si="0"/>
        <v>24</v>
      </c>
      <c r="I4" s="3">
        <f t="shared" si="1"/>
        <v>0.375</v>
      </c>
      <c r="K4">
        <v>4</v>
      </c>
      <c r="L4" t="s">
        <v>10</v>
      </c>
      <c r="M4">
        <v>4</v>
      </c>
      <c r="N4">
        <v>18</v>
      </c>
      <c r="O4">
        <v>1</v>
      </c>
      <c r="P4">
        <v>4.5</v>
      </c>
      <c r="Q4">
        <v>13</v>
      </c>
      <c r="R4">
        <f t="shared" si="2"/>
        <v>24</v>
      </c>
      <c r="S4" s="3">
        <f t="shared" si="3"/>
        <v>0.54166666666666663</v>
      </c>
    </row>
    <row r="5" spans="1:19">
      <c r="A5">
        <v>7</v>
      </c>
      <c r="B5" t="s">
        <v>11</v>
      </c>
      <c r="C5">
        <v>4</v>
      </c>
      <c r="D5">
        <v>22</v>
      </c>
      <c r="E5">
        <v>1</v>
      </c>
      <c r="F5">
        <v>5.5</v>
      </c>
      <c r="G5">
        <v>11</v>
      </c>
      <c r="H5">
        <f t="shared" si="0"/>
        <v>24</v>
      </c>
      <c r="I5" s="3">
        <f t="shared" si="1"/>
        <v>0.45833333333333331</v>
      </c>
      <c r="K5">
        <v>8</v>
      </c>
      <c r="L5" t="s">
        <v>10</v>
      </c>
      <c r="M5">
        <v>4</v>
      </c>
      <c r="N5">
        <v>17</v>
      </c>
      <c r="O5">
        <v>2</v>
      </c>
      <c r="P5">
        <v>4.25</v>
      </c>
      <c r="Q5">
        <v>13</v>
      </c>
      <c r="R5">
        <f t="shared" si="2"/>
        <v>24</v>
      </c>
      <c r="S5" s="3">
        <f t="shared" si="3"/>
        <v>0.54166666666666663</v>
      </c>
    </row>
    <row r="6" spans="1:19">
      <c r="A6">
        <v>10</v>
      </c>
      <c r="B6" t="s">
        <v>11</v>
      </c>
      <c r="C6">
        <v>4</v>
      </c>
      <c r="D6">
        <v>44</v>
      </c>
      <c r="E6">
        <v>1</v>
      </c>
      <c r="F6">
        <v>11</v>
      </c>
      <c r="G6">
        <v>7</v>
      </c>
      <c r="H6">
        <f t="shared" si="0"/>
        <v>24</v>
      </c>
      <c r="I6" s="3">
        <f t="shared" si="1"/>
        <v>0.29166666666666669</v>
      </c>
      <c r="K6">
        <v>9</v>
      </c>
      <c r="L6" t="s">
        <v>10</v>
      </c>
      <c r="M6">
        <v>4</v>
      </c>
      <c r="N6">
        <v>23</v>
      </c>
      <c r="O6">
        <v>1</v>
      </c>
      <c r="P6">
        <v>5.75</v>
      </c>
      <c r="Q6">
        <v>12</v>
      </c>
      <c r="R6">
        <f t="shared" si="2"/>
        <v>24</v>
      </c>
      <c r="S6" s="3">
        <f t="shared" si="3"/>
        <v>0.5</v>
      </c>
    </row>
    <row r="7" spans="1:19">
      <c r="A7">
        <v>11</v>
      </c>
      <c r="B7" t="s">
        <v>11</v>
      </c>
      <c r="C7">
        <v>4</v>
      </c>
      <c r="D7">
        <v>30</v>
      </c>
      <c r="E7">
        <v>1</v>
      </c>
      <c r="F7">
        <v>7.5</v>
      </c>
      <c r="G7">
        <v>10</v>
      </c>
      <c r="H7">
        <f t="shared" si="0"/>
        <v>24</v>
      </c>
      <c r="I7" s="3">
        <f t="shared" si="1"/>
        <v>0.41666666666666669</v>
      </c>
      <c r="K7">
        <v>12</v>
      </c>
      <c r="L7" t="s">
        <v>10</v>
      </c>
      <c r="M7">
        <v>4</v>
      </c>
      <c r="N7">
        <v>21</v>
      </c>
      <c r="O7">
        <v>3</v>
      </c>
      <c r="P7">
        <v>5.25</v>
      </c>
      <c r="Q7">
        <v>12</v>
      </c>
      <c r="R7">
        <f t="shared" si="2"/>
        <v>24</v>
      </c>
      <c r="S7" s="3">
        <f t="shared" si="3"/>
        <v>0.5</v>
      </c>
    </row>
    <row r="8" spans="1:19">
      <c r="A8">
        <v>13</v>
      </c>
      <c r="B8" t="s">
        <v>11</v>
      </c>
      <c r="C8">
        <v>4</v>
      </c>
      <c r="D8">
        <v>21</v>
      </c>
      <c r="E8">
        <v>0</v>
      </c>
      <c r="F8">
        <v>5.25</v>
      </c>
      <c r="G8">
        <v>11</v>
      </c>
      <c r="H8">
        <f t="shared" si="0"/>
        <v>24</v>
      </c>
      <c r="I8" s="3">
        <f t="shared" si="1"/>
        <v>0.45833333333333331</v>
      </c>
      <c r="S8" s="3"/>
    </row>
    <row r="9" spans="1:19">
      <c r="A9">
        <v>14</v>
      </c>
      <c r="B9" t="s">
        <v>11</v>
      </c>
      <c r="C9">
        <v>4</v>
      </c>
      <c r="D9">
        <v>44</v>
      </c>
      <c r="E9">
        <v>1</v>
      </c>
      <c r="F9">
        <v>11</v>
      </c>
      <c r="G9">
        <v>9</v>
      </c>
      <c r="H9">
        <f t="shared" si="0"/>
        <v>24</v>
      </c>
      <c r="I9" s="3">
        <f t="shared" si="1"/>
        <v>0.375</v>
      </c>
      <c r="N9">
        <f>SUM(N2:N8)</f>
        <v>128</v>
      </c>
      <c r="O9">
        <f>SUM(O2:O8)</f>
        <v>8</v>
      </c>
      <c r="P9">
        <f>AVERAGE(P2:P8)</f>
        <v>5.333333333333333</v>
      </c>
      <c r="Q9">
        <f>SUM(Q2:Q8)</f>
        <v>70</v>
      </c>
      <c r="R9">
        <f>SUM(R2:R8)</f>
        <v>144</v>
      </c>
      <c r="S9" s="3">
        <f>AVERAGE(S2:S8)</f>
        <v>0.4861111111111111</v>
      </c>
    </row>
    <row r="10" spans="1:19">
      <c r="A10">
        <v>15</v>
      </c>
      <c r="B10" t="s">
        <v>11</v>
      </c>
      <c r="C10">
        <v>4</v>
      </c>
      <c r="D10">
        <v>15</v>
      </c>
      <c r="E10">
        <v>2</v>
      </c>
      <c r="F10">
        <v>3.75</v>
      </c>
      <c r="G10">
        <v>16</v>
      </c>
      <c r="H10">
        <f t="shared" si="0"/>
        <v>24</v>
      </c>
      <c r="I10" s="3">
        <f t="shared" si="1"/>
        <v>0.66666666666666663</v>
      </c>
      <c r="S10" s="3"/>
    </row>
    <row r="11" spans="1:19">
      <c r="I11" s="3"/>
    </row>
    <row r="12" spans="1:19">
      <c r="D12">
        <f>SUM(D2:D11)</f>
        <v>249</v>
      </c>
      <c r="E12">
        <f>SUM(E2:E11)</f>
        <v>9</v>
      </c>
      <c r="G12">
        <f>SUM(G2:G11)</f>
        <v>96</v>
      </c>
      <c r="H12">
        <f>SUM(H2:H11)</f>
        <v>216</v>
      </c>
      <c r="I12" s="3">
        <f>AVERAGE(I2:I11)</f>
        <v>0.44444444444444442</v>
      </c>
    </row>
    <row r="13" spans="1:19">
      <c r="B13">
        <v>9</v>
      </c>
      <c r="I13" s="3"/>
      <c r="L13">
        <v>6</v>
      </c>
    </row>
    <row r="14" spans="1:19">
      <c r="E14">
        <f>E12/B13</f>
        <v>1</v>
      </c>
      <c r="I14" s="3"/>
      <c r="O14">
        <f>O9/L13</f>
        <v>1.3333333333333333</v>
      </c>
    </row>
    <row r="15" spans="1:19">
      <c r="I15" s="3"/>
    </row>
    <row r="16" spans="1:19">
      <c r="I16" s="3"/>
    </row>
  </sheetData>
  <sortState ref="A2:J1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0"/>
  <sheetViews>
    <sheetView topLeftCell="A197" workbookViewId="0">
      <selection activeCell="J2" sqref="J2:J17"/>
    </sheetView>
  </sheetViews>
  <sheetFormatPr defaultRowHeight="15"/>
  <cols>
    <col min="1" max="1" width="9.85546875" customWidth="1"/>
    <col min="2" max="2" width="10.85546875" customWidth="1"/>
    <col min="3" max="3" width="15" bestFit="1" customWidth="1"/>
    <col min="4" max="4" width="24.42578125" bestFit="1" customWidth="1"/>
    <col min="5" max="5" width="17.28515625" bestFit="1" customWidth="1"/>
    <col min="6" max="6" width="27.28515625" bestFit="1" customWidth="1"/>
    <col min="7" max="7" width="18.140625" bestFit="1" customWidth="1"/>
    <col min="10" max="10" width="12.42578125" bestFit="1" customWidth="1"/>
    <col min="11" max="11" width="20.85546875" bestFit="1" customWidth="1"/>
    <col min="12" max="12" width="14.42578125" bestFit="1" customWidth="1"/>
    <col min="13" max="13" width="23.42578125" bestFit="1" customWidth="1"/>
    <col min="14" max="14" width="15.140625" bestFit="1" customWidth="1"/>
    <col min="15" max="15" width="22.42578125" bestFit="1" customWidth="1"/>
  </cols>
  <sheetData>
    <row r="1" spans="1:18" ht="15.75">
      <c r="A1" s="6" t="s">
        <v>17</v>
      </c>
      <c r="B1" s="6" t="s">
        <v>14</v>
      </c>
      <c r="C1" s="6" t="s">
        <v>31</v>
      </c>
      <c r="D1" s="6" t="s">
        <v>23</v>
      </c>
      <c r="E1" s="6" t="s">
        <v>27</v>
      </c>
      <c r="F1" s="6" t="s">
        <v>25</v>
      </c>
      <c r="G1" s="6" t="s">
        <v>30</v>
      </c>
      <c r="H1" s="7" t="s">
        <v>17</v>
      </c>
      <c r="I1" s="7" t="s">
        <v>14</v>
      </c>
      <c r="J1" s="7" t="s">
        <v>32</v>
      </c>
      <c r="K1" s="7" t="s">
        <v>24</v>
      </c>
      <c r="L1" s="7" t="s">
        <v>28</v>
      </c>
      <c r="M1" s="7" t="s">
        <v>26</v>
      </c>
      <c r="N1" s="7" t="s">
        <v>29</v>
      </c>
      <c r="O1" t="s">
        <v>9</v>
      </c>
      <c r="P1" t="s">
        <v>12</v>
      </c>
      <c r="Q1" t="s">
        <v>13</v>
      </c>
    </row>
    <row r="2" spans="1:18">
      <c r="A2" s="4">
        <v>1</v>
      </c>
      <c r="B2" s="4" t="s">
        <v>11</v>
      </c>
      <c r="C2" s="4">
        <v>4</v>
      </c>
      <c r="D2" s="4">
        <v>40</v>
      </c>
      <c r="E2" s="4">
        <v>1</v>
      </c>
      <c r="F2" s="5">
        <v>10</v>
      </c>
      <c r="G2" s="4">
        <v>8</v>
      </c>
      <c r="H2" s="4">
        <v>1</v>
      </c>
      <c r="I2" s="4" t="s">
        <v>11</v>
      </c>
      <c r="J2" s="4">
        <v>4</v>
      </c>
      <c r="K2" s="4">
        <v>26</v>
      </c>
      <c r="L2" s="4">
        <v>1</v>
      </c>
      <c r="M2" s="4">
        <v>6.5</v>
      </c>
      <c r="N2" s="4">
        <v>10</v>
      </c>
      <c r="O2">
        <f>L2</f>
        <v>1</v>
      </c>
      <c r="P2">
        <f>J2*6</f>
        <v>24</v>
      </c>
      <c r="Q2" s="3">
        <f>N2/P2</f>
        <v>0.41666666666666669</v>
      </c>
      <c r="R2">
        <f>SUM(L2:P2)</f>
        <v>42.5</v>
      </c>
    </row>
    <row r="3" spans="1:18">
      <c r="A3" s="4">
        <v>2</v>
      </c>
      <c r="B3" s="4" t="s">
        <v>10</v>
      </c>
      <c r="C3" s="4">
        <v>4</v>
      </c>
      <c r="D3" s="4">
        <v>20</v>
      </c>
      <c r="E3" s="4">
        <v>3</v>
      </c>
      <c r="F3" s="4">
        <v>5</v>
      </c>
      <c r="G3" s="4">
        <v>14</v>
      </c>
      <c r="H3" s="4">
        <v>2</v>
      </c>
      <c r="I3" s="4" t="s">
        <v>10</v>
      </c>
      <c r="J3" s="4">
        <v>4</v>
      </c>
      <c r="K3" s="4">
        <v>24</v>
      </c>
      <c r="L3" s="4">
        <v>1</v>
      </c>
      <c r="M3" s="4">
        <v>6</v>
      </c>
      <c r="N3" s="4">
        <v>10</v>
      </c>
      <c r="O3">
        <f>O2+L3</f>
        <v>2</v>
      </c>
      <c r="P3">
        <f t="shared" ref="P3:P16" si="0">J3*6</f>
        <v>24</v>
      </c>
      <c r="Q3" s="3">
        <f t="shared" ref="Q3:Q16" si="1">N3/P3</f>
        <v>0.41666666666666669</v>
      </c>
    </row>
    <row r="4" spans="1:18">
      <c r="A4" s="4">
        <v>3</v>
      </c>
      <c r="B4" s="4" t="s">
        <v>11</v>
      </c>
      <c r="C4" s="4">
        <v>3.4</v>
      </c>
      <c r="D4" s="4">
        <v>23</v>
      </c>
      <c r="E4" s="4">
        <v>0</v>
      </c>
      <c r="F4" s="4">
        <v>6.27</v>
      </c>
      <c r="G4" s="4">
        <v>12</v>
      </c>
      <c r="H4" s="4">
        <v>3</v>
      </c>
      <c r="I4" s="4" t="s">
        <v>10</v>
      </c>
      <c r="J4" s="4">
        <v>4</v>
      </c>
      <c r="K4" s="4">
        <v>25</v>
      </c>
      <c r="L4" s="4">
        <v>0</v>
      </c>
      <c r="M4" s="4">
        <v>6.25</v>
      </c>
      <c r="N4" s="4">
        <v>10</v>
      </c>
      <c r="O4">
        <f t="shared" ref="O4:O16" si="2">O3+L4</f>
        <v>2</v>
      </c>
      <c r="P4">
        <f t="shared" si="0"/>
        <v>24</v>
      </c>
      <c r="Q4" s="3">
        <f t="shared" si="1"/>
        <v>0.41666666666666669</v>
      </c>
    </row>
    <row r="5" spans="1:18">
      <c r="A5" s="4">
        <v>4</v>
      </c>
      <c r="B5" s="4" t="s">
        <v>10</v>
      </c>
      <c r="C5" s="4">
        <v>4</v>
      </c>
      <c r="D5" s="4">
        <v>27</v>
      </c>
      <c r="E5" s="4">
        <v>0</v>
      </c>
      <c r="F5" s="4">
        <v>6.75</v>
      </c>
      <c r="G5" s="4">
        <v>12</v>
      </c>
      <c r="H5" s="4">
        <v>4</v>
      </c>
      <c r="I5" s="4" t="s">
        <v>10</v>
      </c>
      <c r="J5" s="4">
        <v>4</v>
      </c>
      <c r="K5" s="4">
        <v>18</v>
      </c>
      <c r="L5" s="4">
        <v>1</v>
      </c>
      <c r="M5" s="4">
        <v>4.5</v>
      </c>
      <c r="N5" s="4">
        <v>13</v>
      </c>
      <c r="O5">
        <f t="shared" si="2"/>
        <v>3</v>
      </c>
      <c r="P5">
        <f t="shared" si="0"/>
        <v>24</v>
      </c>
      <c r="Q5" s="3">
        <f t="shared" si="1"/>
        <v>0.54166666666666663</v>
      </c>
    </row>
    <row r="6" spans="1:18">
      <c r="A6" s="4">
        <v>5</v>
      </c>
      <c r="B6" s="4" t="s">
        <v>10</v>
      </c>
      <c r="C6" s="4">
        <v>3</v>
      </c>
      <c r="D6" s="4">
        <v>16</v>
      </c>
      <c r="E6" s="4">
        <v>1</v>
      </c>
      <c r="F6" s="4">
        <v>5.33</v>
      </c>
      <c r="G6" s="4">
        <v>9</v>
      </c>
      <c r="H6" s="4">
        <v>5</v>
      </c>
      <c r="I6" s="4" t="s">
        <v>11</v>
      </c>
      <c r="J6" s="4">
        <v>4</v>
      </c>
      <c r="K6" s="4">
        <v>27</v>
      </c>
      <c r="L6" s="4">
        <v>1</v>
      </c>
      <c r="M6" s="4">
        <v>6.75</v>
      </c>
      <c r="N6" s="4">
        <v>13</v>
      </c>
      <c r="O6">
        <f t="shared" si="2"/>
        <v>4</v>
      </c>
      <c r="P6">
        <f t="shared" si="0"/>
        <v>24</v>
      </c>
      <c r="Q6" s="3">
        <f t="shared" si="1"/>
        <v>0.54166666666666663</v>
      </c>
    </row>
    <row r="7" spans="1:18">
      <c r="A7" s="4">
        <v>6</v>
      </c>
      <c r="B7" s="4" t="s">
        <v>11</v>
      </c>
      <c r="C7" s="4">
        <v>4</v>
      </c>
      <c r="D7" s="4">
        <v>38</v>
      </c>
      <c r="E7" s="4">
        <v>1</v>
      </c>
      <c r="F7" s="4">
        <v>9.5</v>
      </c>
      <c r="G7" s="4">
        <v>9</v>
      </c>
      <c r="H7" s="4">
        <v>6</v>
      </c>
      <c r="I7" s="4" t="s">
        <v>11</v>
      </c>
      <c r="J7" s="4">
        <v>4</v>
      </c>
      <c r="K7" s="4">
        <v>20</v>
      </c>
      <c r="L7" s="4">
        <v>1</v>
      </c>
      <c r="M7" s="4">
        <v>5</v>
      </c>
      <c r="N7" s="4">
        <v>9</v>
      </c>
      <c r="O7">
        <f t="shared" si="2"/>
        <v>5</v>
      </c>
      <c r="P7">
        <f t="shared" si="0"/>
        <v>24</v>
      </c>
      <c r="Q7" s="3">
        <f t="shared" si="1"/>
        <v>0.375</v>
      </c>
    </row>
    <row r="8" spans="1:18">
      <c r="A8" s="4">
        <v>7</v>
      </c>
      <c r="B8" s="4" t="s">
        <v>10</v>
      </c>
      <c r="C8" s="4">
        <v>4</v>
      </c>
      <c r="D8" s="4">
        <v>23</v>
      </c>
      <c r="E8" s="4">
        <v>2</v>
      </c>
      <c r="F8" s="4">
        <v>5.75</v>
      </c>
      <c r="G8" s="4">
        <v>12</v>
      </c>
      <c r="H8" s="4">
        <v>7</v>
      </c>
      <c r="I8" s="4" t="s">
        <v>11</v>
      </c>
      <c r="J8" s="4">
        <v>4</v>
      </c>
      <c r="K8" s="4">
        <v>22</v>
      </c>
      <c r="L8" s="4">
        <v>1</v>
      </c>
      <c r="M8" s="4">
        <v>5.5</v>
      </c>
      <c r="N8" s="4">
        <v>11</v>
      </c>
      <c r="O8">
        <f t="shared" si="2"/>
        <v>6</v>
      </c>
      <c r="P8">
        <f t="shared" si="0"/>
        <v>24</v>
      </c>
      <c r="Q8" s="3">
        <f t="shared" si="1"/>
        <v>0.45833333333333331</v>
      </c>
    </row>
    <row r="9" spans="1:18">
      <c r="A9" s="4">
        <v>8</v>
      </c>
      <c r="B9" s="4" t="s">
        <v>10</v>
      </c>
      <c r="C9" s="4">
        <v>4</v>
      </c>
      <c r="D9" s="4">
        <v>22</v>
      </c>
      <c r="E9" s="4">
        <v>0</v>
      </c>
      <c r="F9" s="4">
        <v>5.5</v>
      </c>
      <c r="G9" s="4">
        <v>14</v>
      </c>
      <c r="H9" s="4">
        <v>8</v>
      </c>
      <c r="I9" s="4" t="s">
        <v>10</v>
      </c>
      <c r="J9" s="4">
        <v>4</v>
      </c>
      <c r="K9" s="4">
        <v>17</v>
      </c>
      <c r="L9" s="4">
        <v>2</v>
      </c>
      <c r="M9" s="4">
        <v>4.25</v>
      </c>
      <c r="N9" s="4">
        <v>13</v>
      </c>
      <c r="O9">
        <f t="shared" si="2"/>
        <v>8</v>
      </c>
      <c r="P9">
        <f t="shared" si="0"/>
        <v>24</v>
      </c>
      <c r="Q9" s="3">
        <f t="shared" si="1"/>
        <v>0.54166666666666663</v>
      </c>
    </row>
    <row r="10" spans="1:18">
      <c r="A10" s="4">
        <v>9</v>
      </c>
      <c r="B10" s="4" t="s">
        <v>11</v>
      </c>
      <c r="C10" s="4">
        <v>4</v>
      </c>
      <c r="D10" s="4">
        <v>18</v>
      </c>
      <c r="E10" s="4">
        <v>2</v>
      </c>
      <c r="F10" s="4">
        <v>4.5</v>
      </c>
      <c r="G10" s="4">
        <v>13</v>
      </c>
      <c r="H10" s="4">
        <v>9</v>
      </c>
      <c r="I10" s="4" t="s">
        <v>10</v>
      </c>
      <c r="J10" s="4">
        <v>4</v>
      </c>
      <c r="K10" s="4">
        <v>23</v>
      </c>
      <c r="L10" s="4">
        <v>1</v>
      </c>
      <c r="M10" s="4">
        <v>5.75</v>
      </c>
      <c r="N10" s="4">
        <v>12</v>
      </c>
      <c r="O10">
        <f t="shared" si="2"/>
        <v>9</v>
      </c>
      <c r="P10">
        <f t="shared" si="0"/>
        <v>24</v>
      </c>
      <c r="Q10" s="3">
        <f t="shared" si="1"/>
        <v>0.5</v>
      </c>
    </row>
    <row r="11" spans="1:18">
      <c r="A11" s="4">
        <v>10</v>
      </c>
      <c r="B11" s="4" t="s">
        <v>10</v>
      </c>
      <c r="C11" s="4">
        <v>4</v>
      </c>
      <c r="D11" s="4">
        <v>21</v>
      </c>
      <c r="E11" s="4">
        <v>1</v>
      </c>
      <c r="F11" s="4">
        <v>5.25</v>
      </c>
      <c r="G11" s="4">
        <v>8</v>
      </c>
      <c r="H11" s="4">
        <v>10</v>
      </c>
      <c r="I11" s="4" t="s">
        <v>11</v>
      </c>
      <c r="J11" s="4">
        <v>4</v>
      </c>
      <c r="K11" s="4">
        <v>44</v>
      </c>
      <c r="L11" s="4">
        <v>1</v>
      </c>
      <c r="M11" s="4">
        <v>11</v>
      </c>
      <c r="N11" s="4">
        <v>7</v>
      </c>
      <c r="O11">
        <f t="shared" si="2"/>
        <v>10</v>
      </c>
      <c r="P11">
        <f t="shared" si="0"/>
        <v>24</v>
      </c>
      <c r="Q11" s="3">
        <f t="shared" si="1"/>
        <v>0.29166666666666669</v>
      </c>
    </row>
    <row r="12" spans="1:18">
      <c r="A12" s="4">
        <v>11</v>
      </c>
      <c r="B12" s="4" t="s">
        <v>10</v>
      </c>
      <c r="C12" s="4">
        <v>3</v>
      </c>
      <c r="D12" s="4">
        <v>10</v>
      </c>
      <c r="E12" s="4">
        <v>2</v>
      </c>
      <c r="F12" s="4">
        <v>3.33</v>
      </c>
      <c r="G12" s="4">
        <v>12</v>
      </c>
      <c r="H12" s="4">
        <v>11</v>
      </c>
      <c r="I12" s="4" t="s">
        <v>11</v>
      </c>
      <c r="J12" s="4">
        <v>4</v>
      </c>
      <c r="K12" s="4">
        <v>30</v>
      </c>
      <c r="L12" s="4">
        <v>1</v>
      </c>
      <c r="M12" s="4">
        <v>7.5</v>
      </c>
      <c r="N12" s="4">
        <v>10</v>
      </c>
      <c r="O12">
        <f t="shared" si="2"/>
        <v>11</v>
      </c>
      <c r="P12">
        <f t="shared" si="0"/>
        <v>24</v>
      </c>
      <c r="Q12" s="3">
        <f t="shared" si="1"/>
        <v>0.41666666666666669</v>
      </c>
    </row>
    <row r="13" spans="1:18">
      <c r="A13" s="4">
        <v>12</v>
      </c>
      <c r="B13" s="4" t="s">
        <v>11</v>
      </c>
      <c r="C13" s="4">
        <v>4</v>
      </c>
      <c r="D13" s="4">
        <v>44</v>
      </c>
      <c r="E13" s="4">
        <v>0</v>
      </c>
      <c r="F13" s="4">
        <v>11</v>
      </c>
      <c r="G13" s="4">
        <v>6</v>
      </c>
      <c r="H13" s="4">
        <v>12</v>
      </c>
      <c r="I13" s="4" t="s">
        <v>10</v>
      </c>
      <c r="J13" s="4">
        <v>4</v>
      </c>
      <c r="K13" s="4">
        <v>21</v>
      </c>
      <c r="L13" s="4">
        <v>3</v>
      </c>
      <c r="M13" s="4">
        <v>5.25</v>
      </c>
      <c r="N13" s="4">
        <v>12</v>
      </c>
      <c r="O13">
        <f t="shared" si="2"/>
        <v>14</v>
      </c>
      <c r="P13">
        <f t="shared" si="0"/>
        <v>24</v>
      </c>
      <c r="Q13" s="3">
        <f t="shared" si="1"/>
        <v>0.5</v>
      </c>
    </row>
    <row r="14" spans="1:18">
      <c r="A14" s="4">
        <v>13</v>
      </c>
      <c r="B14" s="4" t="s">
        <v>10</v>
      </c>
      <c r="C14" s="4">
        <v>4</v>
      </c>
      <c r="D14" s="4">
        <v>31</v>
      </c>
      <c r="E14" s="4">
        <v>2</v>
      </c>
      <c r="F14" s="4">
        <v>7.75</v>
      </c>
      <c r="G14" s="4">
        <v>9</v>
      </c>
      <c r="H14" s="4">
        <v>13</v>
      </c>
      <c r="I14" s="4" t="s">
        <v>11</v>
      </c>
      <c r="J14" s="4">
        <v>4</v>
      </c>
      <c r="K14" s="4">
        <v>21</v>
      </c>
      <c r="L14" s="4">
        <v>0</v>
      </c>
      <c r="M14" s="4">
        <v>5.25</v>
      </c>
      <c r="N14" s="4">
        <v>11</v>
      </c>
      <c r="O14">
        <f t="shared" si="2"/>
        <v>14</v>
      </c>
      <c r="P14">
        <f t="shared" si="0"/>
        <v>24</v>
      </c>
      <c r="Q14" s="3">
        <f t="shared" si="1"/>
        <v>0.45833333333333331</v>
      </c>
    </row>
    <row r="15" spans="1:18">
      <c r="A15" s="4">
        <v>14</v>
      </c>
      <c r="B15" s="4" t="s">
        <v>10</v>
      </c>
      <c r="C15" s="4">
        <v>4</v>
      </c>
      <c r="D15" s="4">
        <v>31</v>
      </c>
      <c r="E15" s="4">
        <v>2</v>
      </c>
      <c r="F15" s="4">
        <v>7.75</v>
      </c>
      <c r="G15" s="4">
        <v>12</v>
      </c>
      <c r="H15" s="4">
        <v>14</v>
      </c>
      <c r="I15" s="4" t="s">
        <v>11</v>
      </c>
      <c r="J15" s="4">
        <v>4</v>
      </c>
      <c r="K15" s="4">
        <v>44</v>
      </c>
      <c r="L15" s="4">
        <v>1</v>
      </c>
      <c r="M15" s="4">
        <v>11</v>
      </c>
      <c r="N15" s="4">
        <v>9</v>
      </c>
      <c r="O15">
        <f t="shared" si="2"/>
        <v>15</v>
      </c>
      <c r="P15">
        <f t="shared" si="0"/>
        <v>24</v>
      </c>
      <c r="Q15" s="3">
        <f t="shared" si="1"/>
        <v>0.375</v>
      </c>
    </row>
    <row r="16" spans="1:18">
      <c r="A16" s="4">
        <v>15</v>
      </c>
      <c r="B16" s="4" t="s">
        <v>10</v>
      </c>
      <c r="C16" s="4">
        <v>4</v>
      </c>
      <c r="D16" s="4">
        <v>31</v>
      </c>
      <c r="E16" s="4">
        <v>0</v>
      </c>
      <c r="F16" s="4">
        <v>7.75</v>
      </c>
      <c r="G16" s="4">
        <v>6</v>
      </c>
      <c r="H16" s="4">
        <v>15</v>
      </c>
      <c r="I16" s="4" t="s">
        <v>11</v>
      </c>
      <c r="J16" s="4">
        <v>4</v>
      </c>
      <c r="K16" s="4">
        <v>15</v>
      </c>
      <c r="L16" s="4">
        <v>2</v>
      </c>
      <c r="M16" s="4">
        <v>3.75</v>
      </c>
      <c r="N16" s="4">
        <v>16</v>
      </c>
      <c r="O16">
        <f t="shared" si="2"/>
        <v>17</v>
      </c>
      <c r="P16">
        <f t="shared" si="0"/>
        <v>24</v>
      </c>
      <c r="Q16" s="3">
        <f t="shared" si="1"/>
        <v>0.66666666666666663</v>
      </c>
    </row>
    <row r="17" spans="3:15">
      <c r="C17" s="9">
        <v>346</v>
      </c>
      <c r="D17">
        <f>SUM(D2:D16)</f>
        <v>395</v>
      </c>
      <c r="E17">
        <f>SUM(E2:E16)</f>
        <v>17</v>
      </c>
      <c r="F17" s="1">
        <f>AVERAGE(F2:F16)</f>
        <v>6.7620000000000005</v>
      </c>
      <c r="G17">
        <f>AVERAGE(G2:G16)</f>
        <v>10.4</v>
      </c>
      <c r="J17">
        <v>360</v>
      </c>
      <c r="K17">
        <f>SUM(K2:K16)</f>
        <v>377</v>
      </c>
      <c r="L17">
        <f>SUM(L2:L16)</f>
        <v>17</v>
      </c>
      <c r="M17">
        <f>AVERAGE(M2:M16)</f>
        <v>6.2833333333333332</v>
      </c>
      <c r="N17" s="1">
        <f>AVERAGE(N2:N16)</f>
        <v>11.066666666666666</v>
      </c>
    </row>
    <row r="18" spans="3:15">
      <c r="C18">
        <f>SUM(C2:C16)</f>
        <v>57.4</v>
      </c>
      <c r="F18" s="1"/>
      <c r="G18">
        <f>SUM(G2:G16)</f>
        <v>156</v>
      </c>
      <c r="J18">
        <f>SUM(J2:J16)</f>
        <v>60</v>
      </c>
      <c r="K18">
        <f>AVERAGE(K2:K16)</f>
        <v>25.133333333333333</v>
      </c>
    </row>
    <row r="20" spans="3:15">
      <c r="M20">
        <f>N17/J17*100</f>
        <v>3.074074074074074</v>
      </c>
    </row>
    <row r="21" spans="3:15">
      <c r="O21">
        <f>57.4*6</f>
        <v>344.4</v>
      </c>
    </row>
    <row r="22" spans="3:15">
      <c r="M22">
        <f>G17/C17*100</f>
        <v>3.0057803468208095</v>
      </c>
      <c r="O22" t="s">
        <v>33</v>
      </c>
    </row>
    <row r="23" spans="3:15">
      <c r="O23">
        <f>57*6</f>
        <v>342</v>
      </c>
    </row>
    <row r="63" spans="10:10">
      <c r="J63" s="8"/>
    </row>
    <row r="70" spans="3:3">
      <c r="C7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topLeftCell="A30" workbookViewId="0">
      <selection activeCell="A54" sqref="A54"/>
    </sheetView>
  </sheetViews>
  <sheetFormatPr defaultRowHeight="15"/>
  <cols>
    <col min="1" max="1" width="10.42578125" bestFit="1" customWidth="1"/>
    <col min="2" max="2" width="9" bestFit="1" customWidth="1"/>
    <col min="3" max="3" width="15" bestFit="1" customWidth="1"/>
    <col min="4" max="4" width="24.42578125" bestFit="1" customWidth="1"/>
    <col min="5" max="5" width="17.28515625" bestFit="1" customWidth="1"/>
    <col min="6" max="6" width="27.28515625" bestFit="1" customWidth="1"/>
    <col min="7" max="7" width="18.140625" bestFit="1" customWidth="1"/>
    <col min="9" max="9" width="8.28515625" bestFit="1" customWidth="1"/>
    <col min="10" max="10" width="12.42578125" bestFit="1" customWidth="1"/>
    <col min="11" max="11" width="20.85546875" bestFit="1" customWidth="1"/>
    <col min="12" max="12" width="14.42578125" bestFit="1" customWidth="1"/>
    <col min="13" max="13" width="23.42578125" bestFit="1" customWidth="1"/>
    <col min="14" max="14" width="15.140625" bestFit="1" customWidth="1"/>
  </cols>
  <sheetData>
    <row r="1" spans="1:14" ht="15.75">
      <c r="A1" s="6" t="s">
        <v>17</v>
      </c>
      <c r="B1" s="6" t="s">
        <v>14</v>
      </c>
      <c r="C1" s="6" t="s">
        <v>31</v>
      </c>
      <c r="D1" s="6" t="s">
        <v>23</v>
      </c>
      <c r="E1" s="6" t="s">
        <v>27</v>
      </c>
      <c r="F1" s="6" t="s">
        <v>25</v>
      </c>
      <c r="G1" s="6" t="s">
        <v>30</v>
      </c>
      <c r="H1" s="7" t="s">
        <v>17</v>
      </c>
      <c r="I1" s="7" t="s">
        <v>14</v>
      </c>
      <c r="J1" s="7" t="s">
        <v>32</v>
      </c>
      <c r="K1" s="7" t="s">
        <v>24</v>
      </c>
      <c r="L1" s="7" t="s">
        <v>28</v>
      </c>
      <c r="M1" s="7" t="s">
        <v>26</v>
      </c>
      <c r="N1" s="7" t="s">
        <v>29</v>
      </c>
    </row>
    <row r="2" spans="1:14">
      <c r="A2" s="4">
        <v>1</v>
      </c>
      <c r="B2" s="4" t="s">
        <v>11</v>
      </c>
      <c r="C2" s="4">
        <v>4</v>
      </c>
      <c r="D2" s="4">
        <v>40</v>
      </c>
      <c r="E2" s="4">
        <v>1</v>
      </c>
      <c r="F2" s="5">
        <v>10</v>
      </c>
      <c r="G2" s="4">
        <v>8</v>
      </c>
      <c r="H2" s="4">
        <v>1</v>
      </c>
      <c r="I2" s="4" t="s">
        <v>11</v>
      </c>
      <c r="J2" s="4">
        <v>4</v>
      </c>
      <c r="K2" s="4">
        <v>26</v>
      </c>
      <c r="L2" s="4">
        <v>1</v>
      </c>
      <c r="M2" s="4">
        <v>6.5</v>
      </c>
      <c r="N2" s="4">
        <v>10</v>
      </c>
    </row>
    <row r="3" spans="1:14">
      <c r="A3" s="4">
        <v>2</v>
      </c>
      <c r="B3" s="4" t="s">
        <v>10</v>
      </c>
      <c r="C3" s="4">
        <v>4</v>
      </c>
      <c r="D3" s="4">
        <v>20</v>
      </c>
      <c r="E3" s="4">
        <v>3</v>
      </c>
      <c r="F3" s="4">
        <v>5</v>
      </c>
      <c r="G3" s="4">
        <v>14</v>
      </c>
      <c r="H3" s="4">
        <v>2</v>
      </c>
      <c r="I3" s="4" t="s">
        <v>10</v>
      </c>
      <c r="J3" s="4">
        <v>4</v>
      </c>
      <c r="K3" s="4">
        <v>24</v>
      </c>
      <c r="L3" s="4">
        <v>1</v>
      </c>
      <c r="M3" s="4">
        <v>6</v>
      </c>
      <c r="N3" s="4">
        <v>10</v>
      </c>
    </row>
    <row r="4" spans="1:14">
      <c r="A4" s="4">
        <v>3</v>
      </c>
      <c r="B4" s="4" t="s">
        <v>11</v>
      </c>
      <c r="C4" s="4">
        <v>3.4</v>
      </c>
      <c r="D4" s="4">
        <v>23</v>
      </c>
      <c r="E4" s="4">
        <v>0</v>
      </c>
      <c r="F4" s="4">
        <v>6.27</v>
      </c>
      <c r="G4" s="4">
        <v>12</v>
      </c>
      <c r="H4" s="4">
        <v>3</v>
      </c>
      <c r="I4" s="4" t="s">
        <v>10</v>
      </c>
      <c r="J4" s="4">
        <v>4</v>
      </c>
      <c r="K4" s="4">
        <v>25</v>
      </c>
      <c r="L4" s="4">
        <v>0</v>
      </c>
      <c r="M4" s="4">
        <v>6.25</v>
      </c>
      <c r="N4" s="4">
        <v>10</v>
      </c>
    </row>
    <row r="5" spans="1:14">
      <c r="A5" s="4">
        <v>4</v>
      </c>
      <c r="B5" s="4" t="s">
        <v>10</v>
      </c>
      <c r="C5" s="4">
        <v>4</v>
      </c>
      <c r="D5" s="4">
        <v>27</v>
      </c>
      <c r="E5" s="4">
        <v>0</v>
      </c>
      <c r="F5" s="4">
        <v>6.75</v>
      </c>
      <c r="G5" s="4">
        <v>12</v>
      </c>
      <c r="H5" s="4">
        <v>4</v>
      </c>
      <c r="I5" s="4" t="s">
        <v>10</v>
      </c>
      <c r="J5" s="4">
        <v>4</v>
      </c>
      <c r="K5" s="4">
        <v>18</v>
      </c>
      <c r="L5" s="4">
        <v>1</v>
      </c>
      <c r="M5" s="4">
        <v>4.5</v>
      </c>
      <c r="N5" s="4">
        <v>13</v>
      </c>
    </row>
    <row r="6" spans="1:14">
      <c r="A6" s="4">
        <v>5</v>
      </c>
      <c r="B6" s="4" t="s">
        <v>10</v>
      </c>
      <c r="C6" s="4">
        <v>3</v>
      </c>
      <c r="D6" s="4">
        <v>16</v>
      </c>
      <c r="E6" s="4">
        <v>1</v>
      </c>
      <c r="F6" s="4">
        <v>5.33</v>
      </c>
      <c r="G6" s="4">
        <v>9</v>
      </c>
      <c r="H6" s="4">
        <v>5</v>
      </c>
      <c r="I6" s="4" t="s">
        <v>11</v>
      </c>
      <c r="J6" s="4">
        <v>4</v>
      </c>
      <c r="K6" s="4">
        <v>27</v>
      </c>
      <c r="L6" s="4">
        <v>1</v>
      </c>
      <c r="M6" s="4">
        <v>6.75</v>
      </c>
      <c r="N6" s="4">
        <v>13</v>
      </c>
    </row>
    <row r="7" spans="1:14">
      <c r="A7" s="4">
        <v>6</v>
      </c>
      <c r="B7" s="4" t="s">
        <v>11</v>
      </c>
      <c r="C7" s="4">
        <v>4</v>
      </c>
      <c r="D7" s="4">
        <v>38</v>
      </c>
      <c r="E7" s="4">
        <v>1</v>
      </c>
      <c r="F7" s="4">
        <v>9.5</v>
      </c>
      <c r="G7" s="4">
        <v>9</v>
      </c>
      <c r="H7" s="4">
        <v>6</v>
      </c>
      <c r="I7" s="4" t="s">
        <v>11</v>
      </c>
      <c r="J7" s="4">
        <v>4</v>
      </c>
      <c r="K7" s="4">
        <v>20</v>
      </c>
      <c r="L7" s="4">
        <v>1</v>
      </c>
      <c r="M7" s="4">
        <v>5</v>
      </c>
      <c r="N7" s="4">
        <v>9</v>
      </c>
    </row>
    <row r="8" spans="1:14">
      <c r="A8" s="4">
        <v>7</v>
      </c>
      <c r="B8" s="4" t="s">
        <v>10</v>
      </c>
      <c r="C8" s="4">
        <v>4</v>
      </c>
      <c r="D8" s="4">
        <v>23</v>
      </c>
      <c r="E8" s="4">
        <v>2</v>
      </c>
      <c r="F8" s="4">
        <v>5.75</v>
      </c>
      <c r="G8" s="4">
        <v>12</v>
      </c>
      <c r="H8" s="4">
        <v>7</v>
      </c>
      <c r="I8" s="4" t="s">
        <v>11</v>
      </c>
      <c r="J8" s="4">
        <v>4</v>
      </c>
      <c r="K8" s="4">
        <v>22</v>
      </c>
      <c r="L8" s="4">
        <v>1</v>
      </c>
      <c r="M8" s="4">
        <v>5.5</v>
      </c>
      <c r="N8" s="4">
        <v>11</v>
      </c>
    </row>
    <row r="9" spans="1:14">
      <c r="A9" s="4">
        <v>8</v>
      </c>
      <c r="B9" s="4" t="s">
        <v>10</v>
      </c>
      <c r="C9" s="4">
        <v>4</v>
      </c>
      <c r="D9" s="4">
        <v>22</v>
      </c>
      <c r="E9" s="4">
        <v>0</v>
      </c>
      <c r="F9" s="4">
        <v>5.5</v>
      </c>
      <c r="G9" s="4">
        <v>14</v>
      </c>
      <c r="H9" s="4">
        <v>8</v>
      </c>
      <c r="I9" s="4" t="s">
        <v>10</v>
      </c>
      <c r="J9" s="4">
        <v>4</v>
      </c>
      <c r="K9" s="4">
        <v>17</v>
      </c>
      <c r="L9" s="4">
        <v>2</v>
      </c>
      <c r="M9" s="4">
        <v>4.25</v>
      </c>
      <c r="N9" s="4">
        <v>13</v>
      </c>
    </row>
    <row r="10" spans="1:14">
      <c r="A10" s="4">
        <v>9</v>
      </c>
      <c r="B10" s="4" t="s">
        <v>11</v>
      </c>
      <c r="C10" s="4">
        <v>4</v>
      </c>
      <c r="D10" s="4">
        <v>18</v>
      </c>
      <c r="E10" s="4">
        <v>2</v>
      </c>
      <c r="F10" s="4">
        <v>4.5</v>
      </c>
      <c r="G10" s="4">
        <v>13</v>
      </c>
      <c r="H10" s="4">
        <v>9</v>
      </c>
      <c r="I10" s="4" t="s">
        <v>10</v>
      </c>
      <c r="J10" s="4">
        <v>4</v>
      </c>
      <c r="K10" s="4">
        <v>23</v>
      </c>
      <c r="L10" s="4">
        <v>1</v>
      </c>
      <c r="M10" s="4">
        <v>5.75</v>
      </c>
      <c r="N10" s="4">
        <v>12</v>
      </c>
    </row>
    <row r="11" spans="1:14">
      <c r="A11" s="4">
        <v>10</v>
      </c>
      <c r="B11" s="4" t="s">
        <v>10</v>
      </c>
      <c r="C11" s="4">
        <v>4</v>
      </c>
      <c r="D11" s="4">
        <v>21</v>
      </c>
      <c r="E11" s="4">
        <v>1</v>
      </c>
      <c r="F11" s="4">
        <v>5.25</v>
      </c>
      <c r="G11" s="4">
        <v>8</v>
      </c>
      <c r="H11" s="4">
        <v>10</v>
      </c>
      <c r="I11" s="4" t="s">
        <v>11</v>
      </c>
      <c r="J11" s="4">
        <v>4</v>
      </c>
      <c r="K11" s="4">
        <v>44</v>
      </c>
      <c r="L11" s="4">
        <v>1</v>
      </c>
      <c r="M11" s="4">
        <v>11</v>
      </c>
      <c r="N11" s="4">
        <v>7</v>
      </c>
    </row>
    <row r="12" spans="1:14">
      <c r="A12" s="4">
        <v>11</v>
      </c>
      <c r="B12" s="4" t="s">
        <v>10</v>
      </c>
      <c r="C12" s="4">
        <v>3</v>
      </c>
      <c r="D12" s="4">
        <v>10</v>
      </c>
      <c r="E12" s="4">
        <v>2</v>
      </c>
      <c r="F12" s="4">
        <v>3.33</v>
      </c>
      <c r="G12" s="4">
        <v>12</v>
      </c>
      <c r="H12" s="4">
        <v>11</v>
      </c>
      <c r="I12" s="4" t="s">
        <v>11</v>
      </c>
      <c r="J12" s="4">
        <v>4</v>
      </c>
      <c r="K12" s="4">
        <v>30</v>
      </c>
      <c r="L12" s="4">
        <v>1</v>
      </c>
      <c r="M12" s="4">
        <v>7.5</v>
      </c>
      <c r="N12" s="4">
        <v>10</v>
      </c>
    </row>
    <row r="13" spans="1:14">
      <c r="A13" s="4">
        <v>12</v>
      </c>
      <c r="B13" s="4" t="s">
        <v>11</v>
      </c>
      <c r="C13" s="4">
        <v>4</v>
      </c>
      <c r="D13" s="4">
        <v>44</v>
      </c>
      <c r="E13" s="4">
        <v>0</v>
      </c>
      <c r="F13" s="4">
        <v>11</v>
      </c>
      <c r="G13" s="4">
        <v>6</v>
      </c>
      <c r="H13" s="4">
        <v>12</v>
      </c>
      <c r="I13" s="4" t="s">
        <v>10</v>
      </c>
      <c r="J13" s="4">
        <v>4</v>
      </c>
      <c r="K13" s="4">
        <v>21</v>
      </c>
      <c r="L13" s="4">
        <v>3</v>
      </c>
      <c r="M13" s="4">
        <v>5.25</v>
      </c>
      <c r="N13" s="4">
        <v>12</v>
      </c>
    </row>
    <row r="14" spans="1:14">
      <c r="A14" s="4">
        <v>13</v>
      </c>
      <c r="B14" s="4" t="s">
        <v>10</v>
      </c>
      <c r="C14" s="4">
        <v>4</v>
      </c>
      <c r="D14" s="4">
        <v>31</v>
      </c>
      <c r="E14" s="4">
        <v>2</v>
      </c>
      <c r="F14" s="4">
        <v>7.75</v>
      </c>
      <c r="G14" s="4">
        <v>9</v>
      </c>
      <c r="H14" s="4">
        <v>13</v>
      </c>
      <c r="I14" s="4" t="s">
        <v>11</v>
      </c>
      <c r="J14" s="4">
        <v>4</v>
      </c>
      <c r="K14" s="4">
        <v>21</v>
      </c>
      <c r="L14" s="4">
        <v>0</v>
      </c>
      <c r="M14" s="4">
        <v>5.25</v>
      </c>
      <c r="N14" s="4">
        <v>11</v>
      </c>
    </row>
    <row r="15" spans="1:14">
      <c r="A15" s="4">
        <v>14</v>
      </c>
      <c r="B15" s="4" t="s">
        <v>10</v>
      </c>
      <c r="C15" s="4">
        <v>4</v>
      </c>
      <c r="D15" s="4">
        <v>31</v>
      </c>
      <c r="E15" s="4">
        <v>2</v>
      </c>
      <c r="F15" s="4">
        <v>7.75</v>
      </c>
      <c r="G15" s="4">
        <v>12</v>
      </c>
      <c r="H15" s="4">
        <v>14</v>
      </c>
      <c r="I15" s="4" t="s">
        <v>11</v>
      </c>
      <c r="J15" s="4">
        <v>4</v>
      </c>
      <c r="K15" s="4">
        <v>44</v>
      </c>
      <c r="L15" s="4">
        <v>1</v>
      </c>
      <c r="M15" s="4">
        <v>11</v>
      </c>
      <c r="N15" s="4">
        <v>9</v>
      </c>
    </row>
    <row r="16" spans="1:14">
      <c r="A16" s="4">
        <v>15</v>
      </c>
      <c r="B16" s="4" t="s">
        <v>10</v>
      </c>
      <c r="C16" s="4">
        <v>4</v>
      </c>
      <c r="D16" s="4">
        <v>31</v>
      </c>
      <c r="E16" s="4">
        <v>0</v>
      </c>
      <c r="F16" s="4">
        <v>7.75</v>
      </c>
      <c r="G16" s="4">
        <v>6</v>
      </c>
      <c r="H16" s="4">
        <v>15</v>
      </c>
      <c r="I16" s="4" t="s">
        <v>11</v>
      </c>
      <c r="J16" s="4">
        <v>4</v>
      </c>
      <c r="K16" s="4">
        <v>15</v>
      </c>
      <c r="L16" s="4">
        <v>2</v>
      </c>
      <c r="M16" s="4">
        <v>3.75</v>
      </c>
      <c r="N16" s="4">
        <v>16</v>
      </c>
    </row>
    <row r="18" spans="4:13">
      <c r="M18" t="s">
        <v>35</v>
      </c>
    </row>
    <row r="19" spans="4:13">
      <c r="D19" t="s">
        <v>34</v>
      </c>
      <c r="M19">
        <f>N2/24%</f>
        <v>41.666666666666671</v>
      </c>
    </row>
    <row r="20" spans="4:13">
      <c r="D20">
        <f>8/24*100</f>
        <v>33.333333333333329</v>
      </c>
      <c r="M20">
        <v>41.666666669999998</v>
      </c>
    </row>
    <row r="21" spans="4:13">
      <c r="D21">
        <f>14/24*100</f>
        <v>58.333333333333336</v>
      </c>
      <c r="M21">
        <v>41.666666669999998</v>
      </c>
    </row>
    <row r="22" spans="4:13">
      <c r="D22">
        <f>12/22*100</f>
        <v>54.54545454545454</v>
      </c>
      <c r="M22">
        <f>N5/24%</f>
        <v>54.166666666666671</v>
      </c>
    </row>
    <row r="23" spans="4:13">
      <c r="D23">
        <f>G5/24%</f>
        <v>50</v>
      </c>
      <c r="M23">
        <f>N6/24%</f>
        <v>54.166666666666671</v>
      </c>
    </row>
    <row r="24" spans="4:13">
      <c r="D24">
        <f>G6/18%</f>
        <v>50</v>
      </c>
      <c r="M24">
        <f>N7/24%</f>
        <v>37.5</v>
      </c>
    </row>
    <row r="25" spans="4:13">
      <c r="D25">
        <f>G7/24%</f>
        <v>37.5</v>
      </c>
      <c r="M25">
        <f>N8/24%</f>
        <v>45.833333333333336</v>
      </c>
    </row>
    <row r="26" spans="4:13">
      <c r="D26">
        <v>50</v>
      </c>
      <c r="M26">
        <f>13/24%</f>
        <v>54.166666666666671</v>
      </c>
    </row>
    <row r="27" spans="4:13">
      <c r="D27">
        <f>14/24%</f>
        <v>58.333333333333336</v>
      </c>
      <c r="M27">
        <f t="shared" ref="M27:M33" si="0">N10/24%</f>
        <v>50</v>
      </c>
    </row>
    <row r="28" spans="4:13">
      <c r="D28">
        <f>G10/24%</f>
        <v>54.166666666666671</v>
      </c>
      <c r="M28">
        <f t="shared" si="0"/>
        <v>29.166666666666668</v>
      </c>
    </row>
    <row r="29" spans="4:13">
      <c r="D29">
        <f>G11/24%</f>
        <v>33.333333333333336</v>
      </c>
      <c r="M29">
        <f t="shared" si="0"/>
        <v>41.666666666666671</v>
      </c>
    </row>
    <row r="30" spans="4:13">
      <c r="D30">
        <f>G12/18%</f>
        <v>66.666666666666671</v>
      </c>
      <c r="M30">
        <f t="shared" si="0"/>
        <v>50</v>
      </c>
    </row>
    <row r="31" spans="4:13">
      <c r="D31">
        <f>G13/24%</f>
        <v>25</v>
      </c>
      <c r="M31">
        <f t="shared" si="0"/>
        <v>45.833333333333336</v>
      </c>
    </row>
    <row r="32" spans="4:13">
      <c r="D32">
        <f>G14/24%</f>
        <v>37.5</v>
      </c>
      <c r="M32">
        <f t="shared" si="0"/>
        <v>37.5</v>
      </c>
    </row>
    <row r="33" spans="4:13">
      <c r="D33">
        <v>50</v>
      </c>
      <c r="M33">
        <f t="shared" si="0"/>
        <v>66.666666666666671</v>
      </c>
    </row>
    <row r="34" spans="4:13">
      <c r="D34">
        <f>G16/24%</f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2" max="2" width="15" bestFit="1" customWidth="1"/>
    <col min="3" max="3" width="24.42578125" bestFit="1" customWidth="1"/>
    <col min="4" max="4" width="17.28515625" bestFit="1" customWidth="1"/>
    <col min="5" max="5" width="27.28515625" bestFit="1" customWidth="1"/>
    <col min="6" max="6" width="18.140625" bestFit="1" customWidth="1"/>
    <col min="9" max="9" width="11.42578125" bestFit="1" customWidth="1"/>
    <col min="10" max="10" width="10.5703125" bestFit="1" customWidth="1"/>
    <col min="11" max="11" width="14.7109375" bestFit="1" customWidth="1"/>
    <col min="12" max="12" width="23.140625" bestFit="1" customWidth="1"/>
    <col min="13" max="13" width="16.7109375" bestFit="1" customWidth="1"/>
    <col min="14" max="14" width="25.7109375" bestFit="1" customWidth="1"/>
    <col min="15" max="15" width="17.42578125" bestFit="1" customWidth="1"/>
  </cols>
  <sheetData>
    <row r="1" spans="1:15" ht="15.75">
      <c r="A1" s="6" t="s">
        <v>36</v>
      </c>
      <c r="B1" s="6" t="s">
        <v>31</v>
      </c>
      <c r="C1" s="6" t="s">
        <v>23</v>
      </c>
      <c r="D1" s="6" t="s">
        <v>27</v>
      </c>
      <c r="E1" s="6" t="s">
        <v>25</v>
      </c>
      <c r="F1" s="6" t="s">
        <v>30</v>
      </c>
      <c r="I1" s="7" t="s">
        <v>17</v>
      </c>
      <c r="J1" s="7" t="s">
        <v>14</v>
      </c>
      <c r="K1" s="7" t="s">
        <v>32</v>
      </c>
      <c r="L1" s="7" t="s">
        <v>24</v>
      </c>
      <c r="M1" s="7" t="s">
        <v>28</v>
      </c>
      <c r="N1" s="7" t="s">
        <v>26</v>
      </c>
      <c r="O1" s="7" t="s">
        <v>29</v>
      </c>
    </row>
    <row r="2" spans="1:15">
      <c r="A2" s="4" t="s">
        <v>11</v>
      </c>
      <c r="B2" s="4">
        <v>4</v>
      </c>
      <c r="C2" s="4">
        <v>40</v>
      </c>
      <c r="D2" s="4">
        <v>1</v>
      </c>
      <c r="E2" s="5">
        <v>10</v>
      </c>
      <c r="F2" s="4">
        <v>8</v>
      </c>
      <c r="I2" s="4">
        <v>15</v>
      </c>
      <c r="J2" s="4" t="s">
        <v>11</v>
      </c>
      <c r="K2" s="4">
        <v>4</v>
      </c>
      <c r="L2" s="4">
        <v>15</v>
      </c>
      <c r="M2" s="4">
        <v>2</v>
      </c>
      <c r="N2" s="4">
        <v>3.75</v>
      </c>
      <c r="O2" s="4">
        <v>16</v>
      </c>
    </row>
    <row r="3" spans="1:15">
      <c r="A3" s="4" t="s">
        <v>11</v>
      </c>
      <c r="B3" s="4">
        <v>3.4</v>
      </c>
      <c r="C3" s="4">
        <v>23</v>
      </c>
      <c r="D3" s="4">
        <v>0</v>
      </c>
      <c r="E3" s="4">
        <v>6.27</v>
      </c>
      <c r="F3" s="4">
        <v>12</v>
      </c>
      <c r="I3" s="4">
        <v>5</v>
      </c>
      <c r="J3" s="4" t="s">
        <v>11</v>
      </c>
      <c r="K3" s="4">
        <v>4</v>
      </c>
      <c r="L3" s="4">
        <v>27</v>
      </c>
      <c r="M3" s="4">
        <v>1</v>
      </c>
      <c r="N3" s="4">
        <v>6.75</v>
      </c>
      <c r="O3" s="4">
        <v>13</v>
      </c>
    </row>
    <row r="4" spans="1:15">
      <c r="A4" s="4" t="s">
        <v>11</v>
      </c>
      <c r="B4" s="4">
        <v>4</v>
      </c>
      <c r="C4" s="4">
        <v>38</v>
      </c>
      <c r="D4" s="4">
        <v>1</v>
      </c>
      <c r="E4" s="4">
        <v>9.5</v>
      </c>
      <c r="F4" s="4">
        <v>9</v>
      </c>
      <c r="I4" s="4">
        <v>7</v>
      </c>
      <c r="J4" s="4" t="s">
        <v>11</v>
      </c>
      <c r="K4" s="4">
        <v>4</v>
      </c>
      <c r="L4" s="4">
        <v>22</v>
      </c>
      <c r="M4" s="4">
        <v>1</v>
      </c>
      <c r="N4" s="4">
        <v>5.5</v>
      </c>
      <c r="O4" s="4">
        <v>11</v>
      </c>
    </row>
    <row r="5" spans="1:15">
      <c r="A5" s="4" t="s">
        <v>11</v>
      </c>
      <c r="B5" s="4">
        <v>4</v>
      </c>
      <c r="C5" s="4">
        <v>18</v>
      </c>
      <c r="D5" s="4">
        <v>2</v>
      </c>
      <c r="E5" s="4">
        <v>4.5</v>
      </c>
      <c r="F5" s="4">
        <v>13</v>
      </c>
      <c r="I5" s="4">
        <v>13</v>
      </c>
      <c r="J5" s="4" t="s">
        <v>11</v>
      </c>
      <c r="K5" s="4">
        <v>4</v>
      </c>
      <c r="L5" s="4">
        <v>21</v>
      </c>
      <c r="M5" s="4">
        <v>0</v>
      </c>
      <c r="N5" s="4">
        <v>5.25</v>
      </c>
      <c r="O5" s="4">
        <v>11</v>
      </c>
    </row>
    <row r="6" spans="1:15">
      <c r="A6" s="4" t="s">
        <v>11</v>
      </c>
      <c r="B6" s="4">
        <v>4</v>
      </c>
      <c r="C6" s="4">
        <v>44</v>
      </c>
      <c r="D6" s="4">
        <v>0</v>
      </c>
      <c r="E6" s="4">
        <v>11</v>
      </c>
      <c r="F6" s="4">
        <v>6</v>
      </c>
      <c r="I6" s="4">
        <v>1</v>
      </c>
      <c r="J6" s="4" t="s">
        <v>11</v>
      </c>
      <c r="K6" s="4">
        <v>4</v>
      </c>
      <c r="L6" s="4">
        <v>26</v>
      </c>
      <c r="M6" s="4">
        <v>1</v>
      </c>
      <c r="N6" s="4">
        <v>6.5</v>
      </c>
      <c r="O6" s="4">
        <v>10</v>
      </c>
    </row>
    <row r="7" spans="1:15">
      <c r="A7" s="4" t="s">
        <v>10</v>
      </c>
      <c r="B7" s="4">
        <v>4</v>
      </c>
      <c r="C7" s="4">
        <v>20</v>
      </c>
      <c r="D7" s="4">
        <v>3</v>
      </c>
      <c r="E7" s="4">
        <v>5</v>
      </c>
      <c r="F7" s="4">
        <v>14</v>
      </c>
      <c r="I7" s="4">
        <v>11</v>
      </c>
      <c r="J7" s="4" t="s">
        <v>11</v>
      </c>
      <c r="K7" s="4">
        <v>4</v>
      </c>
      <c r="L7" s="4">
        <v>30</v>
      </c>
      <c r="M7" s="4">
        <v>1</v>
      </c>
      <c r="N7" s="4">
        <v>7.5</v>
      </c>
      <c r="O7" s="4">
        <v>10</v>
      </c>
    </row>
    <row r="8" spans="1:15">
      <c r="A8" s="4" t="s">
        <v>10</v>
      </c>
      <c r="B8" s="4">
        <v>4</v>
      </c>
      <c r="C8" s="4">
        <v>27</v>
      </c>
      <c r="D8" s="4">
        <v>0</v>
      </c>
      <c r="E8" s="4">
        <v>6.75</v>
      </c>
      <c r="F8" s="4">
        <v>12</v>
      </c>
      <c r="I8" s="4">
        <v>6</v>
      </c>
      <c r="J8" s="4" t="s">
        <v>11</v>
      </c>
      <c r="K8" s="4">
        <v>4</v>
      </c>
      <c r="L8" s="4">
        <v>20</v>
      </c>
      <c r="M8" s="4">
        <v>1</v>
      </c>
      <c r="N8" s="4">
        <v>5</v>
      </c>
      <c r="O8" s="4">
        <v>9</v>
      </c>
    </row>
    <row r="9" spans="1:15">
      <c r="A9" s="4" t="s">
        <v>10</v>
      </c>
      <c r="B9" s="4">
        <v>3</v>
      </c>
      <c r="C9" s="4">
        <v>16</v>
      </c>
      <c r="D9" s="4">
        <v>1</v>
      </c>
      <c r="E9" s="4">
        <v>5.33</v>
      </c>
      <c r="F9" s="4">
        <v>9</v>
      </c>
      <c r="I9" s="4">
        <v>14</v>
      </c>
      <c r="J9" s="4" t="s">
        <v>11</v>
      </c>
      <c r="K9" s="4">
        <v>4</v>
      </c>
      <c r="L9" s="4">
        <v>44</v>
      </c>
      <c r="M9" s="4">
        <v>1</v>
      </c>
      <c r="N9" s="4">
        <v>11</v>
      </c>
      <c r="O9" s="4">
        <v>9</v>
      </c>
    </row>
    <row r="10" spans="1:15">
      <c r="A10" s="4" t="s">
        <v>10</v>
      </c>
      <c r="B10" s="4">
        <v>4</v>
      </c>
      <c r="C10" s="4">
        <v>23</v>
      </c>
      <c r="D10" s="4">
        <v>2</v>
      </c>
      <c r="E10" s="4">
        <v>5.75</v>
      </c>
      <c r="F10" s="4">
        <v>12</v>
      </c>
      <c r="I10" s="4">
        <v>10</v>
      </c>
      <c r="J10" s="4" t="s">
        <v>11</v>
      </c>
      <c r="K10" s="4">
        <v>4</v>
      </c>
      <c r="L10" s="4">
        <v>44</v>
      </c>
      <c r="M10" s="4">
        <v>1</v>
      </c>
      <c r="N10" s="4">
        <v>11</v>
      </c>
      <c r="O10" s="4">
        <v>7</v>
      </c>
    </row>
    <row r="11" spans="1:15">
      <c r="A11" s="4" t="s">
        <v>10</v>
      </c>
      <c r="B11" s="4">
        <v>4</v>
      </c>
      <c r="C11" s="4">
        <v>22</v>
      </c>
      <c r="D11" s="4">
        <v>0</v>
      </c>
      <c r="E11" s="4">
        <v>5.5</v>
      </c>
      <c r="F11" s="4">
        <v>14</v>
      </c>
      <c r="I11" s="4">
        <v>4</v>
      </c>
      <c r="J11" s="4" t="s">
        <v>10</v>
      </c>
      <c r="K11" s="4">
        <v>4</v>
      </c>
      <c r="L11" s="4">
        <v>18</v>
      </c>
      <c r="M11" s="4">
        <v>1</v>
      </c>
      <c r="N11" s="4">
        <v>4.5</v>
      </c>
      <c r="O11" s="4">
        <v>13</v>
      </c>
    </row>
    <row r="12" spans="1:15">
      <c r="A12" s="4" t="s">
        <v>10</v>
      </c>
      <c r="B12" s="4">
        <v>4</v>
      </c>
      <c r="C12" s="4">
        <v>21</v>
      </c>
      <c r="D12" s="4">
        <v>1</v>
      </c>
      <c r="E12" s="4">
        <v>5.25</v>
      </c>
      <c r="F12" s="4">
        <v>8</v>
      </c>
      <c r="I12" s="4">
        <v>8</v>
      </c>
      <c r="J12" s="4" t="s">
        <v>10</v>
      </c>
      <c r="K12" s="4">
        <v>4</v>
      </c>
      <c r="L12" s="4">
        <v>17</v>
      </c>
      <c r="M12" s="4">
        <v>2</v>
      </c>
      <c r="N12" s="4">
        <v>4.25</v>
      </c>
      <c r="O12" s="4">
        <v>13</v>
      </c>
    </row>
    <row r="13" spans="1:15">
      <c r="A13" s="4" t="s">
        <v>10</v>
      </c>
      <c r="B13" s="4">
        <v>3</v>
      </c>
      <c r="C13" s="4">
        <v>10</v>
      </c>
      <c r="D13" s="4">
        <v>2</v>
      </c>
      <c r="E13" s="4">
        <v>3.33</v>
      </c>
      <c r="F13" s="4">
        <v>12</v>
      </c>
      <c r="I13" s="4">
        <v>9</v>
      </c>
      <c r="J13" s="4" t="s">
        <v>10</v>
      </c>
      <c r="K13" s="4">
        <v>4</v>
      </c>
      <c r="L13" s="4">
        <v>23</v>
      </c>
      <c r="M13" s="4">
        <v>1</v>
      </c>
      <c r="N13" s="4">
        <v>5.75</v>
      </c>
      <c r="O13" s="4">
        <v>12</v>
      </c>
    </row>
    <row r="14" spans="1:15">
      <c r="A14" s="4" t="s">
        <v>10</v>
      </c>
      <c r="B14" s="4">
        <v>4</v>
      </c>
      <c r="C14" s="4">
        <v>31</v>
      </c>
      <c r="D14" s="4">
        <v>2</v>
      </c>
      <c r="E14" s="4">
        <v>7.75</v>
      </c>
      <c r="F14" s="4">
        <v>9</v>
      </c>
      <c r="I14" s="4">
        <v>12</v>
      </c>
      <c r="J14" s="4" t="s">
        <v>10</v>
      </c>
      <c r="K14" s="4">
        <v>4</v>
      </c>
      <c r="L14" s="4">
        <v>21</v>
      </c>
      <c r="M14" s="4">
        <v>3</v>
      </c>
      <c r="N14" s="4">
        <v>5.25</v>
      </c>
      <c r="O14" s="4">
        <v>12</v>
      </c>
    </row>
    <row r="15" spans="1:15">
      <c r="A15" s="4" t="s">
        <v>10</v>
      </c>
      <c r="B15" s="4">
        <v>4</v>
      </c>
      <c r="C15" s="4">
        <v>31</v>
      </c>
      <c r="D15" s="4">
        <v>2</v>
      </c>
      <c r="E15" s="4">
        <v>7.75</v>
      </c>
      <c r="F15" s="4">
        <v>12</v>
      </c>
      <c r="I15" s="4">
        <v>2</v>
      </c>
      <c r="J15" s="4" t="s">
        <v>10</v>
      </c>
      <c r="K15" s="4">
        <v>4</v>
      </c>
      <c r="L15" s="4">
        <v>24</v>
      </c>
      <c r="M15" s="4">
        <v>1</v>
      </c>
      <c r="N15" s="4">
        <v>6</v>
      </c>
      <c r="O15" s="4">
        <v>10</v>
      </c>
    </row>
    <row r="16" spans="1:15">
      <c r="A16" s="4" t="s">
        <v>10</v>
      </c>
      <c r="B16" s="4">
        <v>4</v>
      </c>
      <c r="C16" s="4">
        <v>31</v>
      </c>
      <c r="D16" s="4">
        <v>0</v>
      </c>
      <c r="E16" s="4">
        <v>7.75</v>
      </c>
      <c r="F16" s="4">
        <v>6</v>
      </c>
      <c r="I16" s="4">
        <v>3</v>
      </c>
      <c r="J16" s="4" t="s">
        <v>10</v>
      </c>
      <c r="K16" s="4">
        <v>4</v>
      </c>
      <c r="L16" s="4">
        <v>25</v>
      </c>
      <c r="M16" s="4">
        <v>0</v>
      </c>
      <c r="N16" s="4">
        <v>6.25</v>
      </c>
      <c r="O16" s="4">
        <v>10</v>
      </c>
    </row>
    <row r="17" spans="2:15">
      <c r="B17">
        <f>SUM(B8:B16)</f>
        <v>34</v>
      </c>
      <c r="C17">
        <f>SUM(C7:C16)</f>
        <v>232</v>
      </c>
      <c r="D17">
        <f>SUM(D7:D16)</f>
        <v>13</v>
      </c>
      <c r="E17">
        <f>AVERAGE(E7:E16)</f>
        <v>6.016</v>
      </c>
      <c r="F17">
        <f>SUM(F7:F16)</f>
        <v>108</v>
      </c>
      <c r="K17">
        <f>SUM(K11:K16)</f>
        <v>24</v>
      </c>
      <c r="L17">
        <f>SUM(L11:L16)</f>
        <v>128</v>
      </c>
      <c r="M17">
        <f>SUM(M11:M16)</f>
        <v>8</v>
      </c>
      <c r="N17">
        <f>AVERAGE(N11:N16)</f>
        <v>5.333333333333333</v>
      </c>
      <c r="O17">
        <f>SUM(O11:O16)</f>
        <v>70</v>
      </c>
    </row>
  </sheetData>
  <autoFilter ref="I1:O16">
    <sortState ref="I2:O16">
      <sortCondition ref="J1"/>
    </sortState>
  </autoFilter>
  <sortState ref="A2:F16">
    <sortCondition ref="A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9" bestFit="1" customWidth="1"/>
    <col min="2" max="2" width="15" bestFit="1" customWidth="1"/>
    <col min="3" max="3" width="24.42578125" bestFit="1" customWidth="1"/>
    <col min="4" max="4" width="17.28515625" bestFit="1" customWidth="1"/>
    <col min="5" max="5" width="27.28515625" bestFit="1" customWidth="1"/>
    <col min="6" max="6" width="18.140625" bestFit="1" customWidth="1"/>
    <col min="9" max="9" width="8.28515625" bestFit="1" customWidth="1"/>
    <col min="10" max="10" width="12.42578125" bestFit="1" customWidth="1"/>
    <col min="11" max="11" width="20.85546875" bestFit="1" customWidth="1"/>
    <col min="12" max="12" width="14.42578125" bestFit="1" customWidth="1"/>
    <col min="13" max="13" width="23.42578125" bestFit="1" customWidth="1"/>
    <col min="14" max="14" width="15.140625" bestFit="1" customWidth="1"/>
  </cols>
  <sheetData>
    <row r="1" spans="1:14" ht="15.75">
      <c r="A1" s="6" t="s">
        <v>36</v>
      </c>
      <c r="B1" s="6" t="s">
        <v>31</v>
      </c>
      <c r="C1" s="6" t="s">
        <v>23</v>
      </c>
      <c r="D1" s="6" t="s">
        <v>27</v>
      </c>
      <c r="E1" s="6" t="s">
        <v>25</v>
      </c>
      <c r="F1" s="6" t="s">
        <v>30</v>
      </c>
      <c r="H1" s="7" t="s">
        <v>17</v>
      </c>
      <c r="I1" s="7" t="s">
        <v>14</v>
      </c>
      <c r="J1" s="7" t="s">
        <v>32</v>
      </c>
      <c r="K1" s="7" t="s">
        <v>24</v>
      </c>
      <c r="L1" s="7" t="s">
        <v>28</v>
      </c>
      <c r="M1" s="7" t="s">
        <v>26</v>
      </c>
      <c r="N1" s="7" t="s">
        <v>29</v>
      </c>
    </row>
    <row r="2" spans="1:14">
      <c r="A2" s="4" t="s">
        <v>11</v>
      </c>
      <c r="B2" s="4">
        <v>4</v>
      </c>
      <c r="C2" s="4">
        <v>40</v>
      </c>
      <c r="D2" s="4">
        <v>1</v>
      </c>
      <c r="E2" s="5">
        <v>10</v>
      </c>
      <c r="F2" s="10">
        <v>8</v>
      </c>
      <c r="H2" s="4">
        <v>15</v>
      </c>
      <c r="I2" s="4" t="s">
        <v>11</v>
      </c>
      <c r="J2" s="4">
        <v>4</v>
      </c>
      <c r="K2" s="4">
        <v>15</v>
      </c>
      <c r="L2" s="4">
        <v>2</v>
      </c>
      <c r="M2" s="4">
        <v>3.75</v>
      </c>
      <c r="N2" s="4">
        <v>16</v>
      </c>
    </row>
    <row r="3" spans="1:14">
      <c r="A3" s="4" t="s">
        <v>11</v>
      </c>
      <c r="B3" s="4">
        <v>3.4</v>
      </c>
      <c r="C3" s="4">
        <v>23</v>
      </c>
      <c r="D3" s="4">
        <v>0</v>
      </c>
      <c r="E3" s="4">
        <v>6.27</v>
      </c>
      <c r="F3" s="4">
        <v>12</v>
      </c>
      <c r="H3" s="4">
        <v>5</v>
      </c>
      <c r="I3" s="4" t="s">
        <v>11</v>
      </c>
      <c r="J3" s="4">
        <v>4</v>
      </c>
      <c r="K3" s="4">
        <v>27</v>
      </c>
      <c r="L3" s="4">
        <v>1</v>
      </c>
      <c r="M3" s="4">
        <v>6.75</v>
      </c>
      <c r="N3" s="4">
        <v>13</v>
      </c>
    </row>
    <row r="4" spans="1:14">
      <c r="A4" s="4" t="s">
        <v>11</v>
      </c>
      <c r="B4" s="4">
        <v>4</v>
      </c>
      <c r="C4" s="4">
        <v>38</v>
      </c>
      <c r="D4" s="4">
        <v>1</v>
      </c>
      <c r="E4" s="4">
        <v>9.5</v>
      </c>
      <c r="F4" s="4">
        <v>9</v>
      </c>
      <c r="H4" s="4">
        <v>7</v>
      </c>
      <c r="I4" s="4" t="s">
        <v>11</v>
      </c>
      <c r="J4" s="4">
        <v>4</v>
      </c>
      <c r="K4" s="4">
        <v>22</v>
      </c>
      <c r="L4" s="4">
        <v>1</v>
      </c>
      <c r="M4" s="4">
        <v>5.5</v>
      </c>
      <c r="N4" s="4">
        <v>11</v>
      </c>
    </row>
    <row r="5" spans="1:14">
      <c r="A5" s="4" t="s">
        <v>11</v>
      </c>
      <c r="B5" s="4">
        <v>4</v>
      </c>
      <c r="C5" s="4">
        <v>18</v>
      </c>
      <c r="D5" s="4">
        <v>2</v>
      </c>
      <c r="E5" s="4">
        <v>4.5</v>
      </c>
      <c r="F5" s="4">
        <v>13</v>
      </c>
      <c r="H5" s="4">
        <v>13</v>
      </c>
      <c r="I5" s="4" t="s">
        <v>11</v>
      </c>
      <c r="J5" s="4">
        <v>4</v>
      </c>
      <c r="K5" s="4">
        <v>21</v>
      </c>
      <c r="L5" s="4">
        <v>0</v>
      </c>
      <c r="M5" s="4">
        <v>5.25</v>
      </c>
      <c r="N5" s="4">
        <v>11</v>
      </c>
    </row>
    <row r="6" spans="1:14">
      <c r="A6" s="4" t="s">
        <v>11</v>
      </c>
      <c r="B6" s="4">
        <v>4</v>
      </c>
      <c r="C6" s="4">
        <v>44</v>
      </c>
      <c r="D6" s="4">
        <v>0</v>
      </c>
      <c r="E6" s="4">
        <v>11</v>
      </c>
      <c r="F6" s="4">
        <v>6</v>
      </c>
      <c r="H6" s="4">
        <v>1</v>
      </c>
      <c r="I6" s="4" t="s">
        <v>11</v>
      </c>
      <c r="J6" s="4">
        <v>4</v>
      </c>
      <c r="K6" s="4">
        <v>26</v>
      </c>
      <c r="L6" s="4">
        <v>1</v>
      </c>
      <c r="M6" s="4">
        <v>6.5</v>
      </c>
      <c r="N6" s="4">
        <v>10</v>
      </c>
    </row>
    <row r="7" spans="1:14">
      <c r="A7" s="4" t="s">
        <v>10</v>
      </c>
      <c r="B7" s="4">
        <v>4</v>
      </c>
      <c r="C7" s="4">
        <v>20</v>
      </c>
      <c r="D7" s="4">
        <v>3</v>
      </c>
      <c r="E7" s="4">
        <v>5</v>
      </c>
      <c r="F7" s="4">
        <v>14</v>
      </c>
      <c r="H7" s="4">
        <v>11</v>
      </c>
      <c r="I7" s="4" t="s">
        <v>11</v>
      </c>
      <c r="J7" s="4">
        <v>4</v>
      </c>
      <c r="K7" s="4">
        <v>30</v>
      </c>
      <c r="L7" s="4">
        <v>1</v>
      </c>
      <c r="M7" s="4">
        <v>7.5</v>
      </c>
      <c r="N7" s="4">
        <v>10</v>
      </c>
    </row>
    <row r="8" spans="1:14">
      <c r="A8" s="4" t="s">
        <v>10</v>
      </c>
      <c r="B8" s="4">
        <v>4</v>
      </c>
      <c r="C8" s="4">
        <v>27</v>
      </c>
      <c r="D8" s="4">
        <v>0</v>
      </c>
      <c r="E8" s="4">
        <v>6.75</v>
      </c>
      <c r="F8" s="4">
        <v>12</v>
      </c>
      <c r="H8" s="4">
        <v>6</v>
      </c>
      <c r="I8" s="4" t="s">
        <v>11</v>
      </c>
      <c r="J8" s="4">
        <v>4</v>
      </c>
      <c r="K8" s="4">
        <v>20</v>
      </c>
      <c r="L8" s="4">
        <v>1</v>
      </c>
      <c r="M8" s="4">
        <v>5</v>
      </c>
      <c r="N8" s="4">
        <v>9</v>
      </c>
    </row>
    <row r="9" spans="1:14">
      <c r="A9" s="4" t="s">
        <v>10</v>
      </c>
      <c r="B9" s="4">
        <v>3</v>
      </c>
      <c r="C9" s="4">
        <v>16</v>
      </c>
      <c r="D9" s="4">
        <v>1</v>
      </c>
      <c r="E9" s="4">
        <v>5.33</v>
      </c>
      <c r="F9" s="4">
        <v>9</v>
      </c>
      <c r="H9" s="4">
        <v>14</v>
      </c>
      <c r="I9" s="4" t="s">
        <v>11</v>
      </c>
      <c r="J9" s="4">
        <v>4</v>
      </c>
      <c r="K9" s="4">
        <v>44</v>
      </c>
      <c r="L9" s="4">
        <v>1</v>
      </c>
      <c r="M9" s="4">
        <v>11</v>
      </c>
      <c r="N9" s="4">
        <v>9</v>
      </c>
    </row>
    <row r="10" spans="1:14">
      <c r="A10" s="4" t="s">
        <v>10</v>
      </c>
      <c r="B10" s="4">
        <v>4</v>
      </c>
      <c r="C10" s="4">
        <v>23</v>
      </c>
      <c r="D10" s="4">
        <v>2</v>
      </c>
      <c r="E10" s="4">
        <v>5.75</v>
      </c>
      <c r="F10" s="4">
        <v>12</v>
      </c>
      <c r="H10" s="4">
        <v>10</v>
      </c>
      <c r="I10" s="4" t="s">
        <v>11</v>
      </c>
      <c r="J10" s="4">
        <v>4</v>
      </c>
      <c r="K10" s="4">
        <v>44</v>
      </c>
      <c r="L10" s="4">
        <v>1</v>
      </c>
      <c r="M10" s="4">
        <v>11</v>
      </c>
      <c r="N10" s="4">
        <v>7</v>
      </c>
    </row>
    <row r="11" spans="1:14">
      <c r="A11" s="4" t="s">
        <v>10</v>
      </c>
      <c r="B11" s="4">
        <v>4</v>
      </c>
      <c r="C11" s="4">
        <v>22</v>
      </c>
      <c r="D11" s="4">
        <v>0</v>
      </c>
      <c r="E11" s="4">
        <v>5.5</v>
      </c>
      <c r="F11" s="4">
        <v>14</v>
      </c>
      <c r="H11" s="4">
        <v>4</v>
      </c>
      <c r="I11" s="4" t="s">
        <v>10</v>
      </c>
      <c r="J11" s="4">
        <v>4</v>
      </c>
      <c r="K11" s="4">
        <v>18</v>
      </c>
      <c r="L11" s="4">
        <v>1</v>
      </c>
      <c r="M11" s="4">
        <v>4.5</v>
      </c>
      <c r="N11" s="4">
        <v>13</v>
      </c>
    </row>
    <row r="12" spans="1:14">
      <c r="A12" s="4" t="s">
        <v>10</v>
      </c>
      <c r="B12" s="4">
        <v>4</v>
      </c>
      <c r="C12" s="4">
        <v>21</v>
      </c>
      <c r="D12" s="4">
        <v>1</v>
      </c>
      <c r="E12" s="4">
        <v>5.25</v>
      </c>
      <c r="F12" s="4">
        <v>8</v>
      </c>
      <c r="H12" s="4">
        <v>8</v>
      </c>
      <c r="I12" s="4" t="s">
        <v>10</v>
      </c>
      <c r="J12" s="4">
        <v>4</v>
      </c>
      <c r="K12" s="4">
        <v>17</v>
      </c>
      <c r="L12" s="4">
        <v>2</v>
      </c>
      <c r="M12" s="4">
        <v>4.25</v>
      </c>
      <c r="N12" s="4">
        <v>13</v>
      </c>
    </row>
    <row r="13" spans="1:14">
      <c r="A13" s="4" t="s">
        <v>10</v>
      </c>
      <c r="B13" s="4">
        <v>3</v>
      </c>
      <c r="C13" s="4">
        <v>10</v>
      </c>
      <c r="D13" s="4">
        <v>2</v>
      </c>
      <c r="E13" s="4">
        <v>3.33</v>
      </c>
      <c r="F13" s="4">
        <v>12</v>
      </c>
      <c r="H13" s="4">
        <v>9</v>
      </c>
      <c r="I13" s="4" t="s">
        <v>10</v>
      </c>
      <c r="J13" s="4">
        <v>4</v>
      </c>
      <c r="K13" s="4">
        <v>23</v>
      </c>
      <c r="L13" s="4">
        <v>1</v>
      </c>
      <c r="M13" s="4">
        <v>5.75</v>
      </c>
      <c r="N13" s="4">
        <v>12</v>
      </c>
    </row>
    <row r="14" spans="1:14">
      <c r="A14" s="4" t="s">
        <v>10</v>
      </c>
      <c r="B14" s="4">
        <v>4</v>
      </c>
      <c r="C14" s="4">
        <v>31</v>
      </c>
      <c r="D14" s="4">
        <v>2</v>
      </c>
      <c r="E14" s="4">
        <v>7.75</v>
      </c>
      <c r="F14" s="4">
        <v>9</v>
      </c>
      <c r="H14" s="4">
        <v>12</v>
      </c>
      <c r="I14" s="4" t="s">
        <v>10</v>
      </c>
      <c r="J14" s="4">
        <v>4</v>
      </c>
      <c r="K14" s="4">
        <v>21</v>
      </c>
      <c r="L14" s="4">
        <v>3</v>
      </c>
      <c r="M14" s="4">
        <v>5.25</v>
      </c>
      <c r="N14" s="4">
        <v>12</v>
      </c>
    </row>
    <row r="15" spans="1:14">
      <c r="A15" s="4" t="s">
        <v>10</v>
      </c>
      <c r="B15" s="4">
        <v>4</v>
      </c>
      <c r="C15" s="4">
        <v>31</v>
      </c>
      <c r="D15" s="4">
        <v>2</v>
      </c>
      <c r="E15" s="4">
        <v>7.75</v>
      </c>
      <c r="F15" s="4">
        <v>12</v>
      </c>
      <c r="H15" s="4">
        <v>2</v>
      </c>
      <c r="I15" s="4" t="s">
        <v>10</v>
      </c>
      <c r="J15" s="4">
        <v>4</v>
      </c>
      <c r="K15" s="4">
        <v>24</v>
      </c>
      <c r="L15" s="4">
        <v>1</v>
      </c>
      <c r="M15" s="4">
        <v>6</v>
      </c>
      <c r="N15" s="4">
        <v>10</v>
      </c>
    </row>
    <row r="16" spans="1:14">
      <c r="A16" s="4" t="s">
        <v>10</v>
      </c>
      <c r="B16" s="4">
        <v>4</v>
      </c>
      <c r="C16" s="4">
        <v>31</v>
      </c>
      <c r="D16" s="4">
        <v>0</v>
      </c>
      <c r="E16" s="4">
        <v>7.75</v>
      </c>
      <c r="F16" s="4">
        <v>6</v>
      </c>
      <c r="H16" s="4">
        <v>3</v>
      </c>
      <c r="I16" s="4" t="s">
        <v>10</v>
      </c>
      <c r="J16" s="4">
        <v>4</v>
      </c>
      <c r="K16" s="4">
        <v>25</v>
      </c>
      <c r="L16" s="4">
        <v>0</v>
      </c>
      <c r="M16" s="4">
        <v>6.25</v>
      </c>
      <c r="N16" s="4">
        <v>10</v>
      </c>
    </row>
    <row r="17" spans="1:14">
      <c r="B17">
        <f>SUM(B2:B6)</f>
        <v>19.399999999999999</v>
      </c>
      <c r="C17">
        <f>SUM(C2:C6)</f>
        <v>163</v>
      </c>
      <c r="D17">
        <f>SUM(D2:D6)</f>
        <v>4</v>
      </c>
      <c r="E17" s="1">
        <f>AVERAGE(E2:E6)</f>
        <v>8.2539999999999996</v>
      </c>
      <c r="F17">
        <f>SUM(F2:F6)</f>
        <v>48</v>
      </c>
      <c r="J17">
        <f>SUM(J2:J10)</f>
        <v>36</v>
      </c>
      <c r="K17">
        <f>SUM(K2:K10)</f>
        <v>249</v>
      </c>
      <c r="L17">
        <f>SUM(L2:L10)</f>
        <v>9</v>
      </c>
      <c r="M17">
        <f>AVERAGE(M2:M10)</f>
        <v>6.916666666666667</v>
      </c>
      <c r="N17">
        <f>SUM(N2:N10)</f>
        <v>96</v>
      </c>
    </row>
    <row r="18" spans="1:14" ht="23.25" customHeight="1">
      <c r="A18" s="7"/>
      <c r="B18" s="7"/>
      <c r="C18" s="7"/>
      <c r="D18" s="7"/>
      <c r="E18" s="7"/>
      <c r="F18" s="7"/>
      <c r="G18" s="7"/>
    </row>
    <row r="19" spans="1:14">
      <c r="A19" s="4"/>
      <c r="B19" s="4"/>
      <c r="C19" s="4"/>
      <c r="D19" s="4"/>
      <c r="E19" s="4"/>
      <c r="F19" s="4"/>
      <c r="G19" s="4"/>
    </row>
    <row r="20" spans="1:14">
      <c r="A20" s="4"/>
      <c r="B20" s="4"/>
      <c r="C20" s="4"/>
      <c r="D20" s="4"/>
      <c r="E20" s="4"/>
      <c r="F20" s="4"/>
      <c r="G20" s="4"/>
    </row>
    <row r="21" spans="1:14">
      <c r="A21" s="4"/>
      <c r="B21" s="4"/>
      <c r="C21" s="4"/>
      <c r="D21" s="4"/>
      <c r="E21" s="4"/>
      <c r="F21" s="4"/>
      <c r="G21" s="4"/>
    </row>
    <row r="22" spans="1:14">
      <c r="A22" s="4"/>
      <c r="B22" s="4"/>
      <c r="C22" s="4"/>
      <c r="D22" s="4"/>
      <c r="E22" s="4"/>
      <c r="F22" s="4"/>
      <c r="G22" s="4"/>
    </row>
    <row r="23" spans="1:14">
      <c r="A23" s="4"/>
      <c r="B23" s="4"/>
      <c r="C23" s="4"/>
      <c r="D23" s="4"/>
      <c r="E23" s="4"/>
      <c r="F23" s="4"/>
      <c r="G23" s="4"/>
    </row>
    <row r="24" spans="1:14">
      <c r="A24" s="4"/>
      <c r="B24" s="4"/>
      <c r="C24" s="4"/>
      <c r="D24" s="4"/>
      <c r="E24" s="4"/>
      <c r="F24" s="4"/>
      <c r="G24" s="4"/>
    </row>
    <row r="25" spans="1:14">
      <c r="A25" s="4"/>
      <c r="B25" s="4"/>
      <c r="C25" s="4"/>
      <c r="D25" s="4"/>
      <c r="E25" s="4"/>
      <c r="F25" s="4"/>
      <c r="G25" s="4"/>
    </row>
    <row r="26" spans="1:14">
      <c r="A26" s="4"/>
      <c r="B26" s="4"/>
      <c r="C26" s="4"/>
      <c r="D26" s="4"/>
      <c r="E26" s="4"/>
      <c r="F26" s="4"/>
      <c r="G26" s="4"/>
    </row>
    <row r="27" spans="1:14">
      <c r="A27" s="4"/>
      <c r="B27" s="4"/>
      <c r="C27" s="4"/>
      <c r="D27" s="4"/>
      <c r="E27" s="4"/>
      <c r="F27" s="4"/>
      <c r="G27" s="4"/>
    </row>
    <row r="28" spans="1:14">
      <c r="A28" s="4"/>
      <c r="B28" s="4"/>
      <c r="C28" s="4"/>
      <c r="D28" s="4"/>
      <c r="E28" s="4"/>
      <c r="F28" s="4"/>
      <c r="G28" s="4"/>
    </row>
    <row r="29" spans="1:14">
      <c r="A29" s="4"/>
      <c r="B29" s="4"/>
      <c r="C29" s="4"/>
      <c r="D29" s="4"/>
      <c r="E29" s="4"/>
      <c r="F29" s="4"/>
      <c r="G29" s="4"/>
    </row>
    <row r="30" spans="1:14">
      <c r="A30" s="4"/>
      <c r="B30" s="4"/>
      <c r="C30" s="4"/>
      <c r="D30" s="4"/>
      <c r="E30" s="4"/>
      <c r="F30" s="4"/>
      <c r="G30" s="4"/>
    </row>
    <row r="31" spans="1:14">
      <c r="A31" s="4"/>
      <c r="B31" s="4"/>
      <c r="C31" s="4"/>
      <c r="D31" s="4"/>
      <c r="E31" s="4"/>
      <c r="F31" s="4"/>
      <c r="G31" s="4"/>
    </row>
    <row r="32" spans="1:14">
      <c r="A32" s="4"/>
      <c r="B32" s="4"/>
      <c r="C32" s="4"/>
      <c r="D32" s="4"/>
      <c r="E32" s="4"/>
      <c r="F32" s="4"/>
      <c r="G32" s="4"/>
    </row>
    <row r="33" spans="1:7">
      <c r="A33" s="4"/>
      <c r="B33" s="4"/>
      <c r="C33" s="4"/>
      <c r="D33" s="4"/>
      <c r="E33" s="4"/>
      <c r="F33" s="4"/>
      <c r="G33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2"/>
  <sheetViews>
    <sheetView topLeftCell="B1" workbookViewId="0">
      <selection activeCell="H1" sqref="H1"/>
    </sheetView>
  </sheetViews>
  <sheetFormatPr defaultRowHeight="15"/>
  <cols>
    <col min="1" max="1" width="10.42578125" bestFit="1" customWidth="1"/>
    <col min="2" max="2" width="9" bestFit="1" customWidth="1"/>
    <col min="3" max="3" width="6.5703125" bestFit="1" customWidth="1"/>
    <col min="4" max="4" width="15.85546875" bestFit="1" customWidth="1"/>
    <col min="5" max="5" width="8.7109375" bestFit="1" customWidth="1"/>
    <col min="6" max="6" width="18.7109375" bestFit="1" customWidth="1"/>
    <col min="7" max="7" width="5.28515625" bestFit="1" customWidth="1"/>
    <col min="11" max="11" width="8.28515625" bestFit="1" customWidth="1"/>
    <col min="12" max="12" width="6.140625" bestFit="1" customWidth="1"/>
    <col min="13" max="13" width="14.42578125" bestFit="1" customWidth="1"/>
    <col min="14" max="14" width="8" bestFit="1" customWidth="1"/>
    <col min="15" max="15" width="16.85546875" bestFit="1" customWidth="1"/>
    <col min="16" max="16" width="8.7109375" bestFit="1" customWidth="1"/>
  </cols>
  <sheetData>
    <row r="1" spans="1:16" ht="15.75">
      <c r="A1" s="6" t="s">
        <v>17</v>
      </c>
      <c r="B1" s="6" t="s">
        <v>14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5</v>
      </c>
      <c r="J1" s="11" t="s">
        <v>17</v>
      </c>
      <c r="K1" s="11" t="s">
        <v>14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</row>
    <row r="2" spans="1:16">
      <c r="A2" s="4">
        <v>2</v>
      </c>
      <c r="B2" s="4" t="s">
        <v>10</v>
      </c>
      <c r="C2" s="4">
        <v>4</v>
      </c>
      <c r="D2" s="4">
        <v>20</v>
      </c>
      <c r="E2" s="4">
        <v>3</v>
      </c>
      <c r="F2" s="4">
        <v>5</v>
      </c>
      <c r="G2" s="4">
        <v>14</v>
      </c>
      <c r="J2" s="4">
        <v>2</v>
      </c>
      <c r="K2" s="4" t="s">
        <v>10</v>
      </c>
      <c r="L2" s="4">
        <v>4</v>
      </c>
      <c r="M2" s="4">
        <v>24</v>
      </c>
      <c r="N2" s="4">
        <v>1</v>
      </c>
      <c r="O2" s="4">
        <v>6</v>
      </c>
      <c r="P2" s="4">
        <v>10</v>
      </c>
    </row>
    <row r="3" spans="1:16">
      <c r="A3" s="4">
        <v>4</v>
      </c>
      <c r="B3" s="4" t="s">
        <v>10</v>
      </c>
      <c r="C3" s="4">
        <v>4</v>
      </c>
      <c r="D3" s="4">
        <v>27</v>
      </c>
      <c r="E3" s="4">
        <v>0</v>
      </c>
      <c r="F3" s="4">
        <v>6.75</v>
      </c>
      <c r="G3" s="4">
        <v>12</v>
      </c>
      <c r="J3" s="4">
        <v>3</v>
      </c>
      <c r="K3" s="4" t="s">
        <v>10</v>
      </c>
      <c r="L3" s="4">
        <v>4</v>
      </c>
      <c r="M3" s="4">
        <v>25</v>
      </c>
      <c r="N3" s="4">
        <v>0</v>
      </c>
      <c r="O3" s="4">
        <v>6.25</v>
      </c>
      <c r="P3" s="4">
        <v>10</v>
      </c>
    </row>
    <row r="4" spans="1:16">
      <c r="A4" s="4">
        <v>5</v>
      </c>
      <c r="B4" s="4" t="s">
        <v>10</v>
      </c>
      <c r="C4" s="4">
        <v>3</v>
      </c>
      <c r="D4" s="4">
        <v>16</v>
      </c>
      <c r="E4" s="4">
        <v>1</v>
      </c>
      <c r="F4" s="4">
        <v>5.33</v>
      </c>
      <c r="G4" s="4">
        <v>9</v>
      </c>
      <c r="J4" s="4">
        <v>4</v>
      </c>
      <c r="K4" s="4" t="s">
        <v>10</v>
      </c>
      <c r="L4" s="4">
        <v>4</v>
      </c>
      <c r="M4" s="4">
        <v>18</v>
      </c>
      <c r="N4" s="4">
        <v>1</v>
      </c>
      <c r="O4" s="4">
        <v>4.5</v>
      </c>
      <c r="P4" s="4">
        <v>13</v>
      </c>
    </row>
    <row r="5" spans="1:16">
      <c r="A5" s="4">
        <v>7</v>
      </c>
      <c r="B5" s="4" t="s">
        <v>10</v>
      </c>
      <c r="C5" s="4">
        <v>4</v>
      </c>
      <c r="D5" s="4">
        <v>23</v>
      </c>
      <c r="E5" s="4">
        <v>2</v>
      </c>
      <c r="F5" s="4">
        <v>5.75</v>
      </c>
      <c r="G5" s="4">
        <v>12</v>
      </c>
      <c r="J5" s="4">
        <v>8</v>
      </c>
      <c r="K5" s="4" t="s">
        <v>10</v>
      </c>
      <c r="L5" s="4">
        <v>4</v>
      </c>
      <c r="M5" s="4">
        <v>17</v>
      </c>
      <c r="N5" s="4">
        <v>2</v>
      </c>
      <c r="O5" s="4">
        <v>4.25</v>
      </c>
      <c r="P5" s="4">
        <v>13</v>
      </c>
    </row>
    <row r="6" spans="1:16">
      <c r="A6" s="4">
        <v>8</v>
      </c>
      <c r="B6" s="4" t="s">
        <v>10</v>
      </c>
      <c r="C6" s="4">
        <v>4</v>
      </c>
      <c r="D6" s="4">
        <v>22</v>
      </c>
      <c r="E6" s="4">
        <v>0</v>
      </c>
      <c r="F6" s="4">
        <v>5.5</v>
      </c>
      <c r="G6" s="4">
        <v>14</v>
      </c>
      <c r="J6" s="4">
        <v>9</v>
      </c>
      <c r="K6" s="4" t="s">
        <v>10</v>
      </c>
      <c r="L6" s="4">
        <v>4</v>
      </c>
      <c r="M6" s="4">
        <v>23</v>
      </c>
      <c r="N6" s="4">
        <v>1</v>
      </c>
      <c r="O6" s="4">
        <v>5.75</v>
      </c>
      <c r="P6" s="4">
        <v>12</v>
      </c>
    </row>
    <row r="7" spans="1:16">
      <c r="A7" s="4">
        <v>10</v>
      </c>
      <c r="B7" s="4" t="s">
        <v>10</v>
      </c>
      <c r="C7" s="4">
        <v>4</v>
      </c>
      <c r="D7" s="4">
        <v>21</v>
      </c>
      <c r="E7" s="4">
        <v>1</v>
      </c>
      <c r="F7" s="4">
        <v>5.25</v>
      </c>
      <c r="G7" s="4">
        <v>8</v>
      </c>
      <c r="J7" s="4">
        <v>12</v>
      </c>
      <c r="K7" s="4" t="s">
        <v>10</v>
      </c>
      <c r="L7" s="4">
        <v>4</v>
      </c>
      <c r="M7" s="4">
        <v>21</v>
      </c>
      <c r="N7" s="4">
        <v>3</v>
      </c>
      <c r="O7" s="4">
        <v>5.25</v>
      </c>
      <c r="P7" s="4">
        <v>12</v>
      </c>
    </row>
    <row r="8" spans="1:16">
      <c r="A8" s="4">
        <v>11</v>
      </c>
      <c r="B8" s="4" t="s">
        <v>10</v>
      </c>
      <c r="C8" s="4">
        <v>3</v>
      </c>
      <c r="D8" s="4">
        <v>10</v>
      </c>
      <c r="E8" s="4">
        <v>2</v>
      </c>
      <c r="F8" s="4">
        <v>3.33</v>
      </c>
      <c r="G8" s="4">
        <v>12</v>
      </c>
      <c r="I8" t="s">
        <v>37</v>
      </c>
    </row>
    <row r="9" spans="1:16">
      <c r="A9" s="4">
        <v>13</v>
      </c>
      <c r="B9" s="4" t="s">
        <v>10</v>
      </c>
      <c r="C9" s="4">
        <v>4</v>
      </c>
      <c r="D9" s="4">
        <v>31</v>
      </c>
      <c r="E9" s="4">
        <v>2</v>
      </c>
      <c r="F9" s="4">
        <v>7.75</v>
      </c>
      <c r="G9" s="4">
        <v>9</v>
      </c>
    </row>
    <row r="10" spans="1:16">
      <c r="A10" s="4">
        <v>14</v>
      </c>
      <c r="B10" s="4" t="s">
        <v>10</v>
      </c>
      <c r="C10" s="4">
        <v>4</v>
      </c>
      <c r="D10" s="4">
        <v>31</v>
      </c>
      <c r="E10" s="4">
        <v>2</v>
      </c>
      <c r="F10" s="4">
        <v>7.75</v>
      </c>
      <c r="G10" s="4">
        <v>12</v>
      </c>
    </row>
    <row r="11" spans="1:16">
      <c r="A11" s="4">
        <v>15</v>
      </c>
      <c r="B11" s="4" t="s">
        <v>10</v>
      </c>
      <c r="C11" s="4">
        <v>4</v>
      </c>
      <c r="D11" s="4">
        <v>31</v>
      </c>
      <c r="E11" s="4">
        <v>0</v>
      </c>
      <c r="F11" s="4">
        <v>7.75</v>
      </c>
      <c r="G11" s="4">
        <v>6</v>
      </c>
    </row>
    <row r="12" spans="1:16">
      <c r="I12" t="s">
        <v>38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0"/>
  <sheetViews>
    <sheetView workbookViewId="0"/>
  </sheetViews>
  <sheetFormatPr defaultRowHeight="15"/>
  <cols>
    <col min="1" max="1" width="10.42578125" bestFit="1" customWidth="1"/>
    <col min="2" max="2" width="9" bestFit="1" customWidth="1"/>
    <col min="3" max="3" width="6.5703125" bestFit="1" customWidth="1"/>
    <col min="4" max="4" width="15.85546875" bestFit="1" customWidth="1"/>
    <col min="5" max="5" width="8.7109375" bestFit="1" customWidth="1"/>
    <col min="6" max="6" width="18.7109375" bestFit="1" customWidth="1"/>
    <col min="7" max="7" width="9.5703125" bestFit="1" customWidth="1"/>
    <col min="10" max="10" width="8.28515625" bestFit="1" customWidth="1"/>
    <col min="11" max="11" width="6.140625" bestFit="1" customWidth="1"/>
    <col min="12" max="12" width="14.42578125" bestFit="1" customWidth="1"/>
    <col min="13" max="13" width="8" bestFit="1" customWidth="1"/>
    <col min="14" max="14" width="16.85546875" bestFit="1" customWidth="1"/>
  </cols>
  <sheetData>
    <row r="1" spans="1:15" ht="15.75">
      <c r="A1" s="12" t="s">
        <v>17</v>
      </c>
      <c r="B1" s="12" t="s">
        <v>14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I1" s="11" t="s">
        <v>17</v>
      </c>
      <c r="J1" s="11" t="s">
        <v>14</v>
      </c>
      <c r="K1" s="11" t="s">
        <v>18</v>
      </c>
      <c r="L1" s="11" t="s">
        <v>19</v>
      </c>
      <c r="M1" s="11" t="s">
        <v>20</v>
      </c>
      <c r="N1" s="11" t="s">
        <v>21</v>
      </c>
      <c r="O1" s="11" t="s">
        <v>22</v>
      </c>
    </row>
    <row r="2" spans="1:15">
      <c r="A2" s="13">
        <v>1</v>
      </c>
      <c r="B2" s="13" t="s">
        <v>11</v>
      </c>
      <c r="C2" s="13">
        <v>4</v>
      </c>
      <c r="D2" s="13">
        <v>40</v>
      </c>
      <c r="E2" s="13">
        <v>1</v>
      </c>
      <c r="F2" s="14">
        <v>10</v>
      </c>
      <c r="G2" s="13">
        <v>8</v>
      </c>
      <c r="I2" s="4">
        <v>1</v>
      </c>
      <c r="J2" s="4" t="s">
        <v>11</v>
      </c>
      <c r="K2" s="4">
        <v>4</v>
      </c>
      <c r="L2" s="4">
        <v>26</v>
      </c>
      <c r="M2" s="4">
        <v>1</v>
      </c>
      <c r="N2" s="4">
        <v>6.5</v>
      </c>
      <c r="O2" s="4">
        <v>10</v>
      </c>
    </row>
    <row r="3" spans="1:15">
      <c r="A3" s="13">
        <v>3</v>
      </c>
      <c r="B3" s="13" t="s">
        <v>11</v>
      </c>
      <c r="C3" s="13">
        <v>3.4</v>
      </c>
      <c r="D3" s="13">
        <v>23</v>
      </c>
      <c r="E3" s="13">
        <v>0</v>
      </c>
      <c r="F3" s="13">
        <v>6.27</v>
      </c>
      <c r="G3" s="13">
        <v>12</v>
      </c>
      <c r="I3" s="4">
        <v>5</v>
      </c>
      <c r="J3" s="4" t="s">
        <v>11</v>
      </c>
      <c r="K3" s="4">
        <v>4</v>
      </c>
      <c r="L3" s="4">
        <v>27</v>
      </c>
      <c r="M3" s="4">
        <v>1</v>
      </c>
      <c r="N3" s="4">
        <v>6.75</v>
      </c>
      <c r="O3" s="4">
        <v>13</v>
      </c>
    </row>
    <row r="4" spans="1:15">
      <c r="A4" s="13">
        <v>6</v>
      </c>
      <c r="B4" s="13" t="s">
        <v>11</v>
      </c>
      <c r="C4" s="13">
        <v>4</v>
      </c>
      <c r="D4" s="13">
        <v>38</v>
      </c>
      <c r="E4" s="13">
        <v>1</v>
      </c>
      <c r="F4" s="13">
        <v>9.5</v>
      </c>
      <c r="G4" s="13">
        <v>9</v>
      </c>
      <c r="I4" s="4">
        <v>6</v>
      </c>
      <c r="J4" s="4" t="s">
        <v>11</v>
      </c>
      <c r="K4" s="4">
        <v>4</v>
      </c>
      <c r="L4" s="4">
        <v>20</v>
      </c>
      <c r="M4" s="4">
        <v>1</v>
      </c>
      <c r="N4" s="4">
        <v>5</v>
      </c>
      <c r="O4" s="4">
        <v>9</v>
      </c>
    </row>
    <row r="5" spans="1:15">
      <c r="A5" s="13">
        <v>9</v>
      </c>
      <c r="B5" s="13" t="s">
        <v>11</v>
      </c>
      <c r="C5" s="13">
        <v>4</v>
      </c>
      <c r="D5" s="13">
        <v>18</v>
      </c>
      <c r="E5" s="13">
        <v>2</v>
      </c>
      <c r="F5" s="13">
        <v>4.5</v>
      </c>
      <c r="G5" s="13">
        <v>13</v>
      </c>
      <c r="I5" s="4">
        <v>7</v>
      </c>
      <c r="J5" s="4" t="s">
        <v>11</v>
      </c>
      <c r="K5" s="4">
        <v>4</v>
      </c>
      <c r="L5" s="4">
        <v>22</v>
      </c>
      <c r="M5" s="4">
        <v>1</v>
      </c>
      <c r="N5" s="4">
        <v>5.5</v>
      </c>
      <c r="O5" s="4">
        <v>11</v>
      </c>
    </row>
    <row r="6" spans="1:15">
      <c r="A6" s="13">
        <v>12</v>
      </c>
      <c r="B6" s="13" t="s">
        <v>11</v>
      </c>
      <c r="C6" s="13">
        <v>4</v>
      </c>
      <c r="D6" s="13">
        <v>44</v>
      </c>
      <c r="E6" s="13">
        <v>0</v>
      </c>
      <c r="F6" s="13">
        <v>11</v>
      </c>
      <c r="G6" s="13">
        <v>6</v>
      </c>
      <c r="I6" s="4">
        <v>10</v>
      </c>
      <c r="J6" s="4" t="s">
        <v>11</v>
      </c>
      <c r="K6" s="4">
        <v>4</v>
      </c>
      <c r="L6" s="4">
        <v>44</v>
      </c>
      <c r="M6" s="4">
        <v>1</v>
      </c>
      <c r="N6" s="4">
        <v>11</v>
      </c>
      <c r="O6" s="4">
        <v>7</v>
      </c>
    </row>
    <row r="7" spans="1:15">
      <c r="I7" s="4">
        <v>11</v>
      </c>
      <c r="J7" s="4" t="s">
        <v>11</v>
      </c>
      <c r="K7" s="4">
        <v>4</v>
      </c>
      <c r="L7" s="4">
        <v>30</v>
      </c>
      <c r="M7" s="4">
        <v>1</v>
      </c>
      <c r="N7" s="4">
        <v>7.5</v>
      </c>
      <c r="O7" s="4">
        <v>10</v>
      </c>
    </row>
    <row r="8" spans="1:15">
      <c r="I8" s="4">
        <v>13</v>
      </c>
      <c r="J8" s="4" t="s">
        <v>11</v>
      </c>
      <c r="K8" s="4">
        <v>4</v>
      </c>
      <c r="L8" s="4">
        <v>21</v>
      </c>
      <c r="M8" s="4">
        <v>0</v>
      </c>
      <c r="N8" s="4">
        <v>5.25</v>
      </c>
      <c r="O8" s="4">
        <v>11</v>
      </c>
    </row>
    <row r="9" spans="1:15">
      <c r="I9" s="4">
        <v>14</v>
      </c>
      <c r="J9" s="4" t="s">
        <v>11</v>
      </c>
      <c r="K9" s="4">
        <v>4</v>
      </c>
      <c r="L9" s="4">
        <v>44</v>
      </c>
      <c r="M9" s="4">
        <v>1</v>
      </c>
      <c r="N9" s="4">
        <v>11</v>
      </c>
      <c r="O9" s="4">
        <v>9</v>
      </c>
    </row>
    <row r="10" spans="1:15">
      <c r="I10" s="4">
        <v>15</v>
      </c>
      <c r="J10" s="4" t="s">
        <v>11</v>
      </c>
      <c r="K10" s="4">
        <v>4</v>
      </c>
      <c r="L10" s="4">
        <v>15</v>
      </c>
      <c r="M10" s="4">
        <v>2</v>
      </c>
      <c r="N10" s="4">
        <v>3.75</v>
      </c>
      <c r="O10" s="4">
        <v>16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IPL</vt:lpstr>
      <vt:lpstr>Bumrah</vt:lpstr>
      <vt:lpstr>Rashid</vt:lpstr>
      <vt:lpstr>Graphs</vt:lpstr>
      <vt:lpstr>Graph</vt:lpstr>
      <vt:lpstr>bar Graph</vt:lpstr>
      <vt:lpstr>Bar Graphs</vt:lpstr>
      <vt:lpstr>Each match win</vt:lpstr>
      <vt:lpstr>Each match lose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2019-05-17T09:23:58Z</dcterms:created>
  <dcterms:modified xsi:type="dcterms:W3CDTF">2019-06-02T04:44:42Z</dcterms:modified>
</cp:coreProperties>
</file>