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ims.student\Downloads\"/>
    </mc:Choice>
  </mc:AlternateContent>
  <bookViews>
    <workbookView xWindow="0" yWindow="0" windowWidth="24000" windowHeight="9735" activeTab="1"/>
  </bookViews>
  <sheets>
    <sheet name="Regression" sheetId="3" r:id="rId1"/>
    <sheet name="TimeSeri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G8" i="1"/>
  <c r="G7" i="1"/>
  <c r="G6" i="1"/>
  <c r="G5" i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<sst xmlns="http://schemas.openxmlformats.org/spreadsheetml/2006/main" count="37" uniqueCount="36">
  <si>
    <t>Time</t>
  </si>
  <si>
    <t>year</t>
  </si>
  <si>
    <t>Sales</t>
  </si>
  <si>
    <t>CMA</t>
  </si>
  <si>
    <t>trend+Err</t>
  </si>
  <si>
    <t>Sesonality</t>
  </si>
  <si>
    <t>Ratio(Yt/CMA)</t>
  </si>
  <si>
    <t>SeasonalityFactor</t>
  </si>
  <si>
    <t>Trend+Err</t>
  </si>
  <si>
    <t>Trend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</si>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</sst>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Sales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TimeSeries!$B$3:$C$18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TimeSeries!$D$3:$D$18</c:f>
              <c:numCache>
                <c:formatCode>General</c:formatCode>
                <c:ptCount val="16"/>
                <c:pt idx="0">
                  <c:v>25.2</c:v>
                </c:pt>
                <c:pt idx="1">
                  <c:v>22.4</c:v>
                </c:pt>
                <c:pt idx="2">
                  <c:v>30</c:v>
                </c:pt>
                <c:pt idx="3">
                  <c:v>32</c:v>
                </c:pt>
                <c:pt idx="4">
                  <c:v>29.2</c:v>
                </c:pt>
                <c:pt idx="5">
                  <c:v>26.8</c:v>
                </c:pt>
                <c:pt idx="6">
                  <c:v>33.200000000000003</c:v>
                </c:pt>
                <c:pt idx="7">
                  <c:v>35.6</c:v>
                </c:pt>
                <c:pt idx="8">
                  <c:v>30</c:v>
                </c:pt>
                <c:pt idx="9">
                  <c:v>28.4</c:v>
                </c:pt>
                <c:pt idx="10">
                  <c:v>36</c:v>
                </c:pt>
                <c:pt idx="11">
                  <c:v>37.200000000000003</c:v>
                </c:pt>
                <c:pt idx="12">
                  <c:v>31.2</c:v>
                </c:pt>
                <c:pt idx="13">
                  <c:v>29.6</c:v>
                </c:pt>
                <c:pt idx="14">
                  <c:v>38</c:v>
                </c:pt>
                <c:pt idx="15">
                  <c:v>39.6</c:v>
                </c:pt>
              </c:numCache>
            </c:numRef>
          </c:val>
          <c:smooth val="0"/>
        </c:ser>
        <c:ser>
          <c:idx val="0"/>
          <c:order val="1"/>
          <c:tx>
            <c:v>CMA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TimeSeries!$E$5:$E$16</c:f>
              <c:numCache>
                <c:formatCode>General</c:formatCode>
                <c:ptCount val="12"/>
                <c:pt idx="0">
                  <c:v>27.9</c:v>
                </c:pt>
                <c:pt idx="1">
                  <c:v>28.950000000000003</c:v>
                </c:pt>
                <c:pt idx="2">
                  <c:v>29.9</c:v>
                </c:pt>
                <c:pt idx="3">
                  <c:v>30.75</c:v>
                </c:pt>
                <c:pt idx="4">
                  <c:v>31.3</c:v>
                </c:pt>
                <c:pt idx="5">
                  <c:v>31.6</c:v>
                </c:pt>
                <c:pt idx="6">
                  <c:v>32.150000000000006</c:v>
                </c:pt>
                <c:pt idx="7">
                  <c:v>32.700000000000003</c:v>
                </c:pt>
                <c:pt idx="8">
                  <c:v>33.050000000000004</c:v>
                </c:pt>
                <c:pt idx="9">
                  <c:v>33.35</c:v>
                </c:pt>
                <c:pt idx="10">
                  <c:v>33.75</c:v>
                </c:pt>
                <c:pt idx="11">
                  <c:v>34.299999999999997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397120"/>
        <c:axId val="376401432"/>
      </c:lineChart>
      <c:catAx>
        <c:axId val="3763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1432"/>
        <c:crosses val="autoZero"/>
        <c:auto val="1"/>
        <c:lblAlgn val="ctr"/>
        <c:lblOffset val="100"/>
        <c:noMultiLvlLbl val="0"/>
      </c:catAx>
      <c:valAx>
        <c:axId val="3764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2E-2"/>
          <c:y val="7.407407407407407E-2"/>
          <c:w val="0.90286351706036749"/>
          <c:h val="0.76436789151356077"/>
        </c:manualLayout>
      </c:layout>
      <c:lineChart>
        <c:grouping val="standard"/>
        <c:varyColors val="0"/>
        <c:ser>
          <c:idx val="1"/>
          <c:order val="0"/>
          <c:tx>
            <c:v>Sales-2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TimeSeries!$B$3:$C$22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TimeSeries!$D$3:$D$22</c:f>
              <c:numCache>
                <c:formatCode>General</c:formatCode>
                <c:ptCount val="20"/>
                <c:pt idx="0">
                  <c:v>25.2</c:v>
                </c:pt>
                <c:pt idx="1">
                  <c:v>22.4</c:v>
                </c:pt>
                <c:pt idx="2">
                  <c:v>30</c:v>
                </c:pt>
                <c:pt idx="3">
                  <c:v>32</c:v>
                </c:pt>
                <c:pt idx="4">
                  <c:v>29.2</c:v>
                </c:pt>
                <c:pt idx="5">
                  <c:v>26.8</c:v>
                </c:pt>
                <c:pt idx="6">
                  <c:v>33.200000000000003</c:v>
                </c:pt>
                <c:pt idx="7">
                  <c:v>35.6</c:v>
                </c:pt>
                <c:pt idx="8">
                  <c:v>30</c:v>
                </c:pt>
                <c:pt idx="9">
                  <c:v>28.4</c:v>
                </c:pt>
                <c:pt idx="10">
                  <c:v>36</c:v>
                </c:pt>
                <c:pt idx="11">
                  <c:v>37.200000000000003</c:v>
                </c:pt>
                <c:pt idx="12">
                  <c:v>31.2</c:v>
                </c:pt>
                <c:pt idx="13">
                  <c:v>29.6</c:v>
                </c:pt>
                <c:pt idx="14">
                  <c:v>38</c:v>
                </c:pt>
                <c:pt idx="15">
                  <c:v>39.6</c:v>
                </c:pt>
                <c:pt idx="16">
                  <c:v>34.407782987370638</c:v>
                </c:pt>
                <c:pt idx="17">
                  <c:v>32.110734172235688</c:v>
                </c:pt>
                <c:pt idx="18">
                  <c:v>40.417045492519421</c:v>
                </c:pt>
                <c:pt idx="19">
                  <c:v>42.60238979999739</c:v>
                </c:pt>
              </c:numCache>
            </c:numRef>
          </c:val>
          <c:smooth val="0"/>
        </c:ser>
        <c:ser>
          <c:idx val="0"/>
          <c:order val="1"/>
          <c:tx>
            <c:v>Sales-1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TimeSeries!$B$3:$C$22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TimeSeries!$D$3:$D$18</c:f>
              <c:numCache>
                <c:formatCode>General</c:formatCode>
                <c:ptCount val="16"/>
                <c:pt idx="0">
                  <c:v>25.2</c:v>
                </c:pt>
                <c:pt idx="1">
                  <c:v>22.4</c:v>
                </c:pt>
                <c:pt idx="2">
                  <c:v>30</c:v>
                </c:pt>
                <c:pt idx="3">
                  <c:v>32</c:v>
                </c:pt>
                <c:pt idx="4">
                  <c:v>29.2</c:v>
                </c:pt>
                <c:pt idx="5">
                  <c:v>26.8</c:v>
                </c:pt>
                <c:pt idx="6">
                  <c:v>33.200000000000003</c:v>
                </c:pt>
                <c:pt idx="7">
                  <c:v>35.6</c:v>
                </c:pt>
                <c:pt idx="8">
                  <c:v>30</c:v>
                </c:pt>
                <c:pt idx="9">
                  <c:v>28.4</c:v>
                </c:pt>
                <c:pt idx="10">
                  <c:v>36</c:v>
                </c:pt>
                <c:pt idx="11">
                  <c:v>37.200000000000003</c:v>
                </c:pt>
                <c:pt idx="12">
                  <c:v>31.2</c:v>
                </c:pt>
                <c:pt idx="13">
                  <c:v>29.6</c:v>
                </c:pt>
                <c:pt idx="14">
                  <c:v>38</c:v>
                </c:pt>
                <c:pt idx="15">
                  <c:v>39.6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2008"/>
        <c:axId val="369987888"/>
      </c:lineChart>
      <c:catAx>
        <c:axId val="3699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7888"/>
        <c:crosses val="autoZero"/>
        <c:auto val="1"/>
        <c:lblAlgn val="ctr"/>
        <c:lblOffset val="100"/>
        <c:noMultiLvlLbl val="0"/>
      </c:catAx>
      <c:valAx>
        <c:axId val="3699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2008"/>
        <c:crosses val="autoZero"/>
        <c:crossBetween val="between"/>
      </c:valAx>
      <c:spPr>
        <a:solidFill>
          <a:schemeClr val="accent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4</xdr:row>
      <xdr:rowOff>109537</xdr:rowOff>
    </xdr:from>
    <xdr:to>
      <xdr:col>22</xdr:col>
      <xdr:colOff>123825</xdr:colOff>
      <xdr:row>18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19</xdr:row>
      <xdr:rowOff>138112</xdr:rowOff>
    </xdr:from>
    <xdr:to>
      <xdr:col>22</xdr:col>
      <xdr:colOff>266700</xdr:colOff>
      <xdr:row>34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5" t="s">
        <v>11</v>
      </c>
      <c r="B3" s="5"/>
    </row>
    <row r="4" spans="1:9" x14ac:dyDescent="0.25">
      <c r="A4" s="2" t="s">
        <v>12</v>
      </c>
      <c r="B4" s="2">
        <v>0.96200293259004632</v>
      </c>
    </row>
    <row r="5" spans="1:9" x14ac:dyDescent="0.25">
      <c r="A5" s="2" t="s">
        <v>13</v>
      </c>
      <c r="B5" s="2">
        <v>0.92544964231184912</v>
      </c>
    </row>
    <row r="6" spans="1:9" x14ac:dyDescent="0.25">
      <c r="A6" s="2" t="s">
        <v>14</v>
      </c>
      <c r="B6" s="2">
        <v>0.92012461676269552</v>
      </c>
    </row>
    <row r="7" spans="1:9" x14ac:dyDescent="0.25">
      <c r="A7" s="2" t="s">
        <v>15</v>
      </c>
      <c r="B7" s="2">
        <v>0.82062289271223277</v>
      </c>
    </row>
    <row r="8" spans="1:9" ht="15.75" thickBot="1" x14ac:dyDescent="0.3">
      <c r="A8" s="3" t="s">
        <v>16</v>
      </c>
      <c r="B8" s="3">
        <v>16</v>
      </c>
    </row>
    <row r="10" spans="1:9" ht="15.7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5">
      <c r="A12" s="2" t="s">
        <v>18</v>
      </c>
      <c r="B12" s="2">
        <v>1</v>
      </c>
      <c r="C12" s="2">
        <v>117.03569877398377</v>
      </c>
      <c r="D12" s="2">
        <v>117.03569877398377</v>
      </c>
      <c r="E12" s="2">
        <v>173.7925262084313</v>
      </c>
      <c r="F12" s="2">
        <v>2.7729108500835845E-9</v>
      </c>
    </row>
    <row r="13" spans="1:9" x14ac:dyDescent="0.25">
      <c r="A13" s="2" t="s">
        <v>19</v>
      </c>
      <c r="B13" s="2">
        <v>14</v>
      </c>
      <c r="C13" s="2">
        <v>9.4279070486074978</v>
      </c>
      <c r="D13" s="2">
        <v>0.67342193204339273</v>
      </c>
      <c r="E13" s="2"/>
      <c r="F13" s="2"/>
    </row>
    <row r="14" spans="1:9" ht="15.75" thickBot="1" x14ac:dyDescent="0.3">
      <c r="A14" s="3" t="s">
        <v>20</v>
      </c>
      <c r="B14" s="3">
        <v>15</v>
      </c>
      <c r="C14" s="3">
        <v>126.46360582259126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s="2" t="s">
        <v>21</v>
      </c>
      <c r="B17" s="2">
        <v>26.447172732757057</v>
      </c>
      <c r="C17" s="2">
        <v>0.43033827544378733</v>
      </c>
      <c r="D17" s="2">
        <v>61.456705670633987</v>
      </c>
      <c r="E17" s="2">
        <v>1.9656616064403092E-18</v>
      </c>
      <c r="F17" s="2">
        <v>25.524188928283717</v>
      </c>
      <c r="G17" s="2">
        <v>27.370156537230397</v>
      </c>
      <c r="H17" s="2">
        <v>25.524188928283717</v>
      </c>
      <c r="I17" s="2">
        <v>27.370156537230397</v>
      </c>
    </row>
    <row r="18" spans="1:9" ht="15.75" thickBot="1" x14ac:dyDescent="0.3">
      <c r="A18" s="3" t="s">
        <v>34</v>
      </c>
      <c r="B18" s="3">
        <v>0.58670490321190727</v>
      </c>
      <c r="C18" s="3">
        <v>4.4504524953133652E-2</v>
      </c>
      <c r="D18" s="3">
        <v>13.183039338803148</v>
      </c>
      <c r="E18" s="3">
        <v>2.7729108500835746E-9</v>
      </c>
      <c r="F18" s="3">
        <v>0.49125219054032043</v>
      </c>
      <c r="G18" s="3">
        <v>0.68215761588349411</v>
      </c>
      <c r="H18" s="3">
        <v>0.49125219054032043</v>
      </c>
      <c r="I18" s="3">
        <v>0.68215761588349411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F1" sqref="F1"/>
    </sheetView>
  </sheetViews>
  <sheetFormatPr defaultRowHeight="15" x14ac:dyDescent="0.25"/>
  <cols>
    <col min="6" max="7" width="14" customWidth="1"/>
    <col min="8" max="8" width="17.140625" customWidth="1"/>
  </cols>
  <sheetData>
    <row r="1" spans="1:13" x14ac:dyDescent="0.25">
      <c r="E1" t="s">
        <v>4</v>
      </c>
      <c r="F1" t="s">
        <v>5</v>
      </c>
    </row>
    <row r="2" spans="1:13" x14ac:dyDescent="0.25">
      <c r="A2" s="6" t="s">
        <v>0</v>
      </c>
      <c r="B2" s="6" t="s">
        <v>1</v>
      </c>
      <c r="C2" s="6"/>
      <c r="D2" s="6" t="s">
        <v>2</v>
      </c>
      <c r="E2" s="6" t="s">
        <v>3</v>
      </c>
      <c r="F2" s="6" t="s">
        <v>6</v>
      </c>
      <c r="G2" s="6"/>
      <c r="H2" s="6" t="s">
        <v>7</v>
      </c>
      <c r="I2" s="6" t="s">
        <v>8</v>
      </c>
      <c r="J2" s="6" t="s">
        <v>9</v>
      </c>
      <c r="K2" s="6" t="s">
        <v>35</v>
      </c>
      <c r="L2" s="6"/>
      <c r="M2" s="6"/>
    </row>
    <row r="3" spans="1:13" x14ac:dyDescent="0.25">
      <c r="A3" s="1">
        <v>1</v>
      </c>
      <c r="B3" s="1">
        <v>2012</v>
      </c>
      <c r="C3" s="1">
        <v>1</v>
      </c>
      <c r="D3" s="1">
        <v>25.2</v>
      </c>
      <c r="E3" s="1"/>
      <c r="F3" s="1"/>
      <c r="G3" s="1"/>
      <c r="H3" s="1">
        <v>0.94471968173773568</v>
      </c>
      <c r="I3" s="1">
        <f>D3/H3</f>
        <v>26.67457922930814</v>
      </c>
      <c r="J3" s="1">
        <f>Regression!$B$17+(Regression!$B$18*TimeSeries!A3)</f>
        <v>27.033877635968963</v>
      </c>
      <c r="K3" s="1">
        <f>D3/(H3*J3)</f>
        <v>0.98670932777387543</v>
      </c>
      <c r="L3" s="1"/>
      <c r="M3" s="1"/>
    </row>
    <row r="4" spans="1:13" x14ac:dyDescent="0.25">
      <c r="A4" s="1">
        <v>2</v>
      </c>
      <c r="B4" s="1"/>
      <c r="C4" s="1">
        <v>2</v>
      </c>
      <c r="D4" s="1">
        <v>22.4</v>
      </c>
      <c r="E4" s="1"/>
      <c r="F4" s="1"/>
      <c r="G4" s="1"/>
      <c r="H4" s="1">
        <v>0.867673335144029</v>
      </c>
      <c r="I4" s="1">
        <f t="shared" ref="I4:I18" si="0">D4/H4</f>
        <v>25.81616732094426</v>
      </c>
      <c r="J4" s="1">
        <f>Regression!$B$17+(Regression!$B$18*TimeSeries!A4)</f>
        <v>27.620582539180873</v>
      </c>
      <c r="K4" s="1">
        <f t="shared" ref="K4:K18" si="1">D4/(H4*J4)</f>
        <v>0.93467135547641045</v>
      </c>
      <c r="L4" s="1"/>
      <c r="M4" s="1"/>
    </row>
    <row r="5" spans="1:13" x14ac:dyDescent="0.25">
      <c r="A5" s="1">
        <v>3</v>
      </c>
      <c r="B5" s="1"/>
      <c r="C5" s="1">
        <v>3</v>
      </c>
      <c r="D5" s="1">
        <v>30</v>
      </c>
      <c r="E5" s="1">
        <f>AVERAGE(AVERAGE(D3:D6),AVERAGE(D4:D7))</f>
        <v>27.9</v>
      </c>
      <c r="F5" s="1">
        <f>D5/E5</f>
        <v>1.0752688172043012</v>
      </c>
      <c r="G5" s="1">
        <f>AVERAGE(F7,F11,F15)</f>
        <v>0.94471968173773568</v>
      </c>
      <c r="H5" s="1">
        <v>1.0750767971815536</v>
      </c>
      <c r="I5" s="1">
        <f t="shared" si="0"/>
        <v>27.904983233429185</v>
      </c>
      <c r="J5" s="1">
        <f>Regression!$B$17+(Regression!$B$18*TimeSeries!A5)</f>
        <v>28.207287442392779</v>
      </c>
      <c r="K5" s="1">
        <f t="shared" si="1"/>
        <v>0.98928276213794097</v>
      </c>
      <c r="L5" s="1"/>
      <c r="M5" s="1"/>
    </row>
    <row r="6" spans="1:13" x14ac:dyDescent="0.25">
      <c r="A6" s="1">
        <v>4</v>
      </c>
      <c r="B6" s="1"/>
      <c r="C6" s="1">
        <v>4</v>
      </c>
      <c r="D6" s="1">
        <v>32</v>
      </c>
      <c r="E6" s="1">
        <f t="shared" ref="E6:E16" si="2">AVERAGE(AVERAGE(D4:D7),AVERAGE(D5:D8))</f>
        <v>28.950000000000003</v>
      </c>
      <c r="F6" s="1">
        <f t="shared" ref="F6:F16" si="3">D6/E6</f>
        <v>1.1053540587219342</v>
      </c>
      <c r="G6" s="1">
        <f>AVERAGE(F8,F12,F16)</f>
        <v>0.867673335144029</v>
      </c>
      <c r="H6" s="1">
        <v>1.1157928720211723</v>
      </c>
      <c r="I6" s="1">
        <f t="shared" si="0"/>
        <v>28.679157935499695</v>
      </c>
      <c r="J6" s="1">
        <f>Regression!$B$17+(Regression!$B$18*TimeSeries!A6)</f>
        <v>28.793992345604686</v>
      </c>
      <c r="K6" s="1">
        <f t="shared" si="1"/>
        <v>0.99601186217157145</v>
      </c>
      <c r="L6" s="1"/>
      <c r="M6" s="1"/>
    </row>
    <row r="7" spans="1:13" x14ac:dyDescent="0.25">
      <c r="A7" s="1">
        <v>5</v>
      </c>
      <c r="B7" s="1">
        <v>2013</v>
      </c>
      <c r="C7" s="1">
        <v>1</v>
      </c>
      <c r="D7" s="1">
        <v>29.2</v>
      </c>
      <c r="E7" s="1">
        <f t="shared" si="2"/>
        <v>29.9</v>
      </c>
      <c r="F7" s="1">
        <f t="shared" si="3"/>
        <v>0.97658862876254182</v>
      </c>
      <c r="G7" s="1">
        <f>AVERAGE(F5,F9,F13)</f>
        <v>1.0750767971815536</v>
      </c>
      <c r="H7" s="1">
        <v>0.94471968173773568</v>
      </c>
      <c r="I7" s="1">
        <f t="shared" si="0"/>
        <v>30.908639424436416</v>
      </c>
      <c r="J7" s="1">
        <f>Regression!$B$17+(Regression!$B$18*TimeSeries!A7)</f>
        <v>29.380697248816592</v>
      </c>
      <c r="K7" s="1">
        <f t="shared" si="1"/>
        <v>1.0520049664812283</v>
      </c>
      <c r="L7" s="1"/>
      <c r="M7" s="1"/>
    </row>
    <row r="8" spans="1:13" x14ac:dyDescent="0.25">
      <c r="A8" s="1">
        <v>6</v>
      </c>
      <c r="B8" s="1"/>
      <c r="C8" s="1">
        <v>2</v>
      </c>
      <c r="D8" s="1">
        <v>26.8</v>
      </c>
      <c r="E8" s="1">
        <f t="shared" si="2"/>
        <v>30.75</v>
      </c>
      <c r="F8" s="1">
        <f t="shared" si="3"/>
        <v>0.87154471544715451</v>
      </c>
      <c r="G8" s="1">
        <f>AVERAGE(F6,F10,F14)</f>
        <v>1.1157928720211723</v>
      </c>
      <c r="H8" s="1">
        <v>0.867673335144029</v>
      </c>
      <c r="I8" s="1">
        <f t="shared" si="0"/>
        <v>30.887200187558314</v>
      </c>
      <c r="J8" s="1">
        <f>Regression!$B$17+(Regression!$B$18*TimeSeries!A8)</f>
        <v>29.967402152028502</v>
      </c>
      <c r="K8" s="1">
        <f t="shared" si="1"/>
        <v>1.0306932856863453</v>
      </c>
      <c r="L8" s="1"/>
      <c r="M8" s="1"/>
    </row>
    <row r="9" spans="1:13" x14ac:dyDescent="0.25">
      <c r="A9" s="1">
        <v>7</v>
      </c>
      <c r="B9" s="1"/>
      <c r="C9" s="1">
        <v>3</v>
      </c>
      <c r="D9" s="1">
        <v>33.200000000000003</v>
      </c>
      <c r="E9" s="1">
        <f t="shared" si="2"/>
        <v>31.3</v>
      </c>
      <c r="F9" s="1">
        <f t="shared" si="3"/>
        <v>1.060702875399361</v>
      </c>
      <c r="G9" s="1"/>
      <c r="H9" s="1">
        <v>1.0750767971815536</v>
      </c>
      <c r="I9" s="1">
        <f t="shared" si="0"/>
        <v>30.881514778328299</v>
      </c>
      <c r="J9" s="1">
        <f>Regression!$B$17+(Regression!$B$18*TimeSeries!A9)</f>
        <v>30.554107055240408</v>
      </c>
      <c r="K9" s="1">
        <f t="shared" si="1"/>
        <v>1.0107156698278221</v>
      </c>
      <c r="L9" s="1"/>
      <c r="M9" s="1"/>
    </row>
    <row r="10" spans="1:13" x14ac:dyDescent="0.25">
      <c r="A10" s="1">
        <v>8</v>
      </c>
      <c r="B10" s="1"/>
      <c r="C10" s="1">
        <v>4</v>
      </c>
      <c r="D10" s="1">
        <v>35.6</v>
      </c>
      <c r="E10" s="1">
        <f t="shared" si="2"/>
        <v>31.6</v>
      </c>
      <c r="F10" s="1">
        <f t="shared" si="3"/>
        <v>1.1265822784810127</v>
      </c>
      <c r="G10" s="1"/>
      <c r="H10" s="1">
        <v>1.1157928720211723</v>
      </c>
      <c r="I10" s="1">
        <f t="shared" si="0"/>
        <v>31.905563203243414</v>
      </c>
      <c r="J10" s="1">
        <f>Regression!$B$17+(Regression!$B$18*TimeSeries!A10)</f>
        <v>31.140811958452314</v>
      </c>
      <c r="K10" s="1">
        <f t="shared" si="1"/>
        <v>1.0245578453706161</v>
      </c>
      <c r="L10" s="1"/>
      <c r="M10" s="1"/>
    </row>
    <row r="11" spans="1:13" x14ac:dyDescent="0.25">
      <c r="A11" s="1">
        <v>9</v>
      </c>
      <c r="B11" s="1">
        <v>2014</v>
      </c>
      <c r="C11" s="1">
        <v>1</v>
      </c>
      <c r="D11" s="1">
        <v>30</v>
      </c>
      <c r="E11" s="1">
        <f t="shared" si="2"/>
        <v>32.150000000000006</v>
      </c>
      <c r="F11" s="1">
        <f t="shared" si="3"/>
        <v>0.93312597200622072</v>
      </c>
      <c r="G11" s="1"/>
      <c r="H11" s="1">
        <v>0.94471968173773568</v>
      </c>
      <c r="I11" s="1">
        <f t="shared" si="0"/>
        <v>31.755451463462069</v>
      </c>
      <c r="J11" s="1">
        <f>Regression!$B$17+(Regression!$B$18*TimeSeries!A11)</f>
        <v>31.72751686166422</v>
      </c>
      <c r="K11" s="1">
        <f t="shared" si="1"/>
        <v>1.0008804534536897</v>
      </c>
      <c r="L11" s="1"/>
      <c r="M11" s="1"/>
    </row>
    <row r="12" spans="1:13" x14ac:dyDescent="0.25">
      <c r="A12" s="1">
        <v>10</v>
      </c>
      <c r="B12" s="1"/>
      <c r="C12" s="1">
        <v>2</v>
      </c>
      <c r="D12" s="1">
        <v>28.4</v>
      </c>
      <c r="E12" s="1">
        <f t="shared" si="2"/>
        <v>32.700000000000003</v>
      </c>
      <c r="F12" s="1">
        <f t="shared" si="3"/>
        <v>0.86850152905198763</v>
      </c>
      <c r="G12" s="1"/>
      <c r="H12" s="1">
        <v>0.867673335144029</v>
      </c>
      <c r="I12" s="1">
        <f t="shared" si="0"/>
        <v>32.731212139054328</v>
      </c>
      <c r="J12" s="1">
        <f>Regression!$B$17+(Regression!$B$18*TimeSeries!A12)</f>
        <v>32.31422176487613</v>
      </c>
      <c r="K12" s="1">
        <f t="shared" si="1"/>
        <v>1.0129042369397689</v>
      </c>
      <c r="L12" s="1"/>
      <c r="M12" s="1"/>
    </row>
    <row r="13" spans="1:13" x14ac:dyDescent="0.25">
      <c r="A13" s="1">
        <v>11</v>
      </c>
      <c r="B13" s="1"/>
      <c r="C13" s="1">
        <v>3</v>
      </c>
      <c r="D13" s="1">
        <v>36</v>
      </c>
      <c r="E13" s="1">
        <f t="shared" si="2"/>
        <v>33.050000000000004</v>
      </c>
      <c r="F13" s="1">
        <f t="shared" si="3"/>
        <v>1.0892586989409982</v>
      </c>
      <c r="G13" s="1"/>
      <c r="H13" s="1">
        <v>1.0750767971815536</v>
      </c>
      <c r="I13" s="1">
        <f t="shared" si="0"/>
        <v>33.485979880115018</v>
      </c>
      <c r="J13" s="1">
        <f>Regression!$B$17+(Regression!$B$18*TimeSeries!A13)</f>
        <v>32.900926668088033</v>
      </c>
      <c r="K13" s="1">
        <f t="shared" si="1"/>
        <v>1.017782271542961</v>
      </c>
      <c r="L13" s="1"/>
      <c r="M13" s="1"/>
    </row>
    <row r="14" spans="1:13" x14ac:dyDescent="0.25">
      <c r="A14" s="1">
        <v>12</v>
      </c>
      <c r="B14" s="1"/>
      <c r="C14" s="1">
        <v>4</v>
      </c>
      <c r="D14" s="1">
        <v>37.200000000000003</v>
      </c>
      <c r="E14" s="1">
        <f t="shared" si="2"/>
        <v>33.35</v>
      </c>
      <c r="F14" s="1">
        <f t="shared" si="3"/>
        <v>1.1154422788605698</v>
      </c>
      <c r="G14" s="1"/>
      <c r="H14" s="1">
        <v>1.1157928720211723</v>
      </c>
      <c r="I14" s="1">
        <f t="shared" si="0"/>
        <v>33.339521100018402</v>
      </c>
      <c r="J14" s="1">
        <f>Regression!$B$17+(Regression!$B$18*TimeSeries!A14)</f>
        <v>33.487631571299943</v>
      </c>
      <c r="K14" s="1">
        <f t="shared" si="1"/>
        <v>0.99557715895893684</v>
      </c>
      <c r="L14" s="1"/>
      <c r="M14" s="1"/>
    </row>
    <row r="15" spans="1:13" x14ac:dyDescent="0.25">
      <c r="A15" s="1">
        <v>13</v>
      </c>
      <c r="B15" s="1">
        <v>2015</v>
      </c>
      <c r="C15" s="1">
        <v>1</v>
      </c>
      <c r="D15" s="1">
        <v>31.2</v>
      </c>
      <c r="E15" s="1">
        <f t="shared" si="2"/>
        <v>33.75</v>
      </c>
      <c r="F15" s="1">
        <f t="shared" si="3"/>
        <v>0.9244444444444444</v>
      </c>
      <c r="G15" s="1"/>
      <c r="H15" s="1">
        <v>0.94471968173773568</v>
      </c>
      <c r="I15" s="1">
        <f t="shared" si="0"/>
        <v>33.025669522000555</v>
      </c>
      <c r="J15" s="1">
        <f>Regression!$B$17+(Regression!$B$18*TimeSeries!A15)</f>
        <v>34.074336474511853</v>
      </c>
      <c r="K15" s="1">
        <f t="shared" si="1"/>
        <v>0.96922414165582582</v>
      </c>
      <c r="L15" s="1"/>
      <c r="M15" s="1"/>
    </row>
    <row r="16" spans="1:13" x14ac:dyDescent="0.25">
      <c r="A16" s="1">
        <v>14</v>
      </c>
      <c r="B16" s="1"/>
      <c r="C16" s="1">
        <v>2</v>
      </c>
      <c r="D16" s="1">
        <v>29.6</v>
      </c>
      <c r="E16" s="1">
        <f t="shared" si="2"/>
        <v>34.299999999999997</v>
      </c>
      <c r="F16" s="1">
        <f t="shared" si="3"/>
        <v>0.86297376093294476</v>
      </c>
      <c r="G16" s="1"/>
      <c r="H16" s="1">
        <v>0.867673335144029</v>
      </c>
      <c r="I16" s="1">
        <f t="shared" si="0"/>
        <v>34.114221102676346</v>
      </c>
      <c r="J16" s="1">
        <f>Regression!$B$17+(Regression!$B$18*TimeSeries!A16)</f>
        <v>34.661041377723762</v>
      </c>
      <c r="K16" s="1">
        <f t="shared" si="1"/>
        <v>0.98422377824461882</v>
      </c>
      <c r="L16" s="1"/>
      <c r="M16" s="1"/>
    </row>
    <row r="17" spans="1:13" x14ac:dyDescent="0.25">
      <c r="A17" s="1">
        <v>15</v>
      </c>
      <c r="B17" s="1"/>
      <c r="C17" s="1">
        <v>3</v>
      </c>
      <c r="D17" s="1">
        <v>38</v>
      </c>
      <c r="E17" s="1"/>
      <c r="F17" s="1"/>
      <c r="G17" s="1"/>
      <c r="H17" s="1">
        <v>1.0750767971815536</v>
      </c>
      <c r="I17" s="1">
        <f t="shared" si="0"/>
        <v>35.346312095676964</v>
      </c>
      <c r="J17" s="1">
        <f>Regression!$B$17+(Regression!$B$18*TimeSeries!A17)</f>
        <v>35.247746280935665</v>
      </c>
      <c r="K17" s="1">
        <f t="shared" si="1"/>
        <v>1.0027963721128637</v>
      </c>
      <c r="L17" s="1"/>
      <c r="M17" s="1"/>
    </row>
    <row r="18" spans="1:13" x14ac:dyDescent="0.25">
      <c r="A18" s="1">
        <v>16</v>
      </c>
      <c r="B18" s="1"/>
      <c r="C18" s="1">
        <v>4</v>
      </c>
      <c r="D18" s="1">
        <v>39.6</v>
      </c>
      <c r="E18" s="1"/>
      <c r="F18" s="1"/>
      <c r="G18" s="1"/>
      <c r="H18" s="1">
        <v>1.1157928720211723</v>
      </c>
      <c r="I18" s="1">
        <f t="shared" si="0"/>
        <v>35.490457945180879</v>
      </c>
      <c r="J18" s="1">
        <f>Regression!$B$17+(Regression!$B$18*TimeSeries!A18)</f>
        <v>35.834451184147575</v>
      </c>
      <c r="K18" s="1">
        <f t="shared" si="1"/>
        <v>0.99040048814480308</v>
      </c>
      <c r="L18" s="1"/>
      <c r="M18" s="1"/>
    </row>
    <row r="19" spans="1:13" x14ac:dyDescent="0.25">
      <c r="A19">
        <v>17</v>
      </c>
      <c r="B19">
        <v>2016</v>
      </c>
      <c r="C19">
        <v>1</v>
      </c>
      <c r="D19">
        <f>G5*J19</f>
        <v>34.407782987370638</v>
      </c>
      <c r="J19" s="1">
        <f>Regression!$B$17+(Regression!$B$18*TimeSeries!A19)</f>
        <v>36.421156087359478</v>
      </c>
    </row>
    <row r="20" spans="1:13" x14ac:dyDescent="0.25">
      <c r="A20">
        <v>18</v>
      </c>
      <c r="C20">
        <v>2</v>
      </c>
      <c r="D20">
        <f>G6*J20</f>
        <v>32.110734172235688</v>
      </c>
      <c r="J20" s="1">
        <f>Regression!$B$17+(Regression!$B$18*TimeSeries!A20)</f>
        <v>37.007860990571388</v>
      </c>
    </row>
    <row r="21" spans="1:13" x14ac:dyDescent="0.25">
      <c r="A21">
        <v>19</v>
      </c>
      <c r="C21">
        <v>3</v>
      </c>
      <c r="D21">
        <f>G7*J21</f>
        <v>40.417045492519421</v>
      </c>
      <c r="J21" s="1">
        <f>Regression!$B$17+(Regression!$B$18*TimeSeries!A21)</f>
        <v>37.594565893783297</v>
      </c>
    </row>
    <row r="22" spans="1:13" x14ac:dyDescent="0.25">
      <c r="A22">
        <v>20</v>
      </c>
      <c r="C22">
        <v>4</v>
      </c>
      <c r="D22">
        <f>G8*J22</f>
        <v>42.60238979999739</v>
      </c>
      <c r="J22" s="1">
        <f>Regression!$B$17+(Regression!$B$18*TimeSeries!A22)</f>
        <v>38.1812707969952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TimeSeries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NMIMS Student</dc:creator>
  <cp:lastModifiedBy>NMIMS Student</cp:lastModifiedBy>
  <dcterms:created xsi:type="dcterms:W3CDTF">2018-01-08T07:01:23Z</dcterms:created>
  <dcterms:modified xsi:type="dcterms:W3CDTF">2018-01-08T07:37:39Z</dcterms:modified>
</cp:coreProperties>
</file>