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dan\Downloads\"/>
    </mc:Choice>
  </mc:AlternateContent>
  <xr:revisionPtr revIDLastSave="0" documentId="13_ncr:1_{4117C3A4-D21B-433E-9F65-874D8CEE2F6D}" xr6:coauthVersionLast="46" xr6:coauthVersionMax="46" xr10:uidLastSave="{00000000-0000-0000-0000-000000000000}"/>
  <bookViews>
    <workbookView xWindow="4110" yWindow="2970" windowWidth="28800" windowHeight="15435" xr2:uid="{00000000-000D-0000-FFFF-FFFF00000000}"/>
  </bookViews>
  <sheets>
    <sheet name="UNH" sheetId="5" r:id="rId1"/>
    <sheet name="Financial Ratios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4" l="1"/>
  <c r="L21" i="4"/>
  <c r="K21" i="4"/>
  <c r="J21" i="4"/>
  <c r="M20" i="4"/>
  <c r="L20" i="4"/>
  <c r="K20" i="4"/>
  <c r="J20" i="4"/>
  <c r="M19" i="4"/>
  <c r="L19" i="4"/>
  <c r="K19" i="4"/>
  <c r="J19" i="4"/>
  <c r="M18" i="4"/>
  <c r="L18" i="4"/>
  <c r="K18" i="4"/>
  <c r="J18" i="4"/>
  <c r="D19" i="4" s="1"/>
  <c r="M17" i="4"/>
  <c r="L17" i="4"/>
  <c r="K17" i="4"/>
  <c r="J17" i="4"/>
  <c r="M15" i="4"/>
  <c r="L15" i="4"/>
  <c r="K15" i="4"/>
  <c r="J15" i="4"/>
  <c r="D35" i="4" s="1"/>
  <c r="M14" i="4"/>
  <c r="L14" i="4"/>
  <c r="K14" i="4"/>
  <c r="J14" i="4"/>
  <c r="D41" i="4" s="1"/>
  <c r="M13" i="4"/>
  <c r="L13" i="4"/>
  <c r="K13" i="4"/>
  <c r="J13" i="4"/>
  <c r="D12" i="4" s="1"/>
  <c r="M12" i="4"/>
  <c r="L12" i="4"/>
  <c r="K12" i="4"/>
  <c r="J12" i="4"/>
  <c r="M11" i="4"/>
  <c r="L11" i="4"/>
  <c r="K11" i="4"/>
  <c r="J11" i="4"/>
  <c r="D11" i="4" s="1"/>
  <c r="M10" i="4"/>
  <c r="L10" i="4"/>
  <c r="K10" i="4"/>
  <c r="J10" i="4"/>
  <c r="D9" i="4" s="1"/>
  <c r="M9" i="4"/>
  <c r="L9" i="4"/>
  <c r="K9" i="4"/>
  <c r="J9" i="4"/>
  <c r="M7" i="4"/>
  <c r="L7" i="4"/>
  <c r="K7" i="4"/>
  <c r="J7" i="4"/>
  <c r="M6" i="4"/>
  <c r="L6" i="4"/>
  <c r="K6" i="4"/>
  <c r="J6" i="4"/>
  <c r="G4" i="4"/>
  <c r="F4" i="4"/>
  <c r="E4" i="4"/>
  <c r="L8" i="4" l="1"/>
  <c r="K8" i="4"/>
  <c r="D36" i="4"/>
  <c r="E35" i="4" s="1"/>
  <c r="G47" i="4"/>
  <c r="G50" i="4" s="1"/>
  <c r="M8" i="4"/>
  <c r="K16" i="4"/>
  <c r="E47" i="4"/>
  <c r="D51" i="4" s="1"/>
  <c r="E50" i="4" s="1"/>
  <c r="F47" i="4"/>
  <c r="F50" i="4" s="1"/>
  <c r="D48" i="4"/>
  <c r="D31" i="4"/>
  <c r="J8" i="4"/>
  <c r="D8" i="4" s="1"/>
  <c r="E8" i="4" s="1"/>
  <c r="D42" i="4"/>
  <c r="E41" i="4" s="1"/>
  <c r="E11" i="4"/>
  <c r="D28" i="4"/>
  <c r="M16" i="4"/>
  <c r="D5" i="4"/>
  <c r="G24" i="4"/>
  <c r="D24" i="4"/>
  <c r="L16" i="4"/>
  <c r="E24" i="4"/>
  <c r="F5" i="4"/>
  <c r="D25" i="4"/>
  <c r="G5" i="4"/>
  <c r="D17" i="4"/>
  <c r="D20" i="4"/>
  <c r="E19" i="4" s="1"/>
  <c r="J16" i="4"/>
  <c r="D16" i="4" s="1"/>
  <c r="D27" i="4"/>
  <c r="D47" i="4"/>
  <c r="F24" i="4"/>
  <c r="E5" i="4"/>
  <c r="D30" i="4"/>
  <c r="D6" i="4"/>
  <c r="E16" i="4" l="1"/>
  <c r="E27" i="4"/>
  <c r="E30" i="4"/>
  <c r="F35" i="4"/>
  <c r="G35" i="4" s="1"/>
  <c r="D39" i="4"/>
  <c r="E38" i="4" s="1"/>
  <c r="F38" i="4" s="1"/>
  <c r="G38" i="4" s="1"/>
  <c r="D45" i="4"/>
  <c r="E44" i="4" s="1"/>
  <c r="F44" i="4" s="1"/>
  <c r="G44" i="4" s="1"/>
  <c r="F41" i="4"/>
  <c r="G4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6" authorId="0" shapeId="0" xr:uid="{00000000-0006-0000-0300-000001000000}">
      <text>
        <r>
          <rPr>
            <sz val="10"/>
            <color rgb="FF000000"/>
            <rFont val="Arial"/>
            <family val="2"/>
          </rPr>
          <t>Tag: AssetsCurrent _x000D_
Calculation: 7.85B_x000D_
Label: Total current assets_x000D_
Units: USD_x000D_
Period: 2014-FY_x000D_
------------------------_x000D_
CIK: 0000004281 (AA)_x000D_
Accession: 0001193125-16-470162_x000D_
Report section: (4) Consolidated Balance Sheet_x000D_
 by @XBRLAnalyst</t>
        </r>
      </text>
    </comment>
    <comment ref="K6" authorId="0" shapeId="0" xr:uid="{00000000-0006-0000-0300-000002000000}">
      <text>
        <r>
          <rPr>
            <sz val="10"/>
            <color rgb="FF000000"/>
            <rFont val="Arial"/>
            <family val="2"/>
          </rPr>
          <t>Tag: AssetsCurrent _x000D_
Calculation: 6.97B_x000D_
Label: Total current assets_x000D_
Units: USD_x000D_
Period: 2013-FY_x000D_
------------------------_x000D_
CIK: 0000004281 (AA)_x000D_
Accession: 0001193125-15-054376_x000D_
Report section: (4) Consolidated Balance Sheet_x000D_
 by @XBRLAnalyst</t>
        </r>
      </text>
    </comment>
    <comment ref="L6" authorId="0" shapeId="0" xr:uid="{00000000-0006-0000-0300-000003000000}">
      <text>
        <r>
          <rPr>
            <sz val="10"/>
            <color rgb="FF000000"/>
            <rFont val="Arial"/>
            <family val="2"/>
          </rPr>
          <t>Tag: AssetsCurrent _x000D_
Calculation: 7.7B_x000D_
Label: Total current assets_x000D_
Units: USD_x000D_
Period: 2012-FY_x000D_
------------------------_x000D_
CIK: 0000004281 (AA)_x000D_
Accession: 0001193125-14-051516_x000D_
Report section: (4) Consolidated Balance Sheet_x000D_
 by @XBRLAnalyst</t>
        </r>
      </text>
    </comment>
    <comment ref="M6" authorId="0" shapeId="0" xr:uid="{00000000-0006-0000-0300-000004000000}">
      <text>
        <r>
          <rPr>
            <sz val="10"/>
            <color rgb="FF000000"/>
            <rFont val="Arial"/>
            <family val="2"/>
          </rPr>
          <t>Tag: AssetsCurrent _x000D_
Calculation: 7.71B_x000D_
Label: Total current assets_x000D_
Units: USD_x000D_
Period: 2011-FY_x000D_
------------------------_x000D_
CIK: 0000004281 (AA)_x000D_
Accession: 0001193125-13-065466_x000D_
Report section: (4) Consolidated Balance Sheet_x000D_
 by @XBRLAnalyst</t>
        </r>
      </text>
    </comment>
    <comment ref="J7" authorId="0" shapeId="0" xr:uid="{00000000-0006-0000-0300-000005000000}">
      <text>
        <r>
          <rPr>
            <sz val="10"/>
            <color rgb="FF000000"/>
            <rFont val="Arial"/>
            <family val="2"/>
          </rPr>
          <t>Tag: InventoryNet _x000D_
Calculation: 3.08B_x000D_
Label: Inventories (G)_x000D_
Units: USD_x000D_
Period: 2014-FY_x000D_
------------------------_x000D_
CIK: 0000004281 (AA)_x000D_
Accession: 0001193125-16-470162_x000D_
Report section: (4) Consolidated Balance Sheet_x000D_
 by @XBRLAnalyst</t>
        </r>
      </text>
    </comment>
    <comment ref="K7" authorId="0" shapeId="0" xr:uid="{00000000-0006-0000-0300-000006000000}">
      <text>
        <r>
          <rPr>
            <sz val="10"/>
            <color rgb="FF000000"/>
            <rFont val="Arial"/>
            <family val="2"/>
          </rPr>
          <t>Tag: InventoryNet _x000D_
Calculation: 2.71B_x000D_
Label: Inventories (G)_x000D_
Units: USD_x000D_
Period: 2013-FY_x000D_
------------------------_x000D_
CIK: 0000004281 (AA)_x000D_
Accession: 0001193125-15-054376_x000D_
Report section: (4) Consolidated Balance Sheet_x000D_
 by @XBRLAnalyst</t>
        </r>
      </text>
    </comment>
    <comment ref="L7" authorId="0" shapeId="0" xr:uid="{00000000-0006-0000-0300-000007000000}">
      <text>
        <r>
          <rPr>
            <sz val="10"/>
            <color rgb="FF000000"/>
            <rFont val="Arial"/>
            <family val="2"/>
          </rPr>
          <t>Tag: InventoryNet _x000D_
Calculation: 2.83B_x000D_
Label: Inventories (G)_x000D_
Units: USD_x000D_
Period: 2012-FY_x000D_
------------------------_x000D_
CIK: 0000004281 (AA)_x000D_
Accession: 0001193125-14-051516_x000D_
Report section: (4) Consolidated Balance Sheet_x000D_
 by @XBRLAnalyst</t>
        </r>
      </text>
    </comment>
    <comment ref="M7" authorId="0" shapeId="0" xr:uid="{00000000-0006-0000-0300-000008000000}">
      <text>
        <r>
          <rPr>
            <sz val="10"/>
            <color rgb="FF000000"/>
            <rFont val="Arial"/>
            <family val="2"/>
          </rPr>
          <t>Tag: InventoryNet _x000D_
Calculation: 2.9B_x000D_
Label: Inventories (G)_x000D_
Units: USD_x000D_
Period: 2011-FY_x000D_
------------------------_x000D_
CIK: 0000004281 (AA)_x000D_
Accession: 0001193125-13-065466_x000D_
Report section: (4) Consolidated Balance Sheet_x000D_
 by @XBRLAnalyst</t>
        </r>
      </text>
    </comment>
    <comment ref="J8" authorId="0" shapeId="0" xr:uid="{00000000-0006-0000-0300-000009000000}">
      <text>
        <r>
          <rPr>
            <sz val="10"/>
            <color rgb="FF000000"/>
            <rFont val="Arial"/>
            <family val="2"/>
          </rPr>
          <t>No data_x000D_
Period: 2014-FY_x000D_
------------------------_x000D_
CIK: 0000004281 (AA)_x000D_
 by @XBRLAnalyst</t>
        </r>
      </text>
    </comment>
    <comment ref="J9" authorId="0" shapeId="0" xr:uid="{00000000-0006-0000-0300-00000A000000}">
      <text>
        <r>
          <rPr>
            <sz val="10"/>
            <color rgb="FF000000"/>
            <rFont val="Arial"/>
            <family val="2"/>
          </rPr>
          <t>Tag: Assets _x000D_
Calculation: 37.36B_x000D_
Label: Total Assets_x000D_
Units: USD_x000D_
Period: 2014-FY_x000D_
------------------------_x000D_
CIK: 0000004281 (AA)_x000D_
Accession: 0001193125-16-470162_x000D_
Report section: (4) Consolidated Balance Sheet_x000D_
 by @XBRLAnalyst</t>
        </r>
      </text>
    </comment>
    <comment ref="K9" authorId="0" shapeId="0" xr:uid="{00000000-0006-0000-0300-00000B000000}">
      <text>
        <r>
          <rPr>
            <sz val="10"/>
            <color rgb="FF000000"/>
            <rFont val="Arial"/>
            <family val="2"/>
          </rPr>
          <t>Tag: Assets _x000D_
Calculation: 35.74B_x000D_
Label: Total Assets_x000D_
Units: USD_x000D_
Period: 2013-FY_x000D_
------------------------_x000D_
CIK: 0000004281 (AA)_x000D_
Accession: 0001193125-15-054376_x000D_
Report section: (4) Consolidated Balance Sheet_x000D_
 by @XBRLAnalyst</t>
        </r>
      </text>
    </comment>
    <comment ref="L9" authorId="0" shapeId="0" xr:uid="{00000000-0006-0000-0300-00000C000000}">
      <text>
        <r>
          <rPr>
            <sz val="10"/>
            <color rgb="FF000000"/>
            <rFont val="Arial"/>
            <family val="2"/>
          </rPr>
          <t>Tag: Assets _x000D_
Calculation: 40.18B_x000D_
Label: Total Assets_x000D_
Units: USD_x000D_
Period: 2012-FY_x000D_
------------------------_x000D_
CIK: 0000004281 (AA)_x000D_
Accession: 0001193125-14-051516_x000D_
Report section: (4) Consolidated Balance Sheet_x000D_
 by @XBRLAnalyst</t>
        </r>
      </text>
    </comment>
    <comment ref="M9" authorId="0" shapeId="0" xr:uid="{00000000-0006-0000-0300-00000D000000}">
      <text>
        <r>
          <rPr>
            <sz val="10"/>
            <color rgb="FF000000"/>
            <rFont val="Arial"/>
            <family val="2"/>
          </rPr>
          <t>Tag: Assets _x000D_
Calculation: 40.12B_x000D_
Label: Total Assets_x000D_
Units: USD_x000D_
Period: 2011-FY_x000D_
------------------------_x000D_
CIK: 0000004281 (AA)_x000D_
Accession: 0001193125-13-065466_x000D_
Report section: (4) Consolidated Balance Sheet_x000D_
 by @XBRLAnalyst</t>
        </r>
      </text>
    </comment>
    <comment ref="J10" authorId="0" shapeId="0" xr:uid="{00000000-0006-0000-0300-00000E000000}">
      <text>
        <r>
          <rPr>
            <sz val="10"/>
            <color rgb="FF000000"/>
            <rFont val="Arial"/>
            <family val="2"/>
          </rPr>
          <t>Tag: LiabilitiesCurrent _x000D_
Calculation: 5.46B_x000D_
Label: Total current liabilities_x000D_
Units: USD_x000D_
Period: 2014-FY_x000D_
------------------------_x000D_
CIK: 0000004281 (AA)_x000D_
Accession: 0001193125-16-470162_x000D_
Report section: (4) Consolidated Balance Sheet_x000D_
 by @XBRLAnalyst</t>
        </r>
      </text>
    </comment>
    <comment ref="K10" authorId="0" shapeId="0" xr:uid="{00000000-0006-0000-0300-00000F000000}">
      <text>
        <r>
          <rPr>
            <sz val="10"/>
            <color rgb="FF000000"/>
            <rFont val="Arial"/>
            <family val="2"/>
          </rPr>
          <t>Tag: LiabilitiesCurrent _x000D_
Calculation: 6.11B_x000D_
Label: Total current liabilities_x000D_
Units: USD_x000D_
Period: 2013-FY_x000D_
------------------------_x000D_
CIK: 0000004281 (AA)_x000D_
Accession: 0001193125-15-054376_x000D_
Report section: (4) Consolidated Balance Sheet_x000D_
 by @XBRLAnalyst</t>
        </r>
      </text>
    </comment>
    <comment ref="L10" authorId="0" shapeId="0" xr:uid="{00000000-0006-0000-0300-000010000000}">
      <text>
        <r>
          <rPr>
            <sz val="10"/>
            <color rgb="FF000000"/>
            <rFont val="Arial"/>
            <family val="2"/>
          </rPr>
          <t>Tag: LiabilitiesCurrent _x000D_
Calculation: 5.94B_x000D_
Label: Total current liabilities_x000D_
Units: USD_x000D_
Period: 2012-FY_x000D_
------------------------_x000D_
CIK: 0000004281 (AA)_x000D_
Accession: 0001193125-14-051516_x000D_
Report section: (4) Consolidated Balance Sheet_x000D_
 by @XBRLAnalyst</t>
        </r>
      </text>
    </comment>
    <comment ref="M10" authorId="0" shapeId="0" xr:uid="{00000000-0006-0000-0300-000011000000}">
      <text>
        <r>
          <rPr>
            <sz val="10"/>
            <color rgb="FF000000"/>
            <rFont val="Arial"/>
            <family val="2"/>
          </rPr>
          <t>Tag: LiabilitiesCurrent _x000D_
Calculation: 6.01B_x000D_
Label: Total current liabilities_x000D_
Units: USD_x000D_
Period: 2011-FY_x000D_
------------------------_x000D_
CIK: 0000004281 (AA)_x000D_
Accession: 0001193125-13-065466_x000D_
Report section: (4) Consolidated Balance Sheet_x000D_
 by @XBRLAnalyst</t>
        </r>
      </text>
    </comment>
    <comment ref="J11" authorId="0" shapeId="0" xr:uid="{00000000-0006-0000-0300-000012000000}">
      <text>
        <r>
          <rPr>
            <sz val="10"/>
            <color rgb="FF000000"/>
            <rFont val="Arial"/>
            <family val="2"/>
          </rPr>
          <t>Tag: Liabilities _x000D_
Calculation: 22.57B_x000D_
Label: Total liabilities_x000D_
Units: USD_x000D_
Period: 2014-FY_x000D_
------------------------_x000D_
CIK: 0000004281 (AA)_x000D_
Accession: 0001193125-16-470162_x000D_
Report section: (4) Consolidated Balance Sheet_x000D_
 by @XBRLAnalyst</t>
        </r>
      </text>
    </comment>
    <comment ref="K11" authorId="0" shapeId="0" xr:uid="{00000000-0006-0000-0300-000013000000}">
      <text>
        <r>
          <rPr>
            <sz val="10"/>
            <color rgb="FF000000"/>
            <rFont val="Arial"/>
            <family val="2"/>
          </rPr>
          <t>Tag: Liabilities _x000D_
Calculation: 22.22B_x000D_
Label: Total liabilities_x000D_
Units: USD_x000D_
Period: 2013-FY_x000D_
------------------------_x000D_
CIK: 0000004281 (AA)_x000D_
Accession: 0001193125-15-054376_x000D_
Report section: (4) Consolidated Balance Sheet_x000D_
 by @XBRLAnalyst</t>
        </r>
      </text>
    </comment>
    <comment ref="L11" authorId="0" shapeId="0" xr:uid="{00000000-0006-0000-0300-000014000000}">
      <text>
        <r>
          <rPr>
            <sz val="10"/>
            <color rgb="FF000000"/>
            <rFont val="Arial"/>
            <family val="2"/>
          </rPr>
          <t>Tag: Liabilities _x000D_
Calculation: 23.66B_x000D_
Label: Total liabilities_x000D_
Units: USD_x000D_
Period: 2012-FY_x000D_
------------------------_x000D_
CIK: 0000004281 (AA)_x000D_
Accession: 0001193125-14-051516_x000D_
Report section: (4) Consolidated Balance Sheet_x000D_
 by @XBRLAnalyst</t>
        </r>
      </text>
    </comment>
    <comment ref="M11" authorId="0" shapeId="0" xr:uid="{00000000-0006-0000-0300-000015000000}">
      <text>
        <r>
          <rPr>
            <sz val="10"/>
            <color rgb="FF000000"/>
            <rFont val="Arial"/>
            <family val="2"/>
          </rPr>
          <t>Tag: Liabilities _x000D_
Calculation: 22.93B_x000D_
Label: Total liabilities_x000D_
Units: USD_x000D_
Period: 2011-FY_x000D_
------------------------_x000D_
CIK: 0000004281 (AA)_x000D_
Accession: 0001193125-13-065466_x000D_
Report section: (4) Consolidated Balance Sheet_x000D_
 by @XBRLAnalyst</t>
        </r>
      </text>
    </comment>
    <comment ref="J12" authorId="0" shapeId="0" xr:uid="{00000000-0006-0000-0300-000016000000}">
      <text>
        <r>
          <rPr>
            <sz val="10"/>
            <color rgb="FF000000"/>
            <rFont val="Arial"/>
            <family val="2"/>
          </rPr>
          <t>Tag: StockholdersEquity _x000D_
Calculation: 12.31B_x000D_
Label: Total Alcoa shareholders' equity_x000D_
Units: USD_x000D_
Period: 2014-FY_x000D_
------------------------_x000D_
CIK: 0000004281 (AA)_x000D_
Accession: 0001193125-16-470162_x000D_
Report section: (4) Consolidated Balance Sheet_x000D_
 by @XBRLAnalyst</t>
        </r>
      </text>
    </comment>
    <comment ref="K12" authorId="0" shapeId="0" xr:uid="{00000000-0006-0000-0300-000017000000}">
      <text>
        <r>
          <rPr>
            <sz val="10"/>
            <color rgb="FF000000"/>
            <rFont val="Arial"/>
            <family val="2"/>
          </rPr>
          <t>Tag: StockholdersEquity _x000D_
Calculation: 10.59B_x000D_
Label: Total Alcoa shareholders' equity_x000D_
Units: USD_x000D_
Period: 2013-FY_x000D_
------------------------_x000D_
CIK: 0000004281 (AA)_x000D_
Accession: 0001193125-15-054376_x000D_
Report section: (4) Consolidated Balance Sheet_x000D_
 by @XBRLAnalyst</t>
        </r>
      </text>
    </comment>
    <comment ref="L12" authorId="0" shapeId="0" xr:uid="{00000000-0006-0000-0300-000018000000}">
      <text>
        <r>
          <rPr>
            <sz val="10"/>
            <color rgb="FF000000"/>
            <rFont val="Arial"/>
            <family val="2"/>
          </rPr>
          <t>Tag: StockholdersEquity _x000D_
Calculation: 13.2B_x000D_
Label: Total Alcoa shareholders' equity_x000D_
Units: USD_x000D_
Period: 2012-FY_x000D_
------------------------_x000D_
CIK: 0000004281 (AA)_x000D_
Accession: 0001193125-14-051516_x000D_
Report section: (4) Consolidated Balance Sheet_x000D_
 by @XBRLAnalyst</t>
        </r>
      </text>
    </comment>
    <comment ref="M12" authorId="0" shapeId="0" xr:uid="{00000000-0006-0000-0300-000019000000}">
      <text>
        <r>
          <rPr>
            <sz val="10"/>
            <color rgb="FF000000"/>
            <rFont val="Arial"/>
            <family val="2"/>
          </rPr>
          <t>Tag: StockholdersEquity _x000D_
Calculation: 13.84B_x000D_
Label: Total Alcoa shareholders' equity_x000D_
Units: USD_x000D_
Period: 2011-FY_x000D_
------------------------_x000D_
CIK: 0000004281 (AA)_x000D_
Accession: 0001193125-13-065466_x000D_
Report section: (4) Consolidated Balance Sheet_x000D_
 by @XBRLAnalyst</t>
        </r>
      </text>
    </comment>
    <comment ref="J13" authorId="0" shapeId="0" xr:uid="{00000000-0006-0000-0300-00001A000000}">
      <text>
        <r>
          <rPr>
            <sz val="10"/>
            <color rgb="FF000000"/>
            <rFont val="Arial"/>
            <family val="2"/>
          </rPr>
          <t>Tag: LiabilitiesAndStockholdersEquity _x000D_
Calculation: 37.36B_x000D_
Label: Total Liabilities and Equity_x000D_
Units: USD_x000D_
Period: 2014-FY_x000D_
------------------------_x000D_
CIK: 0000004281 (AA)_x000D_
Accession: 0001193125-16-470162_x000D_
Report section: (4) Consolidated Balance Sheet_x000D_
 by @XBRLAnalyst</t>
        </r>
      </text>
    </comment>
    <comment ref="K13" authorId="0" shapeId="0" xr:uid="{00000000-0006-0000-0300-00001B000000}">
      <text>
        <r>
          <rPr>
            <sz val="10"/>
            <color rgb="FF000000"/>
            <rFont val="Arial"/>
            <family val="2"/>
          </rPr>
          <t>Tag: LiabilitiesAndStockholdersEquity _x000D_
Calculation: 35.74B_x000D_
Label: Total Liabilities and Equity_x000D_
Units: USD_x000D_
Period: 2013-FY_x000D_
------------------------_x000D_
CIK: 0000004281 (AA)_x000D_
Accession: 0001193125-15-054376_x000D_
Report section: (4) Consolidated Balance Sheet_x000D_
 by @XBRLAnalyst</t>
        </r>
      </text>
    </comment>
    <comment ref="L13" authorId="0" shapeId="0" xr:uid="{00000000-0006-0000-0300-00001C000000}">
      <text>
        <r>
          <rPr>
            <sz val="10"/>
            <color rgb="FF000000"/>
            <rFont val="Arial"/>
            <family val="2"/>
          </rPr>
          <t>Tag: LiabilitiesAndStockholdersEquity _x000D_
Calculation: 40.18B_x000D_
Label: Total Liabilities and Equity_x000D_
Units: USD_x000D_
Period: 2012-FY_x000D_
------------------------_x000D_
CIK: 0000004281 (AA)_x000D_
Accession: 0001193125-14-051516_x000D_
Report section: (4) Consolidated Balance Sheet_x000D_
 by @XBRLAnalyst</t>
        </r>
      </text>
    </comment>
    <comment ref="M13" authorId="0" shapeId="0" xr:uid="{00000000-0006-0000-0300-00001D000000}">
      <text>
        <r>
          <rPr>
            <sz val="10"/>
            <color rgb="FF000000"/>
            <rFont val="Arial"/>
            <family val="2"/>
          </rPr>
          <t>Tag: LiabilitiesAndStockholdersEquity _x000D_
Calculation: 40.12B_x000D_
Label: Total Liabilities and Equity_x000D_
Units: USD_x000D_
Period: 2011-FY_x000D_
------------------------_x000D_
CIK: 0000004281 (AA)_x000D_
Accession: 0001193125-13-065466_x000D_
Report section: (4) Consolidated Balance Sheet_x000D_
 by @XBRLAnalyst</t>
        </r>
      </text>
    </comment>
    <comment ref="J14" authorId="0" shapeId="0" xr:uid="{00000000-0006-0000-0300-00001E000000}">
      <text>
        <r>
          <rPr>
            <sz val="10"/>
            <color rgb="FF000000"/>
            <rFont val="Arial"/>
            <family val="2"/>
          </rPr>
          <t>Tag: SalesRevenueGoodsNet _x000D_
Calculation: 23.91B_x000D_
Label: Sales (Q)_x000D_
Units: USD_x000D_
Period: 2014-FY_x000D_
------------------------_x000D_
CIK: 0000004281 (AA)_x000D_
Accession: 0001193125-16-470162_x000D_
Report section: (2) Statement of Consolidated Operations_x000D_
 by @XBRLAnalyst</t>
        </r>
      </text>
    </comment>
    <comment ref="K14" authorId="0" shapeId="0" xr:uid="{00000000-0006-0000-0300-00001F000000}">
      <text>
        <r>
          <rPr>
            <sz val="10"/>
            <color rgb="FF000000"/>
            <rFont val="Arial"/>
            <family val="2"/>
          </rPr>
          <t>Tag: SalesRevenueGoodsNet _x000D_
Calculation: 23.03B_x000D_
Label: Sales (Q)_x000D_
Units: USD_x000D_
Period: 2013-FY_x000D_
------------------------_x000D_
CIK: 0000004281 (AA)_x000D_
Accession: 0001193125-16-470162_x000D_
Report section: (2) Statement of Consolidated Operations_x000D_
 by @XBRLAnalyst</t>
        </r>
      </text>
    </comment>
    <comment ref="L14" authorId="0" shapeId="0" xr:uid="{00000000-0006-0000-0300-000020000000}">
      <text>
        <r>
          <rPr>
            <sz val="10"/>
            <color rgb="FF000000"/>
            <rFont val="Arial"/>
            <family val="2"/>
          </rPr>
          <t>Tag: SalesRevenueGoodsNet _x000D_
Calculation: 23.7B_x000D_
Label: Sales (Q)_x000D_
Units: USD_x000D_
Period: 2012-FY_x000D_
------------------------_x000D_
CIK: 0000004281 (AA)_x000D_
Accession: 0001193125-15-054376_x000D_
Report section: (2) Statement of Consolidated Operations_x000D_
 by @XBRLAnalyst</t>
        </r>
      </text>
    </comment>
    <comment ref="M14" authorId="0" shapeId="0" xr:uid="{00000000-0006-0000-0300-000021000000}">
      <text>
        <r>
          <rPr>
            <sz val="10"/>
            <color rgb="FF000000"/>
            <rFont val="Arial"/>
            <family val="2"/>
          </rPr>
          <t>Tag: SalesRevenueGoodsNet _x000D_
Calculation: 24.95B_x000D_
Label: Sales (Q)_x000D_
Units: USD_x000D_
Period: 2011-FY_x000D_
------------------------_x000D_
CIK: 0000004281 (AA)_x000D_
Accession: 0001193125-14-051516_x000D_
Report section: (2) Statement of Consolidated Operations_x000D_
 by @XBRLAnalyst</t>
        </r>
      </text>
    </comment>
    <comment ref="J15" authorId="0" shapeId="0" xr:uid="{00000000-0006-0000-0300-000022000000}">
      <text>
        <r>
          <rPr>
            <sz val="10"/>
            <color rgb="FF000000"/>
            <rFont val="Arial"/>
            <family val="2"/>
          </rPr>
          <t>Tag: CostOfGoodsSold _x000D_
Calculation: 19.14B_x000D_
Label: Cost of goods sold (exclusive of expenses below)_x000D_
Units: USD_x000D_
Period: 2014-FY_x000D_
------------------------_x000D_
CIK: 0000004281 (AA)_x000D_
Accession: 0001193125-15-054376_x000D_
Report section: (2) Statement of Consolidated Operations_x000D_
 by @XBRLAnalyst</t>
        </r>
      </text>
    </comment>
    <comment ref="K15" authorId="0" shapeId="0" xr:uid="{00000000-0006-0000-0300-000023000000}">
      <text>
        <r>
          <rPr>
            <sz val="10"/>
            <color rgb="FF000000"/>
            <rFont val="Arial"/>
            <family val="2"/>
          </rPr>
          <t>Tag: CostOfGoodsSold _x000D_
Calculation: 19.29B_x000D_
Label: Cost of goods sold (exclusive of expenses below)_x000D_
Units: USD_x000D_
Period: 2013-FY_x000D_
------------------------_x000D_
CIK: 0000004281 (AA)_x000D_
Accession: 0001193125-15-054376_x000D_
Report section: (2) Statement of Consolidated Operations_x000D_
 by @XBRLAnalyst</t>
        </r>
      </text>
    </comment>
    <comment ref="L15" authorId="0" shapeId="0" xr:uid="{00000000-0006-0000-0300-000024000000}">
      <text>
        <r>
          <rPr>
            <sz val="10"/>
            <color rgb="FF000000"/>
            <rFont val="Arial"/>
            <family val="2"/>
          </rPr>
          <t>Tag: CostOfGoodsSold _x000D_
Calculation: 20.4B_x000D_
Label: Cost of goods sold (exclusive of expenses below)_x000D_
Units: USD_x000D_
Period: 2012-FY_x000D_
------------------------_x000D_
CIK: 0000004281 (AA)_x000D_
Accession: 0001193125-15-054376_x000D_
Report section: (2) Statement of Consolidated Operations_x000D_
 by @XBRLAnalyst</t>
        </r>
      </text>
    </comment>
    <comment ref="M15" authorId="0" shapeId="0" xr:uid="{00000000-0006-0000-0300-000025000000}">
      <text>
        <r>
          <rPr>
            <sz val="10"/>
            <color rgb="FF000000"/>
            <rFont val="Arial"/>
            <family val="2"/>
          </rPr>
          <t>Tag: CostOfGoodsSold _x000D_
Calculation: 20.48B_x000D_
Label: Cost of goods sold (exclusive of expenses below)_x000D_
Units: USD_x000D_
Period: 2011-FY_x000D_
------------------------_x000D_
CIK: 0000004281 (AA)_x000D_
Accession: 0001193125-14-051516_x000D_
Report section: (2) Statement of Consolidated Operations_x000D_
 by @XBRLAnalyst</t>
        </r>
      </text>
    </comment>
    <comment ref="J16" authorId="0" shapeId="0" xr:uid="{00000000-0006-0000-0300-000026000000}">
      <text>
        <r>
          <rPr>
            <sz val="10"/>
            <color rgb="FF000000"/>
            <rFont val="Arial"/>
            <family val="2"/>
          </rPr>
          <t>No data_x000D_
Period: 2014-FY_x000D_
------------------------_x000D_
CIK: 0000004281 (AA)_x000D_
 by @XBRLAnalyst</t>
        </r>
      </text>
    </comment>
    <comment ref="J17" authorId="0" shapeId="0" xr:uid="{00000000-0006-0000-0300-000027000000}">
      <text>
        <r>
          <rPr>
            <sz val="10"/>
            <color rgb="FF000000"/>
            <rFont val="Arial"/>
            <family val="2"/>
          </rPr>
          <t>Tag: CostsAndExpenses _x000D_
Calculation: 23.41B_x000D_
Label: Total costs and expenses_x000D_
Units: USD_x000D_
Period: 2014-FY_x000D_
------------------------_x000D_
CIK: 0000004281 (AA)_x000D_
Accession: 0001193125-16-470162_x000D_
Report section: (2) Statement of Consolidated Operations_x000D_
 by @XBRLAnalyst</t>
        </r>
      </text>
    </comment>
    <comment ref="K17" authorId="0" shapeId="0" xr:uid="{00000000-0006-0000-0300-000028000000}">
      <text>
        <r>
          <rPr>
            <sz val="10"/>
            <color rgb="FF000000"/>
            <rFont val="Arial"/>
            <family val="2"/>
          </rPr>
          <t>Tag: CostsAndExpenses _x000D_
Calculation: 24.85B_x000D_
Label: Total costs and expenses_x000D_
Units: USD_x000D_
Period: 2013-FY_x000D_
------------------------_x000D_
CIK: 0000004281 (AA)_x000D_
Accession: 0001193125-16-470162_x000D_
Report section: (2) Statement of Consolidated Operations_x000D_
 by @XBRLAnalyst</t>
        </r>
      </text>
    </comment>
    <comment ref="L17" authorId="0" shapeId="0" xr:uid="{00000000-0006-0000-0300-000029000000}">
      <text>
        <r>
          <rPr>
            <sz val="10"/>
            <color rgb="FF000000"/>
            <rFont val="Arial"/>
            <family val="2"/>
          </rPr>
          <t>Tag: CostsAndExpenses _x000D_
Calculation: 23.38B_x000D_
Label: Total costs and expenses_x000D_
Units: USD_x000D_
Period: 2012-FY_x000D_
------------------------_x000D_
CIK: 0000004281 (AA)_x000D_
Accession: 0001193125-15-054376_x000D_
Report section: (2) Statement of Consolidated Operations_x000D_
 by @XBRLAnalyst</t>
        </r>
      </text>
    </comment>
    <comment ref="M17" authorId="0" shapeId="0" xr:uid="{00000000-0006-0000-0300-00002A000000}">
      <text>
        <r>
          <rPr>
            <sz val="10"/>
            <color rgb="FF000000"/>
            <rFont val="Arial"/>
            <family val="2"/>
          </rPr>
          <t>Tag: CostsAndExpenses _x000D_
Calculation: 23.89B_x000D_
Label: Total costs and expenses_x000D_
Units: USD_x000D_
Period: 2011-FY_x000D_
------------------------_x000D_
CIK: 0000004281 (AA)_x000D_
Accession: 0001193125-14-051516_x000D_
Report section: (2) Statement of Consolidated Operations_x000D_
 by @XBRLAnalyst</t>
        </r>
      </text>
    </comment>
    <comment ref="J18" authorId="0" shapeId="0" xr:uid="{00000000-0006-0000-0300-00002B000000}">
      <text>
        <r>
          <rPr>
            <sz val="10"/>
            <color rgb="FF000000"/>
            <rFont val="Arial"/>
            <family val="2"/>
          </rPr>
          <t>Tag: IncomeLossFromContinuingOperationsBeforeIncomeTaxesMinorityInterestAndIncomeLossFromEquityMethodInvestments _x000D_
Calculation: 497M_x000D_
Label: Income (loss) before income taxes_x000D_
Units: USD_x000D_
Period: 2014-FY_x000D_
------------------------_x000D_
CIK: 0000004281 (AA)_x000D_
Accession: 0001193125-16-470162_x000D_
Report section: (2) Statement of Consolidated Operations_x000D_
 by @XBRLAnalyst</t>
        </r>
      </text>
    </comment>
    <comment ref="K18" authorId="0" shapeId="0" xr:uid="{00000000-0006-0000-0300-00002C000000}">
      <text>
        <r>
          <rPr>
            <sz val="10"/>
            <color rgb="FF000000"/>
            <rFont val="Arial"/>
            <family val="2"/>
          </rPr>
          <t>Tag: IncomeLossFromContinuingOperationsBeforeIncomeTaxesMinorityInterestAndIncomeLossFromEquityMethodInvestments _x000D_
Calculation: -1.82B_x000D_
Label: Income (loss) before income taxes_x000D_
Units: USD_x000D_
Period: 2013-FY_x000D_
------------------------_x000D_
CIK: 0000004281 (AA)_x000D_
Accession: 0001193125-16-470162_x000D_
Report section: (2) Statement of Consolidated Operations_x000D_
 by @XBRLAnalyst</t>
        </r>
      </text>
    </comment>
    <comment ref="L18" authorId="0" shapeId="0" xr:uid="{00000000-0006-0000-0300-00002D000000}">
      <text>
        <r>
          <rPr>
            <sz val="10"/>
            <color rgb="FF000000"/>
            <rFont val="Arial"/>
            <family val="2"/>
          </rPr>
          <t>Tag: IncomeLossFromContinuingOperationsBeforeIncomeTaxesMinorityInterestAndIncomeLossFromEquityMethodInvestments _x000D_
Calculation: 324M_x000D_
Label: (Loss) income before income taxes_x000D_
Units: USD_x000D_
Period: 2012-FY_x000D_
------------------------_x000D_
CIK: 0000004281 (AA)_x000D_
Accession: 0001193125-15-054376_x000D_
Report section: (2) Statement of Consolidated Operations_x000D_
 by @XBRLAnalyst</t>
        </r>
      </text>
    </comment>
    <comment ref="M18" authorId="0" shapeId="0" xr:uid="{00000000-0006-0000-0300-00002E000000}">
      <text>
        <r>
          <rPr>
            <sz val="10"/>
            <color rgb="FF000000"/>
            <rFont val="Arial"/>
            <family val="2"/>
          </rPr>
          <t>Tag: IncomeLossFromContinuingOperationsBeforeIncomeTaxesMinorityInterestAndIncomeLossFromEquityMethodInvestments _x000D_
Calculation: 1.06B_x000D_
Label: (Loss) income from continuing operations before income taxes_x000D_
Units: USD_x000D_
Period: 2011-FY_x000D_
------------------------_x000D_
CIK: 0000004281 (AA)_x000D_
Accession: 0001193125-14-051516_x000D_
Report section: (2) Statement of Consolidated Operations_x000D_
 by @XBRLAnalyst</t>
        </r>
      </text>
    </comment>
    <comment ref="J19" authorId="0" shapeId="0" xr:uid="{00000000-0006-0000-0300-00002F000000}">
      <text>
        <r>
          <rPr>
            <sz val="10"/>
            <color rgb="FF000000"/>
            <rFont val="Arial"/>
            <family val="2"/>
          </rPr>
          <t>Tag: ProfitLoss _x000D_
Calculation: 177M_x000D_
Label: Net (loss) income_x000D_
Units: USD_x000D_
Period: 2014-FY_x000D_
------------------------_x000D_
CIK: 0000004281 (AA)_x000D_
Accession: 0001193125-16-470162_x000D_
Report section: (2) Statement of Consolidated Operations_x000D_
 by @XBRLAnalyst</t>
        </r>
      </text>
    </comment>
    <comment ref="K19" authorId="0" shapeId="0" xr:uid="{00000000-0006-0000-0300-000030000000}">
      <text>
        <r>
          <rPr>
            <sz val="10"/>
            <color rgb="FF000000"/>
            <rFont val="Arial"/>
            <family val="2"/>
          </rPr>
          <t>Tag: ProfitLoss _x000D_
Calculation: -2.24B_x000D_
Label: Net (loss) income_x000D_
Units: USD_x000D_
Period: 2013-FY_x000D_
------------------------_x000D_
CIK: 0000004281 (AA)_x000D_
Accession: 0001193125-16-470162_x000D_
Report section: (2) Statement of Consolidated Operations_x000D_
 by @XBRLAnalyst</t>
        </r>
      </text>
    </comment>
    <comment ref="L19" authorId="0" shapeId="0" xr:uid="{00000000-0006-0000-0300-000031000000}">
      <text>
        <r>
          <rPr>
            <sz val="10"/>
            <color rgb="FF000000"/>
            <rFont val="Arial"/>
            <family val="2"/>
          </rPr>
          <t>Tag: ProfitLoss _x000D_
Calculation: 162M_x000D_
Label: Net income (loss)_x000D_
Units: USD_x000D_
Period: 2012-FY_x000D_
------------------------_x000D_
CIK: 0000004281 (AA)_x000D_
Accession: 0001193125-15-054376_x000D_
Report section: (2) Statement of Consolidated Operations_x000D_
 by @XBRLAnalyst</t>
        </r>
      </text>
    </comment>
    <comment ref="M19" authorId="0" shapeId="0" xr:uid="{00000000-0006-0000-0300-000032000000}">
      <text>
        <r>
          <rPr>
            <sz val="10"/>
            <color rgb="FF000000"/>
            <rFont val="Arial"/>
            <family val="2"/>
          </rPr>
          <t>Tag: ProfitLoss _x000D_
Calculation: 805M_x000D_
Label: Net (loss) income_x000D_
Units: USD_x000D_
Period: 2011-FY_x000D_
------------------------_x000D_
CIK: 0000004281 (AA)_x000D_
Accession: 0001193125-14-051516_x000D_
Report section: (2) Statement of Consolidated Operations_x000D_
 by @XBRLAnalyst</t>
        </r>
      </text>
    </comment>
    <comment ref="J20" authorId="0" shapeId="0" xr:uid="{00000000-0006-0000-0300-000033000000}">
      <text>
        <r>
          <rPr>
            <sz val="10"/>
            <color rgb="FF000000"/>
            <rFont val="Arial"/>
            <family val="2"/>
          </rPr>
          <t>Tag: AccountsReceivableNetCurrent _x000D_
Calculation: 1.4B_x000D_
Label: Receivables from customers, less allowances of $13 in 2015 and $14 in 2014 (U)_x000D_
Units: USD_x000D_
Period: 2014-FY_x000D_
------------------------_x000D_
CIK: 0000004281 (AA)_x000D_
Accession: 0001193125-16-470162_x000D_
Report section: (4) Consolidated Balance Sheet_x000D_
 by @XBRLAnalyst</t>
        </r>
      </text>
    </comment>
    <comment ref="K20" authorId="0" shapeId="0" xr:uid="{00000000-0006-0000-0300-000034000000}">
      <text>
        <r>
          <rPr>
            <sz val="10"/>
            <color rgb="FF000000"/>
            <rFont val="Arial"/>
            <family val="2"/>
          </rPr>
          <t>Tag: AccountsReceivableNetCurrent _x000D_
Calculation: 1.22B_x000D_
Label: Receivables from customers, less allowances of $14 in 2014 and $20 in 2013 (U)_x000D_
Units: USD_x000D_
Period: 2013-FY_x000D_
------------------------_x000D_
CIK: 0000004281 (AA)_x000D_
Accession: 0001193125-15-054376_x000D_
Report section: (4) Consolidated Balance Sheet_x000D_
 by @XBRLAnalyst</t>
        </r>
      </text>
    </comment>
    <comment ref="L20" authorId="0" shapeId="0" xr:uid="{00000000-0006-0000-0300-000035000000}">
      <text>
        <r>
          <rPr>
            <sz val="10"/>
            <color rgb="FF000000"/>
            <rFont val="Arial"/>
            <family val="2"/>
          </rPr>
          <t>Tag: AccountsReceivableNetCurrent _x000D_
Calculation: 1.4B_x000D_
Label: Receivables from customers, less allowances of $20 in 2013 and $39 in 2012 (U)_x000D_
Units: USD_x000D_
Period: 2012-FY_x000D_
------------------------_x000D_
CIK: 0000004281 (AA)_x000D_
Accession: 0001193125-14-051516_x000D_
Report section: (4) Consolidated Balance Sheet_x000D_
 by @XBRLAnalyst</t>
        </r>
      </text>
    </comment>
    <comment ref="M20" authorId="0" shapeId="0" xr:uid="{00000000-0006-0000-0300-000036000000}">
      <text>
        <r>
          <rPr>
            <sz val="10"/>
            <color rgb="FF000000"/>
            <rFont val="Arial"/>
            <family val="2"/>
          </rPr>
          <t>Tag: AccountsReceivableNetCurrent _x000D_
Calculation: 1.57B_x000D_
Label: Receivables from customers, less allowances of $39 in 2012 and $46 in 2011 (U)_x000D_
Units: USD_x000D_
Period: 2011-FY_x000D_
------------------------_x000D_
CIK: 0000004281 (AA)_x000D_
Accession: 0001193125-13-065466_x000D_
Report section: (4) Consolidated Balance Sheet_x000D_
 by @XBRLAnalyst</t>
        </r>
      </text>
    </comment>
    <comment ref="J21" authorId="0" shapeId="0" xr:uid="{00000000-0006-0000-0300-000037000000}">
      <text>
        <r>
          <rPr>
            <sz val="10"/>
            <color rgb="FF000000"/>
            <rFont val="Arial"/>
            <family val="2"/>
          </rPr>
          <t>Tag: AccountsPayableCurrent _x000D_
Calculation: 3.15B_x000D_
Label: Accounts payable, trade_x000D_
Units: USD_x000D_
Period: 2014-FY_x000D_
------------------------_x000D_
CIK: 0000004281 (AA)_x000D_
Accession: 0001193125-16-470162_x000D_
Report section: (4) Consolidated Balance Sheet_x000D_
 by @XBRLAnalyst</t>
        </r>
      </text>
    </comment>
    <comment ref="K21" authorId="0" shapeId="0" xr:uid="{00000000-0006-0000-0300-000038000000}">
      <text>
        <r>
          <rPr>
            <sz val="10"/>
            <color rgb="FF000000"/>
            <rFont val="Arial"/>
            <family val="2"/>
          </rPr>
          <t>Tag: AccountsPayableCurrent _x000D_
Calculation: 2.96B_x000D_
Label: Accounts payable, trade_x000D_
Units: USD_x000D_
Period: 2013-FY_x000D_
------------------------_x000D_
CIK: 0000004281 (AA)_x000D_
Accession: 0001193125-15-054376_x000D_
Report section: (4) Consolidated Balance Sheet_x000D_
 by @XBRLAnalyst</t>
        </r>
      </text>
    </comment>
    <comment ref="L21" authorId="0" shapeId="0" xr:uid="{00000000-0006-0000-0300-000039000000}">
      <text>
        <r>
          <rPr>
            <sz val="10"/>
            <color rgb="FF000000"/>
            <rFont val="Arial"/>
            <family val="2"/>
          </rPr>
          <t>Tag: AccountsPayableCurrent _x000D_
Calculation: 2.7B_x000D_
Label: Accounts payable, trade_x000D_
Units: USD_x000D_
Period: 2012-FY_x000D_
------------------------_x000D_
CIK: 0000004281 (AA)_x000D_
Accession: 0001193125-14-051516_x000D_
Report section: (4) Consolidated Balance Sheet_x000D_
 by @XBRLAnalyst</t>
        </r>
      </text>
    </comment>
    <comment ref="M21" authorId="0" shapeId="0" xr:uid="{00000000-0006-0000-0300-00003A000000}">
      <text>
        <r>
          <rPr>
            <sz val="10"/>
            <color rgb="FF000000"/>
            <rFont val="Arial"/>
            <family val="2"/>
          </rPr>
          <t>Tag: AccountsPayableCurrent _x000D_
Calculation: 2.69B_x000D_
Label: Accounts payable, trade_x000D_
Units: USD_x000D_
Period: 2011-FY_x000D_
------------------------_x000D_
CIK: 0000004281 (AA)_x000D_
Accession: 0001193125-13-065466_x000D_
Report section: (4) Consolidated Balance Sheet_x000D_
 by @XBRLAnalyst</t>
        </r>
      </text>
    </comment>
  </commentList>
</comments>
</file>

<file path=xl/sharedStrings.xml><?xml version="1.0" encoding="utf-8"?>
<sst xmlns="http://schemas.openxmlformats.org/spreadsheetml/2006/main" count="86" uniqueCount="68">
  <si>
    <t>FY</t>
  </si>
  <si>
    <t>Financial Facts</t>
  </si>
  <si>
    <t>GrossProfit</t>
  </si>
  <si>
    <t>Assets</t>
  </si>
  <si>
    <t>Liabilities</t>
  </si>
  <si>
    <t>Sales Revenue</t>
  </si>
  <si>
    <t>Total Assets</t>
  </si>
  <si>
    <t>Total SH Equity</t>
  </si>
  <si>
    <t>Net Income</t>
  </si>
  <si>
    <t>Total Liabilities</t>
  </si>
  <si>
    <t>Operating Income</t>
  </si>
  <si>
    <t>Net CF Operations</t>
  </si>
  <si>
    <t>Ratio Analysis Spreadsheet</t>
  </si>
  <si>
    <t>Company</t>
  </si>
  <si>
    <t>AA</t>
  </si>
  <si>
    <t>BALANCE SHEET RATIOS: Stability (Staying Power)</t>
  </si>
  <si>
    <t>Period</t>
  </si>
  <si>
    <t>Current</t>
  </si>
  <si>
    <t>Round to</t>
  </si>
  <si>
    <t>Current Assets</t>
  </si>
  <si>
    <t>Accounts (XBRL)</t>
  </si>
  <si>
    <t>Current Liabilities</t>
  </si>
  <si>
    <t>AssetsCurrent</t>
  </si>
  <si>
    <t>Quick</t>
  </si>
  <si>
    <t>InventoryNet</t>
  </si>
  <si>
    <t>Cash + Accts. Rec.</t>
  </si>
  <si>
    <t>LiquidAssets</t>
  </si>
  <si>
    <t>Debt-to-Equity</t>
  </si>
  <si>
    <t>LiabilitiesCurrent</t>
  </si>
  <si>
    <t>Total Liabilities + Equity</t>
  </si>
  <si>
    <t>StockholdersEquity</t>
  </si>
  <si>
    <t>LiabilitiesAndStockholdersEquity</t>
  </si>
  <si>
    <t>INCOME STATEMENT RATIOS: Profitability (Earning Power)</t>
  </si>
  <si>
    <t>SalesRevenueGoodsNet</t>
  </si>
  <si>
    <t>Gross Margin</t>
  </si>
  <si>
    <t>CostOfGoodsSold</t>
  </si>
  <si>
    <t>Gross Profit</t>
  </si>
  <si>
    <t>Sales</t>
  </si>
  <si>
    <t>CostsAndExpenses</t>
  </si>
  <si>
    <t>Net Margin</t>
  </si>
  <si>
    <t>IncomeLossFromContinuingOperationsBeforeIncomeTaxesMinorityInterestAndIncomeLossFromEquityMethodInvestments</t>
  </si>
  <si>
    <t>Net Profit Before Tax</t>
  </si>
  <si>
    <t>ProfitLoss</t>
  </si>
  <si>
    <t>AccountsReceivableNetCurrent</t>
  </si>
  <si>
    <t>AccountsPayableCurrent</t>
  </si>
  <si>
    <t>ASSET MANAGEMENT RATIOS: Overall Efficiency Ratios</t>
  </si>
  <si>
    <t>Sales-to-Assets</t>
  </si>
  <si>
    <t>Total Average Assets</t>
  </si>
  <si>
    <t>Return on Assets</t>
  </si>
  <si>
    <t>Return on Equity</t>
  </si>
  <si>
    <t>Total Average Equity</t>
  </si>
  <si>
    <t>ASSET MANAGEMENT RATIOS: Working Capital Cycle Ratios</t>
  </si>
  <si>
    <t>Inventory Turnover</t>
  </si>
  <si>
    <t>Cost of Goods Sold</t>
  </si>
  <si>
    <t>Average Inventory</t>
  </si>
  <si>
    <t>Inventory Days</t>
  </si>
  <si>
    <t>Accounts Receivable Turnover</t>
  </si>
  <si>
    <t>Average Accounts Receivable</t>
  </si>
  <si>
    <t>Accounts Receivable Days</t>
  </si>
  <si>
    <t>Accts. Rec. Turnover</t>
  </si>
  <si>
    <t>Accounts Payable Turnover</t>
  </si>
  <si>
    <t>Average Accounts Payable</t>
  </si>
  <si>
    <t>Average Payment Period</t>
  </si>
  <si>
    <t>Accts. Pay. Turnover</t>
  </si>
  <si>
    <t>Year</t>
  </si>
  <si>
    <t>Company Ticker</t>
  </si>
  <si>
    <t>UNH</t>
  </si>
  <si>
    <t>CAH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</si>
</sst>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_(* #,##0_);_(* \(#,##0\);_(* &quot;-&quot;??_);_(@_)"/>
  </numFmts>
  <fonts count="7" x14ac:knownFonts="1">
    <font>
      <sz val="10"/>
      <color rgb="FF000000"/>
      <name val="Arial"/>
    </font>
    <font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2" fillId="0" borderId="2" xfId="0" applyFont="1" applyBorder="1" applyAlignment="1">
      <alignment horizontal="center"/>
    </xf>
    <xf numFmtId="164" fontId="2" fillId="2" borderId="3" xfId="0" applyNumberFormat="1" applyFont="1" applyFill="1" applyBorder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2" borderId="1" xfId="0" applyNumberFormat="1" applyFont="1" applyFill="1" applyBorder="1" applyAlignment="1"/>
    <xf numFmtId="166" fontId="2" fillId="0" borderId="0" xfId="0" applyNumberFormat="1" applyFont="1" applyAlignment="1"/>
    <xf numFmtId="164" fontId="5" fillId="0" borderId="0" xfId="0" applyNumberFormat="1" applyFont="1" applyAlignment="1"/>
    <xf numFmtId="0" fontId="6" fillId="0" borderId="0" xfId="0" applyFont="1" applyAlignment="1"/>
    <xf numFmtId="1" fontId="0" fillId="0" borderId="0" xfId="0" applyNumberFormat="1" applyFont="1" applyAlignment="1"/>
    <xf numFmtId="165" fontId="0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4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5" fontId="6" fillId="0" borderId="0" xfId="0" applyNumberFormat="1" applyFont="1" applyAlignme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&quot;$&quot;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&quot;$&quot;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&quot;$&quot;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&quot;$&quot;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&quot;$&quot;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&quot;$&quot;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&quot;$&quot;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&quot;$&quot;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1203F6-8355-414E-B5AB-C23478B972EE}" name="Table2" displayName="Table2" ref="A1:I11" totalsRowShown="0" dataDxfId="8">
  <autoFilter ref="A1:I11" xr:uid="{5CEA7942-FD18-4CE5-A12B-6280FA6E490D}"/>
  <tableColumns count="9">
    <tableColumn id="9" xr3:uid="{88BE0F0D-E081-426E-BE62-0E60ABE7301E}" name="Company Ticker" dataDxfId="0"/>
    <tableColumn id="1" xr3:uid="{404BEADE-BD33-46DC-B1B8-7BE5548A531B}" name="Year"/>
    <tableColumn id="2" xr3:uid="{78196D09-A55F-4293-9476-56EC888DB8B4}" name="Sales Revenue" dataDxfId="7"/>
    <tableColumn id="3" xr3:uid="{BA64EC24-BDB5-442A-A3F7-A413174468B6}" name="Total Assets" dataDxfId="6"/>
    <tableColumn id="4" xr3:uid="{64F47B2D-491A-451E-A02C-7A1033EE8D8A}" name="Total SH Equity" dataDxfId="5"/>
    <tableColumn id="5" xr3:uid="{D6E4C2B7-CDB4-42B9-B8F3-0D00B100105F}" name="Net Income" dataDxfId="4"/>
    <tableColumn id="6" xr3:uid="{5C23FF04-CE0A-42F9-97E4-C70EE178FA04}" name="Total Liabilities" dataDxfId="3"/>
    <tableColumn id="7" xr3:uid="{726CF28E-8FB5-418F-88D1-4751AFD3AADD}" name="Operating Income" dataDxfId="2"/>
    <tableColumn id="8" xr3:uid="{84284438-2975-41F1-BAE4-74F911A77D46}" name="Net CF Operation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8C8DE-A6A5-4A8A-8A36-E63C3764767B}">
  <dimension ref="A1:I11"/>
  <sheetViews>
    <sheetView tabSelected="1" workbookViewId="0">
      <selection activeCell="C23" sqref="C23"/>
    </sheetView>
  </sheetViews>
  <sheetFormatPr defaultRowHeight="12.75" x14ac:dyDescent="0.2"/>
  <cols>
    <col min="1" max="1" width="7.28515625" customWidth="1"/>
    <col min="2" max="2" width="16.7109375" customWidth="1"/>
    <col min="3" max="3" width="13.85546875" customWidth="1"/>
    <col min="4" max="4" width="17" customWidth="1"/>
    <col min="5" max="5" width="13.42578125" customWidth="1"/>
    <col min="6" max="6" width="17.140625" customWidth="1"/>
    <col min="7" max="7" width="19.42578125" customWidth="1"/>
    <col min="8" max="8" width="19.5703125" customWidth="1"/>
  </cols>
  <sheetData>
    <row r="1" spans="1:9" x14ac:dyDescent="0.2">
      <c r="A1" s="14" t="s">
        <v>65</v>
      </c>
      <c r="B1" s="14" t="s">
        <v>64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">
      <c r="A2" s="22" t="s">
        <v>66</v>
      </c>
      <c r="B2">
        <v>2016</v>
      </c>
      <c r="C2" s="16">
        <v>184840</v>
      </c>
      <c r="D2" s="16">
        <v>122810</v>
      </c>
      <c r="E2" s="16">
        <v>38177</v>
      </c>
      <c r="F2" s="16">
        <v>7017</v>
      </c>
      <c r="G2" s="16">
        <v>82621</v>
      </c>
      <c r="H2" s="16">
        <v>12930</v>
      </c>
      <c r="I2" s="16">
        <v>9795</v>
      </c>
    </row>
    <row r="3" spans="1:9" x14ac:dyDescent="0.2">
      <c r="A3" s="22" t="s">
        <v>66</v>
      </c>
      <c r="B3">
        <v>2017</v>
      </c>
      <c r="C3" s="16">
        <v>201159</v>
      </c>
      <c r="D3" s="16">
        <v>139058</v>
      </c>
      <c r="E3" s="16">
        <v>49833</v>
      </c>
      <c r="F3" s="16">
        <v>10558</v>
      </c>
      <c r="G3" s="16">
        <v>87036</v>
      </c>
      <c r="H3" s="16">
        <v>15209</v>
      </c>
      <c r="I3" s="16">
        <v>13596</v>
      </c>
    </row>
    <row r="4" spans="1:9" x14ac:dyDescent="0.2">
      <c r="A4" s="22" t="s">
        <v>66</v>
      </c>
      <c r="B4" s="15">
        <v>2018</v>
      </c>
      <c r="C4" s="16">
        <v>226247</v>
      </c>
      <c r="D4" s="16">
        <v>152221</v>
      </c>
      <c r="E4" s="16">
        <v>54319</v>
      </c>
      <c r="F4" s="16">
        <v>11986</v>
      </c>
      <c r="G4" s="16">
        <v>95994</v>
      </c>
      <c r="H4" s="16">
        <v>17344</v>
      </c>
      <c r="I4" s="16">
        <v>15713</v>
      </c>
    </row>
    <row r="5" spans="1:9" x14ac:dyDescent="0.2">
      <c r="A5" s="22" t="s">
        <v>66</v>
      </c>
      <c r="B5">
        <v>2019</v>
      </c>
      <c r="C5" s="16">
        <v>242155</v>
      </c>
      <c r="D5" s="16">
        <v>173889</v>
      </c>
      <c r="E5" s="16">
        <v>60436</v>
      </c>
      <c r="F5" s="16">
        <v>13839</v>
      </c>
      <c r="G5" s="16">
        <v>111727</v>
      </c>
      <c r="H5" s="16">
        <v>19685</v>
      </c>
      <c r="I5" s="16">
        <v>18463</v>
      </c>
    </row>
    <row r="6" spans="1:9" x14ac:dyDescent="0.2">
      <c r="A6" s="22" t="s">
        <v>66</v>
      </c>
      <c r="B6">
        <v>2020</v>
      </c>
      <c r="C6" s="16">
        <v>257141</v>
      </c>
      <c r="D6" s="16">
        <v>197289</v>
      </c>
      <c r="E6" s="16">
        <v>68328</v>
      </c>
      <c r="F6" s="16">
        <v>15403</v>
      </c>
      <c r="G6" s="16">
        <v>126750</v>
      </c>
      <c r="H6" s="16">
        <v>22405</v>
      </c>
      <c r="I6" s="16">
        <v>22174</v>
      </c>
    </row>
    <row r="7" spans="1:9" x14ac:dyDescent="0.2">
      <c r="A7" s="22" t="s">
        <v>67</v>
      </c>
      <c r="B7">
        <v>2016</v>
      </c>
      <c r="C7" s="22">
        <v>121546</v>
      </c>
      <c r="D7" s="22">
        <v>34122</v>
      </c>
      <c r="E7" s="22">
        <v>6571</v>
      </c>
      <c r="F7" s="22">
        <v>1427</v>
      </c>
      <c r="G7" s="22">
        <v>27434</v>
      </c>
      <c r="H7" s="22">
        <v>2459</v>
      </c>
      <c r="I7" s="22">
        <v>2971</v>
      </c>
    </row>
    <row r="8" spans="1:9" x14ac:dyDescent="0.2">
      <c r="A8" s="22" t="s">
        <v>67</v>
      </c>
      <c r="B8">
        <v>2017</v>
      </c>
      <c r="C8" s="22">
        <v>129976</v>
      </c>
      <c r="D8" s="22">
        <v>40112</v>
      </c>
      <c r="E8" s="22">
        <v>6808</v>
      </c>
      <c r="F8" s="22">
        <v>1288</v>
      </c>
      <c r="G8" s="22">
        <v>33166</v>
      </c>
      <c r="H8" s="22">
        <v>2020</v>
      </c>
      <c r="I8" s="22">
        <v>1184</v>
      </c>
    </row>
    <row r="9" spans="1:9" x14ac:dyDescent="0.2">
      <c r="A9" s="22" t="s">
        <v>67</v>
      </c>
      <c r="B9">
        <v>2018</v>
      </c>
      <c r="C9" s="22">
        <v>136809</v>
      </c>
      <c r="D9" s="22">
        <v>39951</v>
      </c>
      <c r="E9" s="22">
        <v>6059</v>
      </c>
      <c r="F9" s="22">
        <v>256</v>
      </c>
      <c r="G9" s="22">
        <v>33880</v>
      </c>
      <c r="H9" s="22">
        <v>126</v>
      </c>
      <c r="I9" s="22">
        <v>2768</v>
      </c>
    </row>
    <row r="10" spans="1:9" x14ac:dyDescent="0.2">
      <c r="A10" s="22" t="s">
        <v>67</v>
      </c>
      <c r="B10">
        <v>2019</v>
      </c>
      <c r="C10" s="22">
        <v>145534</v>
      </c>
      <c r="D10" s="22">
        <v>40963</v>
      </c>
      <c r="E10" s="22">
        <v>6330</v>
      </c>
      <c r="F10" s="22">
        <v>1363</v>
      </c>
      <c r="G10" s="22">
        <v>34633</v>
      </c>
      <c r="H10" s="22">
        <v>2060</v>
      </c>
      <c r="I10" s="22">
        <v>2722</v>
      </c>
    </row>
    <row r="11" spans="1:9" x14ac:dyDescent="0.2">
      <c r="A11" s="22" t="s">
        <v>67</v>
      </c>
      <c r="B11">
        <v>2020</v>
      </c>
      <c r="C11" s="22">
        <v>152922</v>
      </c>
      <c r="D11" s="22">
        <v>40766</v>
      </c>
      <c r="E11" s="22">
        <v>1792</v>
      </c>
      <c r="F11" s="22">
        <v>-3696</v>
      </c>
      <c r="G11" s="22">
        <v>38974</v>
      </c>
      <c r="H11" s="22">
        <v>-4098</v>
      </c>
      <c r="I11" s="22">
        <v>1960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7.28515625" defaultRowHeight="15" customHeight="1" x14ac:dyDescent="0.2"/>
  <cols>
    <col min="1" max="1" width="2.85546875" customWidth="1"/>
    <col min="2" max="2" width="3.5703125" customWidth="1"/>
    <col min="3" max="3" width="20.7109375" customWidth="1"/>
    <col min="4" max="4" width="14" customWidth="1"/>
    <col min="5" max="8" width="9.140625" customWidth="1"/>
    <col min="9" max="9" width="15.7109375" customWidth="1"/>
    <col min="10" max="13" width="10.28515625" customWidth="1"/>
    <col min="14" max="26" width="9.140625" customWidth="1"/>
  </cols>
  <sheetData>
    <row r="1" spans="1:26" ht="21" customHeight="1" x14ac:dyDescent="0.35">
      <c r="A1" s="21" t="s">
        <v>12</v>
      </c>
      <c r="B1" s="18"/>
      <c r="C1" s="18"/>
      <c r="D1" s="18"/>
      <c r="E1" s="18"/>
      <c r="F1" s="18"/>
      <c r="G1" s="1"/>
      <c r="H1" s="1"/>
      <c r="I1" s="21" t="s">
        <v>1</v>
      </c>
      <c r="J1" s="18"/>
      <c r="K1" s="18"/>
      <c r="L1" s="18"/>
      <c r="M1" s="1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">
      <c r="A2" s="1"/>
      <c r="B2" s="1"/>
      <c r="C2" s="1"/>
      <c r="D2" s="2"/>
      <c r="E2" s="1"/>
      <c r="F2" s="1"/>
      <c r="G2" s="1"/>
      <c r="H2" s="1"/>
      <c r="I2" s="1" t="s">
        <v>13</v>
      </c>
      <c r="J2" s="3" t="s">
        <v>14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4" t="s">
        <v>15</v>
      </c>
      <c r="B3" s="1"/>
      <c r="C3" s="1"/>
      <c r="D3" s="2"/>
      <c r="E3" s="1"/>
      <c r="F3" s="1"/>
      <c r="G3" s="1"/>
      <c r="H3" s="1"/>
      <c r="I3" s="1" t="s">
        <v>16</v>
      </c>
      <c r="J3" s="3" t="s">
        <v>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">
      <c r="A4" s="5">
        <v>1</v>
      </c>
      <c r="B4" s="1" t="s">
        <v>17</v>
      </c>
      <c r="C4" s="1"/>
      <c r="D4" s="2"/>
      <c r="E4" s="1">
        <f t="shared" ref="E4:G4" si="0">J5</f>
        <v>2014</v>
      </c>
      <c r="F4" s="1">
        <f t="shared" si="0"/>
        <v>2013</v>
      </c>
      <c r="G4" s="1">
        <f t="shared" si="0"/>
        <v>2012</v>
      </c>
      <c r="H4" s="1"/>
      <c r="I4" s="1" t="s">
        <v>18</v>
      </c>
      <c r="J4" s="6">
        <v>1000000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">
      <c r="A5" s="1"/>
      <c r="B5" s="1"/>
      <c r="C5" s="7" t="s">
        <v>19</v>
      </c>
      <c r="D5" s="8" t="e">
        <f ca="1">J6</f>
        <v>#NAME?</v>
      </c>
      <c r="E5" s="17" t="e">
        <f t="shared" ref="E5:G5" ca="1" si="1">J6/J10</f>
        <v>#NAME?</v>
      </c>
      <c r="F5" s="17" t="e">
        <f t="shared" ca="1" si="1"/>
        <v>#NAME?</v>
      </c>
      <c r="G5" s="17" t="e">
        <f t="shared" ca="1" si="1"/>
        <v>#NAME?</v>
      </c>
      <c r="H5" s="1"/>
      <c r="I5" s="3" t="s">
        <v>20</v>
      </c>
      <c r="J5" s="9">
        <v>2014</v>
      </c>
      <c r="K5" s="9">
        <v>2013</v>
      </c>
      <c r="L5" s="9">
        <v>2012</v>
      </c>
      <c r="M5" s="9">
        <v>2011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">
      <c r="A6" s="1"/>
      <c r="B6" s="1"/>
      <c r="C6" s="10" t="s">
        <v>21</v>
      </c>
      <c r="D6" s="11" t="e">
        <f ca="1">J10</f>
        <v>#NAME?</v>
      </c>
      <c r="E6" s="18"/>
      <c r="F6" s="18"/>
      <c r="G6" s="18"/>
      <c r="H6" s="1"/>
      <c r="I6" s="1" t="s">
        <v>22</v>
      </c>
      <c r="J6" s="12" t="e">
        <f t="shared" ref="J6:M6" ca="1" si="2">_xll.XBRLFact($J$2, $I6, J$5,$J$3)/$J$4</f>
        <v>#NAME?</v>
      </c>
      <c r="K6" s="12" t="e">
        <f t="shared" ca="1" si="2"/>
        <v>#NAME?</v>
      </c>
      <c r="L6" s="12" t="e">
        <f t="shared" ca="1" si="2"/>
        <v>#NAME?</v>
      </c>
      <c r="M6" s="12" t="e">
        <f t="shared" ca="1" si="2"/>
        <v>#NAME?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">
      <c r="A7" s="5">
        <v>2</v>
      </c>
      <c r="B7" s="1" t="s">
        <v>23</v>
      </c>
      <c r="C7" s="1"/>
      <c r="D7" s="2"/>
      <c r="E7" s="1"/>
      <c r="F7" s="1"/>
      <c r="G7" s="1"/>
      <c r="H7" s="1"/>
      <c r="I7" s="1" t="s">
        <v>24</v>
      </c>
      <c r="J7" s="12" t="e">
        <f t="shared" ref="J7:M7" ca="1" si="3">_xll.XBRLFact($J$2, $I7, J$5,$J$3)/$J$4</f>
        <v>#NAME?</v>
      </c>
      <c r="K7" s="12" t="e">
        <f t="shared" ca="1" si="3"/>
        <v>#NAME?</v>
      </c>
      <c r="L7" s="12" t="e">
        <f t="shared" ca="1" si="3"/>
        <v>#NAME?</v>
      </c>
      <c r="M7" s="12" t="e">
        <f t="shared" ca="1" si="3"/>
        <v>#NAME?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">
      <c r="A8" s="1"/>
      <c r="B8" s="1"/>
      <c r="C8" s="7" t="s">
        <v>25</v>
      </c>
      <c r="D8" s="8" t="e">
        <f ca="1">J8</f>
        <v>#NAME?</v>
      </c>
      <c r="E8" s="17" t="str">
        <f ca="1">IFERROR(D8/D9,"-")</f>
        <v>-</v>
      </c>
      <c r="F8" s="20"/>
      <c r="G8" s="20"/>
      <c r="H8" s="1"/>
      <c r="I8" s="1" t="s">
        <v>26</v>
      </c>
      <c r="J8" s="12" t="e">
        <f t="shared" ref="J8:M8" ca="1" si="4">J6-J7</f>
        <v>#NAME?</v>
      </c>
      <c r="K8" s="12" t="e">
        <f t="shared" ca="1" si="4"/>
        <v>#NAME?</v>
      </c>
      <c r="L8" s="12" t="e">
        <f t="shared" ca="1" si="4"/>
        <v>#NAME?</v>
      </c>
      <c r="M8" s="12" t="e">
        <f t="shared" ca="1" si="4"/>
        <v>#NAME?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">
      <c r="A9" s="1"/>
      <c r="B9" s="1"/>
      <c r="C9" s="10" t="s">
        <v>21</v>
      </c>
      <c r="D9" s="11" t="e">
        <f ca="1">J10</f>
        <v>#NAME?</v>
      </c>
      <c r="E9" s="18"/>
      <c r="F9" s="18"/>
      <c r="G9" s="18"/>
      <c r="H9" s="1"/>
      <c r="I9" s="1" t="s">
        <v>3</v>
      </c>
      <c r="J9" s="12" t="e">
        <f t="shared" ref="J9:M9" ca="1" si="5">_xll.XBRLFact($J$2, $I9, J$5,$J$3)/$J$4</f>
        <v>#NAME?</v>
      </c>
      <c r="K9" s="12" t="e">
        <f t="shared" ca="1" si="5"/>
        <v>#NAME?</v>
      </c>
      <c r="L9" s="12" t="e">
        <f t="shared" ca="1" si="5"/>
        <v>#NAME?</v>
      </c>
      <c r="M9" s="12" t="e">
        <f t="shared" ca="1" si="5"/>
        <v>#NAME?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">
      <c r="A10" s="5">
        <v>3</v>
      </c>
      <c r="B10" s="1" t="s">
        <v>27</v>
      </c>
      <c r="C10" s="1"/>
      <c r="D10" s="2"/>
      <c r="E10" s="1"/>
      <c r="F10" s="1"/>
      <c r="G10" s="1"/>
      <c r="H10" s="1"/>
      <c r="I10" s="1" t="s">
        <v>28</v>
      </c>
      <c r="J10" s="12" t="e">
        <f t="shared" ref="J10:M10" ca="1" si="6">_xll.XBRLFact($J$2, $I10, J$5,$J$3)/$J$4</f>
        <v>#NAME?</v>
      </c>
      <c r="K10" s="12" t="e">
        <f t="shared" ca="1" si="6"/>
        <v>#NAME?</v>
      </c>
      <c r="L10" s="12" t="e">
        <f t="shared" ca="1" si="6"/>
        <v>#NAME?</v>
      </c>
      <c r="M10" s="12" t="e">
        <f t="shared" ca="1" si="6"/>
        <v>#NAME?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">
      <c r="A11" s="1"/>
      <c r="B11" s="1"/>
      <c r="C11" s="7" t="s">
        <v>9</v>
      </c>
      <c r="D11" s="8" t="e">
        <f ca="1">J11</f>
        <v>#NAME?</v>
      </c>
      <c r="E11" s="17" t="str">
        <f ca="1">IFERROR(D11/D12,"-")</f>
        <v>-</v>
      </c>
      <c r="F11" s="20"/>
      <c r="G11" s="20"/>
      <c r="H11" s="1"/>
      <c r="I11" s="1" t="s">
        <v>4</v>
      </c>
      <c r="J11" s="12" t="e">
        <f t="shared" ref="J11:M11" ca="1" si="7">_xll.XBRLFact($J$2, $I11, J$5,$J$3)/$J$4</f>
        <v>#NAME?</v>
      </c>
      <c r="K11" s="12" t="e">
        <f t="shared" ca="1" si="7"/>
        <v>#NAME?</v>
      </c>
      <c r="L11" s="12" t="e">
        <f t="shared" ca="1" si="7"/>
        <v>#NAME?</v>
      </c>
      <c r="M11" s="12" t="e">
        <f t="shared" ca="1" si="7"/>
        <v>#NAME?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2">
      <c r="A12" s="1"/>
      <c r="B12" s="1"/>
      <c r="C12" s="10" t="s">
        <v>29</v>
      </c>
      <c r="D12" s="11" t="e">
        <f ca="1">J13</f>
        <v>#NAME?</v>
      </c>
      <c r="E12" s="18"/>
      <c r="F12" s="18"/>
      <c r="G12" s="18"/>
      <c r="H12" s="1"/>
      <c r="I12" s="1" t="s">
        <v>30</v>
      </c>
      <c r="J12" s="12" t="e">
        <f t="shared" ref="J12:M12" ca="1" si="8">_xll.XBRLFact($J$2, $I12, J$5,$J$3)/$J$4</f>
        <v>#NAME?</v>
      </c>
      <c r="K12" s="12" t="e">
        <f t="shared" ca="1" si="8"/>
        <v>#NAME?</v>
      </c>
      <c r="L12" s="12" t="e">
        <f t="shared" ca="1" si="8"/>
        <v>#NAME?</v>
      </c>
      <c r="M12" s="12" t="e">
        <f t="shared" ca="1" si="8"/>
        <v>#NAME?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">
      <c r="A13" s="1"/>
      <c r="B13" s="1"/>
      <c r="C13" s="1"/>
      <c r="D13" s="13"/>
      <c r="E13" s="1"/>
      <c r="F13" s="1"/>
      <c r="G13" s="1"/>
      <c r="H13" s="1"/>
      <c r="I13" s="1" t="s">
        <v>31</v>
      </c>
      <c r="J13" s="12" t="e">
        <f t="shared" ref="J13:M13" ca="1" si="9">_xll.XBRLFact($J$2, $I13, J$5,$J$3)/$J$4</f>
        <v>#NAME?</v>
      </c>
      <c r="K13" s="12" t="e">
        <f t="shared" ca="1" si="9"/>
        <v>#NAME?</v>
      </c>
      <c r="L13" s="12" t="e">
        <f t="shared" ca="1" si="9"/>
        <v>#NAME?</v>
      </c>
      <c r="M13" s="12" t="e">
        <f t="shared" ca="1" si="9"/>
        <v>#NAME?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4" t="s">
        <v>32</v>
      </c>
      <c r="B14" s="1"/>
      <c r="C14" s="1"/>
      <c r="D14" s="2"/>
      <c r="E14" s="1"/>
      <c r="F14" s="1"/>
      <c r="G14" s="1"/>
      <c r="H14" s="1"/>
      <c r="I14" s="1" t="s">
        <v>33</v>
      </c>
      <c r="J14" s="12" t="e">
        <f t="shared" ref="J14:M14" ca="1" si="10">_xll.XBRLFact($J$2, $I14, J$5,$J$3)/$J$4</f>
        <v>#NAME?</v>
      </c>
      <c r="K14" s="12" t="e">
        <f t="shared" ca="1" si="10"/>
        <v>#NAME?</v>
      </c>
      <c r="L14" s="12" t="e">
        <f t="shared" ca="1" si="10"/>
        <v>#NAME?</v>
      </c>
      <c r="M14" s="12" t="e">
        <f t="shared" ca="1" si="10"/>
        <v>#NAME?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2">
      <c r="A15" s="5">
        <v>4</v>
      </c>
      <c r="B15" s="1" t="s">
        <v>34</v>
      </c>
      <c r="C15" s="1"/>
      <c r="D15" s="2"/>
      <c r="E15" s="1"/>
      <c r="F15" s="1"/>
      <c r="G15" s="1"/>
      <c r="H15" s="1"/>
      <c r="I15" s="1" t="s">
        <v>35</v>
      </c>
      <c r="J15" s="12" t="e">
        <f t="shared" ref="J15:M15" ca="1" si="11">_xll.XBRLFact($J$2, $I15, J$5,$J$3)/$J$4</f>
        <v>#NAME?</v>
      </c>
      <c r="K15" s="12" t="e">
        <f t="shared" ca="1" si="11"/>
        <v>#NAME?</v>
      </c>
      <c r="L15" s="12" t="e">
        <f t="shared" ca="1" si="11"/>
        <v>#NAME?</v>
      </c>
      <c r="M15" s="12" t="e">
        <f t="shared" ca="1" si="11"/>
        <v>#NAME?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2">
      <c r="A16" s="1"/>
      <c r="B16" s="1"/>
      <c r="C16" s="7" t="s">
        <v>36</v>
      </c>
      <c r="D16" s="8" t="e">
        <f ca="1">J16</f>
        <v>#NAME?</v>
      </c>
      <c r="E16" s="17" t="str">
        <f ca="1">IFERROR(D16/D17,"-")</f>
        <v>-</v>
      </c>
      <c r="F16" s="20"/>
      <c r="G16" s="20"/>
      <c r="H16" s="1"/>
      <c r="I16" s="1" t="s">
        <v>2</v>
      </c>
      <c r="J16" s="12" t="e">
        <f t="shared" ref="J16:M16" ca="1" si="12">J14-J15</f>
        <v>#NAME?</v>
      </c>
      <c r="K16" s="12" t="e">
        <f t="shared" ca="1" si="12"/>
        <v>#NAME?</v>
      </c>
      <c r="L16" s="12" t="e">
        <f t="shared" ca="1" si="12"/>
        <v>#NAME?</v>
      </c>
      <c r="M16" s="12" t="e">
        <f t="shared" ca="1" si="12"/>
        <v>#NAME?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">
      <c r="A17" s="1"/>
      <c r="B17" s="1"/>
      <c r="C17" s="10" t="s">
        <v>37</v>
      </c>
      <c r="D17" s="11" t="e">
        <f ca="1">J14</f>
        <v>#NAME?</v>
      </c>
      <c r="E17" s="18"/>
      <c r="F17" s="18"/>
      <c r="G17" s="18"/>
      <c r="H17" s="1"/>
      <c r="I17" s="1" t="s">
        <v>38</v>
      </c>
      <c r="J17" s="12" t="e">
        <f t="shared" ref="J17:M17" ca="1" si="13">_xll.XBRLFact($J$2, $I17, J$5,$J$3)/$J$4</f>
        <v>#NAME?</v>
      </c>
      <c r="K17" s="12" t="e">
        <f t="shared" ca="1" si="13"/>
        <v>#NAME?</v>
      </c>
      <c r="L17" s="12" t="e">
        <f t="shared" ca="1" si="13"/>
        <v>#NAME?</v>
      </c>
      <c r="M17" s="12" t="e">
        <f t="shared" ca="1" si="13"/>
        <v>#NAME?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">
      <c r="A18" s="5">
        <v>5</v>
      </c>
      <c r="B18" s="1" t="s">
        <v>39</v>
      </c>
      <c r="C18" s="1"/>
      <c r="D18" s="2"/>
      <c r="E18" s="1"/>
      <c r="F18" s="1"/>
      <c r="G18" s="1"/>
      <c r="H18" s="1"/>
      <c r="I18" s="1" t="s">
        <v>40</v>
      </c>
      <c r="J18" s="12" t="e">
        <f t="shared" ref="J18:M18" ca="1" si="14">_xll.XBRLFact($J$2, $I18, J$5,$J$3)/$J$4</f>
        <v>#NAME?</v>
      </c>
      <c r="K18" s="12" t="e">
        <f t="shared" ca="1" si="14"/>
        <v>#NAME?</v>
      </c>
      <c r="L18" s="12" t="e">
        <f t="shared" ca="1" si="14"/>
        <v>#NAME?</v>
      </c>
      <c r="M18" s="12" t="e">
        <f t="shared" ca="1" si="14"/>
        <v>#NAME?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">
      <c r="A19" s="1"/>
      <c r="B19" s="1"/>
      <c r="C19" s="7" t="s">
        <v>41</v>
      </c>
      <c r="D19" s="8" t="e">
        <f ca="1">J18</f>
        <v>#NAME?</v>
      </c>
      <c r="E19" s="17" t="str">
        <f ca="1">IFERROR(D19/D20,"-")</f>
        <v>-</v>
      </c>
      <c r="F19" s="20"/>
      <c r="G19" s="20"/>
      <c r="H19" s="1"/>
      <c r="I19" s="1" t="s">
        <v>42</v>
      </c>
      <c r="J19" s="12" t="e">
        <f t="shared" ref="J19:M19" ca="1" si="15">_xll.XBRLFact($J$2, $I19, J$5,$J$3)/$J$4</f>
        <v>#NAME?</v>
      </c>
      <c r="K19" s="12" t="e">
        <f t="shared" ca="1" si="15"/>
        <v>#NAME?</v>
      </c>
      <c r="L19" s="12" t="e">
        <f t="shared" ca="1" si="15"/>
        <v>#NAME?</v>
      </c>
      <c r="M19" s="12" t="e">
        <f t="shared" ca="1" si="15"/>
        <v>#NAME?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">
      <c r="A20" s="1"/>
      <c r="B20" s="1"/>
      <c r="C20" s="10" t="s">
        <v>37</v>
      </c>
      <c r="D20" s="11" t="e">
        <f ca="1">J14</f>
        <v>#NAME?</v>
      </c>
      <c r="E20" s="18"/>
      <c r="F20" s="18"/>
      <c r="G20" s="18"/>
      <c r="H20" s="1"/>
      <c r="I20" s="1" t="s">
        <v>43</v>
      </c>
      <c r="J20" s="12" t="e">
        <f t="shared" ref="J20:M20" ca="1" si="16">_xll.XBRLFact($J$2, $I20, J$5,$J$3)/$J$4</f>
        <v>#NAME?</v>
      </c>
      <c r="K20" s="12" t="e">
        <f t="shared" ca="1" si="16"/>
        <v>#NAME?</v>
      </c>
      <c r="L20" s="12" t="e">
        <f t="shared" ca="1" si="16"/>
        <v>#NAME?</v>
      </c>
      <c r="M20" s="12" t="e">
        <f t="shared" ca="1" si="16"/>
        <v>#NAME?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">
      <c r="A21" s="1"/>
      <c r="B21" s="1"/>
      <c r="C21" s="1"/>
      <c r="D21" s="2"/>
      <c r="E21" s="1"/>
      <c r="F21" s="1"/>
      <c r="G21" s="1"/>
      <c r="H21" s="1"/>
      <c r="I21" s="1" t="s">
        <v>44</v>
      </c>
      <c r="J21" s="12" t="e">
        <f t="shared" ref="J21:M21" ca="1" si="17">_xll.XBRLFact($J$2, $I21, J$5,$J$3)/$J$4</f>
        <v>#NAME?</v>
      </c>
      <c r="K21" s="12" t="e">
        <f t="shared" ca="1" si="17"/>
        <v>#NAME?</v>
      </c>
      <c r="L21" s="12" t="e">
        <f t="shared" ca="1" si="17"/>
        <v>#NAME?</v>
      </c>
      <c r="M21" s="12" t="e">
        <f t="shared" ca="1" si="17"/>
        <v>#NAME?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4" t="s">
        <v>45</v>
      </c>
      <c r="B22" s="1"/>
      <c r="C22" s="1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2">
      <c r="A23" s="5">
        <v>6</v>
      </c>
      <c r="B23" s="1" t="s">
        <v>46</v>
      </c>
      <c r="C23" s="1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2">
      <c r="A24" s="1"/>
      <c r="B24" s="1"/>
      <c r="C24" s="7" t="s">
        <v>37</v>
      </c>
      <c r="D24" s="8" t="e">
        <f ca="1">J14</f>
        <v>#NAME?</v>
      </c>
      <c r="E24" s="17" t="e">
        <f t="shared" ref="E24:G24" ca="1" si="18">J14/((J9+K9)/2)</f>
        <v>#NAME?</v>
      </c>
      <c r="F24" s="17" t="e">
        <f t="shared" ca="1" si="18"/>
        <v>#NAME?</v>
      </c>
      <c r="G24" s="17" t="e">
        <f t="shared" ca="1" si="18"/>
        <v>#NAME?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2">
      <c r="A25" s="1"/>
      <c r="B25" s="1"/>
      <c r="C25" s="10" t="s">
        <v>47</v>
      </c>
      <c r="D25" s="11" t="e">
        <f ca="1">(J9+K9)/2</f>
        <v>#NAME?</v>
      </c>
      <c r="E25" s="18"/>
      <c r="F25" s="18"/>
      <c r="G25" s="1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2">
      <c r="A26" s="5">
        <v>7</v>
      </c>
      <c r="B26" s="1" t="s">
        <v>48</v>
      </c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2">
      <c r="A27" s="1"/>
      <c r="B27" s="1"/>
      <c r="C27" s="7" t="s">
        <v>41</v>
      </c>
      <c r="D27" s="8" t="e">
        <f ca="1">J18</f>
        <v>#NAME?</v>
      </c>
      <c r="E27" s="17" t="str">
        <f ca="1">IFERROR(D27/D28,"-")</f>
        <v>-</v>
      </c>
      <c r="F27" s="20"/>
      <c r="G27" s="2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2">
      <c r="A28" s="1"/>
      <c r="B28" s="1"/>
      <c r="C28" s="10" t="s">
        <v>47</v>
      </c>
      <c r="D28" s="11" t="e">
        <f ca="1">(J9+K9)</f>
        <v>#NAME?</v>
      </c>
      <c r="E28" s="18"/>
      <c r="F28" s="18"/>
      <c r="G28" s="1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2">
      <c r="A29" s="5">
        <v>8</v>
      </c>
      <c r="B29" s="1" t="s">
        <v>49</v>
      </c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2">
      <c r="A30" s="1"/>
      <c r="B30" s="1"/>
      <c r="C30" s="7" t="s">
        <v>41</v>
      </c>
      <c r="D30" s="8" t="e">
        <f ca="1">J18</f>
        <v>#NAME?</v>
      </c>
      <c r="E30" s="17" t="str">
        <f ca="1">IFERROR(D30/D31,"-")</f>
        <v>-</v>
      </c>
      <c r="F30" s="20"/>
      <c r="G30" s="2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">
      <c r="A31" s="1"/>
      <c r="B31" s="1"/>
      <c r="C31" s="10" t="s">
        <v>50</v>
      </c>
      <c r="D31" s="11" t="e">
        <f ca="1">(J12+K12)/2</f>
        <v>#NAME?</v>
      </c>
      <c r="E31" s="18"/>
      <c r="F31" s="18"/>
      <c r="G31" s="1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4" t="s">
        <v>51</v>
      </c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2">
      <c r="A34" s="5">
        <v>9</v>
      </c>
      <c r="B34" s="1" t="s">
        <v>52</v>
      </c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">
      <c r="A35" s="1"/>
      <c r="B35" s="1"/>
      <c r="C35" s="7" t="s">
        <v>53</v>
      </c>
      <c r="D35" s="8" t="e">
        <f ca="1">J15</f>
        <v>#NAME?</v>
      </c>
      <c r="E35" s="17" t="str">
        <f t="shared" ref="E35:G35" ca="1" si="19">IFERROR(D35/D36,"-")</f>
        <v>-</v>
      </c>
      <c r="F35" s="17" t="str">
        <f t="shared" ca="1" si="19"/>
        <v>-</v>
      </c>
      <c r="G35" s="17" t="str">
        <f t="shared" ca="1" si="19"/>
        <v>-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2">
      <c r="A36" s="1"/>
      <c r="B36" s="1"/>
      <c r="C36" s="10" t="s">
        <v>54</v>
      </c>
      <c r="D36" s="11" t="e">
        <f ca="1">(J7+K7)/2</f>
        <v>#NAME?</v>
      </c>
      <c r="E36" s="18"/>
      <c r="F36" s="18"/>
      <c r="G36" s="1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2">
      <c r="A37" s="5">
        <v>10</v>
      </c>
      <c r="B37" s="1" t="s">
        <v>55</v>
      </c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2">
      <c r="A38" s="1"/>
      <c r="B38" s="1"/>
      <c r="C38" s="7">
        <v>360</v>
      </c>
      <c r="D38" s="8">
        <v>360</v>
      </c>
      <c r="E38" s="17" t="str">
        <f t="shared" ref="E38:G38" ca="1" si="20">IFERROR(D38/D39,"-")</f>
        <v>-</v>
      </c>
      <c r="F38" s="17" t="str">
        <f t="shared" ca="1" si="20"/>
        <v>-</v>
      </c>
      <c r="G38" s="17" t="str">
        <f t="shared" ca="1" si="20"/>
        <v>-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2">
      <c r="A39" s="1"/>
      <c r="B39" s="1"/>
      <c r="C39" s="10" t="s">
        <v>52</v>
      </c>
      <c r="D39" s="11" t="str">
        <f ca="1">E35</f>
        <v>-</v>
      </c>
      <c r="E39" s="18"/>
      <c r="F39" s="18"/>
      <c r="G39" s="1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2">
      <c r="A40" s="5">
        <v>11</v>
      </c>
      <c r="B40" s="1" t="s">
        <v>56</v>
      </c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">
      <c r="A41" s="1"/>
      <c r="B41" s="1"/>
      <c r="C41" s="7" t="s">
        <v>37</v>
      </c>
      <c r="D41" s="8" t="e">
        <f ca="1">J14</f>
        <v>#NAME?</v>
      </c>
      <c r="E41" s="17" t="str">
        <f t="shared" ref="E41:G41" ca="1" si="21">IFERROR(D41/D42,"-")</f>
        <v>-</v>
      </c>
      <c r="F41" s="17" t="str">
        <f t="shared" ca="1" si="21"/>
        <v>-</v>
      </c>
      <c r="G41" s="17" t="str">
        <f t="shared" ca="1" si="21"/>
        <v>-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2">
      <c r="A42" s="1"/>
      <c r="B42" s="1"/>
      <c r="C42" s="10" t="s">
        <v>57</v>
      </c>
      <c r="D42" s="11" t="e">
        <f ca="1">(J20+K20)/2</f>
        <v>#NAME?</v>
      </c>
      <c r="E42" s="18"/>
      <c r="F42" s="18"/>
      <c r="G42" s="1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2">
      <c r="A43" s="5">
        <v>12</v>
      </c>
      <c r="B43" s="1" t="s">
        <v>58</v>
      </c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">
      <c r="A44" s="1"/>
      <c r="B44" s="1"/>
      <c r="C44" s="7">
        <v>360</v>
      </c>
      <c r="D44" s="8">
        <v>360</v>
      </c>
      <c r="E44" s="17" t="str">
        <f t="shared" ref="E44:G44" ca="1" si="22">IFERROR(D44/D45,"-")</f>
        <v>-</v>
      </c>
      <c r="F44" s="17" t="str">
        <f t="shared" ca="1" si="22"/>
        <v>-</v>
      </c>
      <c r="G44" s="17" t="str">
        <f t="shared" ca="1" si="22"/>
        <v>-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2">
      <c r="A45" s="1"/>
      <c r="B45" s="1"/>
      <c r="C45" s="10" t="s">
        <v>59</v>
      </c>
      <c r="D45" s="11" t="str">
        <f ca="1">E41</f>
        <v>-</v>
      </c>
      <c r="E45" s="18"/>
      <c r="F45" s="18"/>
      <c r="G45" s="1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">
      <c r="A46" s="5">
        <v>13</v>
      </c>
      <c r="B46" s="1" t="s">
        <v>60</v>
      </c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2">
      <c r="A47" s="1"/>
      <c r="B47" s="1"/>
      <c r="C47" s="7" t="s">
        <v>53</v>
      </c>
      <c r="D47" s="8" t="e">
        <f ca="1">J17</f>
        <v>#NAME?</v>
      </c>
      <c r="E47" s="19" t="e">
        <f t="shared" ref="E47:G47" ca="1" si="23">J17/((J21+K21)/2)</f>
        <v>#NAME?</v>
      </c>
      <c r="F47" s="19" t="e">
        <f t="shared" ca="1" si="23"/>
        <v>#NAME?</v>
      </c>
      <c r="G47" s="19" t="e">
        <f t="shared" ca="1" si="23"/>
        <v>#NAME?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2">
      <c r="A48" s="1"/>
      <c r="B48" s="1"/>
      <c r="C48" s="10" t="s">
        <v>61</v>
      </c>
      <c r="D48" s="11" t="e">
        <f ca="1">(J21+K21)/2</f>
        <v>#NAME?</v>
      </c>
      <c r="E48" s="18"/>
      <c r="F48" s="18"/>
      <c r="G48" s="1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2">
      <c r="A49" s="5">
        <v>14</v>
      </c>
      <c r="B49" s="1" t="s">
        <v>62</v>
      </c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2">
      <c r="A50" s="1"/>
      <c r="B50" s="1"/>
      <c r="C50" s="7">
        <v>360</v>
      </c>
      <c r="D50" s="8">
        <v>360</v>
      </c>
      <c r="E50" s="17" t="str">
        <f ca="1">IFERROR(D50/D51,"-")</f>
        <v>-</v>
      </c>
      <c r="F50" s="17" t="e">
        <f t="shared" ref="F50:G50" ca="1" si="24">360/F47</f>
        <v>#NAME?</v>
      </c>
      <c r="G50" s="17" t="e">
        <f t="shared" ca="1" si="24"/>
        <v>#NAME?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">
      <c r="A51" s="1"/>
      <c r="B51" s="1"/>
      <c r="C51" s="10" t="s">
        <v>63</v>
      </c>
      <c r="D51" s="11" t="e">
        <f ca="1">E47</f>
        <v>#NAME?</v>
      </c>
      <c r="E51" s="18"/>
      <c r="F51" s="18"/>
      <c r="G51" s="1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2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2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2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2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2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2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2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2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2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2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2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2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2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2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2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2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2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2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2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2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2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2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2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2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2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2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2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2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2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2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2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2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2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2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2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2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2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2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2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2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2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2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2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2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2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2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2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2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2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2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2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2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2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2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2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2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2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2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2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2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2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2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2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2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2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2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2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2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2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2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2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2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2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2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2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2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2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2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2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2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2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2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2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2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2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2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2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2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2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2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2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2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2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2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2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2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2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2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2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2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2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2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2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2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2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2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2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2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2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2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2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2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2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2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2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2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2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2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2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2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2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2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2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2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2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2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2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2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2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2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2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2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2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2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2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2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2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2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2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2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2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2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2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2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2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2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2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2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2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2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2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2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2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2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2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2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2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2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2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2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2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2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2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2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2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2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2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2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2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2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2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2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2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2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2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2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2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2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2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2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2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2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2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2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2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2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2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2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2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2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2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2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2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2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2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2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2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2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2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2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2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2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2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2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2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2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2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2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2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2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2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2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2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2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2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2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2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2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2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2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2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2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2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2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2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2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2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2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2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2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2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2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2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2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2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2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2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2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2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2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2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2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2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2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2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2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2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2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2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2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2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2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2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2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2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2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2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2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2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2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2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2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2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2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2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2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2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2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2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2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2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2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2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2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2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2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2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2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2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2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2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2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2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2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2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2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2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2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2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2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2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2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2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2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2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2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2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2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2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2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2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2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2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2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2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2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2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2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2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2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2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2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2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2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2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2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2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2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2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2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2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2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2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2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2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2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2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2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2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2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2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2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2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2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2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2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2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2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2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2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2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2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2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2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2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2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2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2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2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2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2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2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2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2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2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2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2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2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2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2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2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2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2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2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2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2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2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2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2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2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2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2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2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2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2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2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2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2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2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2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2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2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2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2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2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2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2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2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2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2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2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2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2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2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2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2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2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2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2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2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2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2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2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2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2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2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2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2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2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2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2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2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2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2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2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2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2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2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2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2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2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2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2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2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2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2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2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2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2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2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2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2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2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2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2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2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2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2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2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2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2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2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2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2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2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2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2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2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2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2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2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2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2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2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2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2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2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2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2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2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2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2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2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2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2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2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2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2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2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2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2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2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2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2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2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2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2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2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2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2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2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2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2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2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2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2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2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2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2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2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2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2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2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2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2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2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2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2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2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2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2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2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2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2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2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2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2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2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2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2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2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2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2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2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2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2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2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2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2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2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2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2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2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2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2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2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2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2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2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2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2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2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2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2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2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2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2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2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2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2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2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2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2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2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2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2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2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2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2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2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2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2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2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2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2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2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2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2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2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2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2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2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2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2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2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2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2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2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2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2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2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2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2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2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2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2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2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2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2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2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2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2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2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2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2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2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2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2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2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2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2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2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2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2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2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2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2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2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2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2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2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2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2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2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2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2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2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2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2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2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2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2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2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2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2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2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2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2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2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2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2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2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2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2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2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2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2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2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2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2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2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2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2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2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2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2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2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2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2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2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2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2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2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2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2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2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2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2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2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2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2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2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2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2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2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2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2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2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2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2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2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2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2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2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2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2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2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2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2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2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2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2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2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2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2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2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2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2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2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2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2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2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2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2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2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2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2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2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2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2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2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2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2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2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2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2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2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2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2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2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2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2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2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2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2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2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2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2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2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2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2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2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2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2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2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2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2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2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2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2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2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2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2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2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2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2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2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2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2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2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2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2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2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2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2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2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2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2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2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2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2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2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2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2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2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2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2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2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2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2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2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2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2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2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2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2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2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2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2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2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2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2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2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2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2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2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2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2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2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2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2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2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2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2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2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2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2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2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2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2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2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2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2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2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2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2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2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2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2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2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4">
    <mergeCell ref="A1:F1"/>
    <mergeCell ref="I1:M1"/>
    <mergeCell ref="E5:E6"/>
    <mergeCell ref="F5:F6"/>
    <mergeCell ref="G5:G6"/>
    <mergeCell ref="F8:F9"/>
    <mergeCell ref="G8:G9"/>
    <mergeCell ref="E8:E9"/>
    <mergeCell ref="E11:E12"/>
    <mergeCell ref="F11:F12"/>
    <mergeCell ref="G11:G12"/>
    <mergeCell ref="E16:E17"/>
    <mergeCell ref="F16:F17"/>
    <mergeCell ref="G16:G17"/>
    <mergeCell ref="F27:F28"/>
    <mergeCell ref="G27:G28"/>
    <mergeCell ref="E19:E20"/>
    <mergeCell ref="F19:F20"/>
    <mergeCell ref="G19:G20"/>
    <mergeCell ref="E24:E25"/>
    <mergeCell ref="F24:F25"/>
    <mergeCell ref="G24:G25"/>
    <mergeCell ref="E27:E28"/>
    <mergeCell ref="E30:E31"/>
    <mergeCell ref="F30:F31"/>
    <mergeCell ref="G30:G31"/>
    <mergeCell ref="E35:E36"/>
    <mergeCell ref="F35:F36"/>
    <mergeCell ref="G35:G36"/>
    <mergeCell ref="E50:E51"/>
    <mergeCell ref="F50:F51"/>
    <mergeCell ref="G50:G51"/>
    <mergeCell ref="F38:F39"/>
    <mergeCell ref="G38:G39"/>
    <mergeCell ref="E38:E39"/>
    <mergeCell ref="F47:F48"/>
    <mergeCell ref="G47:G48"/>
    <mergeCell ref="E41:E42"/>
    <mergeCell ref="F41:F42"/>
    <mergeCell ref="G41:G42"/>
    <mergeCell ref="E44:E45"/>
    <mergeCell ref="F44:F45"/>
    <mergeCell ref="G44:G45"/>
    <mergeCell ref="E47:E4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UNH</vt:lpstr>
      <vt:lpstr>Financial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Aedan Gillan</cp:lastModifiedBy>
  <dcterms:modified xsi:type="dcterms:W3CDTF">2021-03-18T14:46:12Z</dcterms:modified>
</cp:coreProperties>
</file>