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mbria"/>
      <b val="1"/>
      <sz val="22"/>
    </font>
    <font>
      <name val="Cambria"/>
      <sz val="12"/>
    </font>
    <font>
      <i val="1"/>
      <sz val="14"/>
    </font>
    <font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cols>
    <col width="35" customWidth="1" min="1" max="1"/>
    <col width="7" customWidth="1" min="2" max="2"/>
    <col width="7" customWidth="1" min="3" max="3"/>
    <col width="7" customWidth="1" min="4" max="4"/>
    <col width="13" customWidth="1" min="5" max="5"/>
    <col width="13" customWidth="1" min="6" max="6"/>
    <col width="13" customWidth="1" min="7" max="7"/>
    <col width="8" customWidth="1" min="8" max="8"/>
    <col width="2" customWidth="1" min="9" max="9"/>
    <col width="10" customWidth="1" min="10" max="10"/>
    <col width="7" customWidth="1" min="11" max="11"/>
    <col width="13" customWidth="1" min="12" max="12"/>
    <col width="8" customWidth="1" min="13" max="13"/>
    <col width="9" customWidth="1" min="14" max="14"/>
    <col width="2" customWidth="1" min="15" max="15"/>
    <col width="10" customWidth="1" min="16" max="16"/>
    <col width="7" customWidth="1" min="17" max="17"/>
    <col width="12" customWidth="1" min="18" max="18"/>
    <col width="8" customWidth="1" min="19" max="19"/>
    <col width="9" customWidth="1" min="20" max="20"/>
    <col width="2" customWidth="1" min="21" max="21"/>
    <col width="18" customWidth="1" min="22" max="22"/>
    <col width="10" customWidth="1" min="23" max="23"/>
    <col width="6" customWidth="1" min="24" max="24"/>
    <col width="6" customWidth="1" min="25" max="25"/>
    <col width="10" customWidth="1" min="26" max="26"/>
    <col width="8" customWidth="1" min="27" max="27"/>
    <col width="10" customWidth="1" min="28" max="28"/>
    <col width="7" customWidth="1" min="29" max="29"/>
    <col width="12" customWidth="1" min="30" max="30"/>
  </cols>
  <sheetData>
    <row r="1">
      <c r="A1" s="1" t="inlineStr">
        <is>
          <t>Portfolio</t>
        </is>
      </c>
      <c r="J1" s="1" t="inlineStr">
        <is>
          <t>Categories</t>
        </is>
      </c>
      <c r="V1" s="1" t="inlineStr">
        <is>
          <t>Detailed Distribution</t>
        </is>
      </c>
    </row>
    <row r="2">
      <c r="A2" s="2" t="inlineStr">
        <is>
          <t>Name</t>
        </is>
      </c>
      <c r="B2" s="2" t="inlineStr">
        <is>
          <t>Symbol</t>
        </is>
      </c>
      <c r="C2" s="2" t="inlineStr">
        <is>
          <t>Shares</t>
        </is>
      </c>
      <c r="D2" s="2" t="inlineStr">
        <is>
          <t>Price</t>
        </is>
      </c>
      <c r="E2" s="2" t="inlineStr">
        <is>
          <t>Average Cost</t>
        </is>
      </c>
      <c r="F2" s="2" t="inlineStr">
        <is>
          <t>Total Return</t>
        </is>
      </c>
      <c r="G2" s="2" t="inlineStr">
        <is>
          <t>Equity</t>
        </is>
      </c>
      <c r="H2" t="inlineStr">
        <is>
          <t>% Change</t>
        </is>
      </c>
      <c r="J2" s="2" t="inlineStr">
        <is>
          <t>Large Cap:</t>
        </is>
      </c>
      <c r="K2" s="2" t="inlineStr">
        <is>
          <t>Shares</t>
        </is>
      </c>
      <c r="L2" s="2" t="inlineStr">
        <is>
          <t>Average Cost</t>
        </is>
      </c>
      <c r="M2" s="2" t="inlineStr">
        <is>
          <t>Price</t>
        </is>
      </c>
      <c r="N2" s="2" t="inlineStr">
        <is>
          <t>% Change</t>
        </is>
      </c>
      <c r="P2" s="2" t="inlineStr">
        <is>
          <t>Value:</t>
        </is>
      </c>
      <c r="Q2" s="2" t="inlineStr">
        <is>
          <t>Shares</t>
        </is>
      </c>
      <c r="R2" s="2" t="inlineStr">
        <is>
          <t>Average Cost</t>
        </is>
      </c>
      <c r="S2" s="2" t="inlineStr">
        <is>
          <t>Price</t>
        </is>
      </c>
      <c r="T2" s="2" t="inlineStr">
        <is>
          <t>% Change</t>
        </is>
      </c>
      <c r="V2" t="inlineStr">
        <is>
          <t>Type</t>
        </is>
      </c>
      <c r="W2" t="inlineStr">
        <is>
          <t>Equity</t>
        </is>
      </c>
      <c r="X2" t="inlineStr">
        <is>
          <t>%</t>
        </is>
      </c>
      <c r="Y2" t="inlineStr">
        <is>
          <t>Ideal</t>
        </is>
      </c>
      <c r="Z2" t="inlineStr">
        <is>
          <t>Differance</t>
        </is>
      </c>
      <c r="AA2" t="inlineStr">
        <is>
          <t>To Add</t>
        </is>
      </c>
      <c r="AB2" t="inlineStr">
        <is>
          <t>New Equity</t>
        </is>
      </c>
      <c r="AC2" t="inlineStr">
        <is>
          <t>New %</t>
        </is>
      </c>
      <c r="AD2" t="inlineStr">
        <is>
          <t>New Difference</t>
        </is>
      </c>
    </row>
    <row r="3">
      <c r="A3" t="inlineStr">
        <is>
          <t>Vanguard Small-Cap ETF</t>
        </is>
      </c>
      <c r="B3" t="inlineStr">
        <is>
          <t>VB</t>
        </is>
      </c>
      <c r="C3" t="n">
        <v>33.338</v>
      </c>
      <c r="D3" t="n">
        <v>190.05</v>
      </c>
      <c r="E3" t="n">
        <v>149.81</v>
      </c>
      <c r="F3" t="n">
        <v>1341.51</v>
      </c>
      <c r="G3" t="n">
        <v>6335.86</v>
      </c>
      <c r="H3" t="n">
        <v>26.86</v>
      </c>
      <c r="J3" t="inlineStr">
        <is>
          <t>VTI</t>
        </is>
      </c>
      <c r="K3" t="n">
        <v>15.888</v>
      </c>
      <c r="L3" t="n">
        <v>152.68</v>
      </c>
      <c r="M3" t="n">
        <v>190.7</v>
      </c>
      <c r="N3" t="n">
        <v>24.9</v>
      </c>
      <c r="P3" t="inlineStr">
        <is>
          <t>VBR</t>
        </is>
      </c>
      <c r="Q3" t="n">
        <v>57.511</v>
      </c>
      <c r="R3" t="n">
        <v>120</v>
      </c>
      <c r="S3" t="n">
        <v>139.86</v>
      </c>
      <c r="T3" t="n">
        <v>16.55</v>
      </c>
      <c r="V3" t="inlineStr">
        <is>
          <t>United States:</t>
        </is>
      </c>
      <c r="W3" t="n">
        <v>3029.86</v>
      </c>
      <c r="X3">
        <f>100*W3/$W$33</f>
        <v/>
      </c>
      <c r="Y3" t="n">
        <v>10</v>
      </c>
      <c r="Z3">
        <f>ROUND(Y3-X3, 2)</f>
        <v/>
      </c>
      <c r="AA3" t="n">
        <v>45.63999999999949</v>
      </c>
      <c r="AB3">
        <f>AA3+W3</f>
        <v/>
      </c>
      <c r="AC3">
        <f>round(100 *AB3/AB33, 3)</f>
        <v/>
      </c>
      <c r="AD3">
        <f>ROUND(Y3-AC3, 2)</f>
        <v/>
      </c>
    </row>
    <row r="4">
      <c r="A4" t="inlineStr">
        <is>
          <t>Vanguard Small-Cap Value ETF</t>
        </is>
      </c>
      <c r="B4" t="inlineStr">
        <is>
          <t>VBR</t>
        </is>
      </c>
      <c r="C4" t="n">
        <v>57.511</v>
      </c>
      <c r="D4" t="n">
        <v>139.86</v>
      </c>
      <c r="E4" t="n">
        <v>120</v>
      </c>
      <c r="F4" t="n">
        <v>1142.29</v>
      </c>
      <c r="G4" t="n">
        <v>8043.55</v>
      </c>
      <c r="H4" t="n">
        <v>16.55</v>
      </c>
      <c r="L4" s="3" t="n">
        <v>2425.77984</v>
      </c>
      <c r="M4" s="3" t="n">
        <v>3029.8416</v>
      </c>
      <c r="N4" s="3" t="n">
        <v>24.9</v>
      </c>
      <c r="P4" t="inlineStr">
        <is>
          <t>VOE</t>
        </is>
      </c>
      <c r="Q4" t="n">
        <v>48.699</v>
      </c>
      <c r="R4" t="n">
        <v>106.83</v>
      </c>
      <c r="S4" t="n">
        <v>117.61</v>
      </c>
      <c r="T4" t="n">
        <v>10.1</v>
      </c>
      <c r="V4" t="inlineStr">
        <is>
          <t>Large Blend:</t>
        </is>
      </c>
      <c r="W4" t="n">
        <v>0</v>
      </c>
      <c r="X4">
        <f>100*W4/$W$33</f>
        <v/>
      </c>
      <c r="Y4" t="n">
        <v>0</v>
      </c>
      <c r="Z4">
        <f>ROUND(Y4-X4, 2)</f>
        <v/>
      </c>
      <c r="AA4" t="n">
        <v>0</v>
      </c>
      <c r="AB4">
        <f>AA4+W4</f>
        <v/>
      </c>
      <c r="AC4">
        <f>round(100 *AB4/AB33, 3)</f>
        <v/>
      </c>
      <c r="AD4">
        <f>ROUND(Y4-AC4, 2)</f>
        <v/>
      </c>
    </row>
    <row r="5">
      <c r="A5" t="inlineStr">
        <is>
          <t>Vanguard FTSE Emerging Markets Fund</t>
        </is>
      </c>
      <c r="B5" t="inlineStr">
        <is>
          <t>VWO</t>
        </is>
      </c>
      <c r="C5" t="n">
        <v>92.935</v>
      </c>
      <c r="D5" t="n">
        <v>49.18</v>
      </c>
      <c r="E5" t="n">
        <v>41.58</v>
      </c>
      <c r="F5" t="n">
        <v>705.59</v>
      </c>
      <c r="G5" t="n">
        <v>4570.07</v>
      </c>
      <c r="H5" t="n">
        <v>18.26</v>
      </c>
      <c r="P5" t="inlineStr">
        <is>
          <t>IWS</t>
        </is>
      </c>
      <c r="Q5" t="n">
        <v>2</v>
      </c>
      <c r="R5" t="n">
        <v>86.38</v>
      </c>
      <c r="S5" t="n">
        <v>94.73</v>
      </c>
      <c r="T5" t="n">
        <v>9.67</v>
      </c>
      <c r="V5" t="inlineStr">
        <is>
          <t>Large Value:</t>
        </is>
      </c>
      <c r="W5" t="n">
        <v>0</v>
      </c>
      <c r="X5">
        <f>100*W5/$W$33</f>
        <v/>
      </c>
      <c r="Y5" t="n">
        <v>0</v>
      </c>
      <c r="Z5">
        <f>ROUND(Y5-X5, 2)</f>
        <v/>
      </c>
      <c r="AA5" t="n">
        <v>0</v>
      </c>
      <c r="AB5">
        <f>AA5+W5</f>
        <v/>
      </c>
      <c r="AC5">
        <f>round(100 *AB5/AB33, 3)</f>
        <v/>
      </c>
      <c r="AD5">
        <f>ROUND(Y5-AC5, 2)</f>
        <v/>
      </c>
    </row>
    <row r="6">
      <c r="A6" t="inlineStr">
        <is>
          <t>Vanguard Total Stock Market ETF</t>
        </is>
      </c>
      <c r="B6" t="inlineStr">
        <is>
          <t>VTI</t>
        </is>
      </c>
      <c r="C6" t="n">
        <v>15.888</v>
      </c>
      <c r="D6" t="n">
        <v>190.7</v>
      </c>
      <c r="E6" t="n">
        <v>152.68</v>
      </c>
      <c r="F6" t="n">
        <v>604.09</v>
      </c>
      <c r="G6" t="n">
        <v>3029.86</v>
      </c>
      <c r="H6" t="n">
        <v>24.9</v>
      </c>
      <c r="J6" s="2" t="inlineStr">
        <is>
          <t>Mid Cap:</t>
        </is>
      </c>
      <c r="K6" s="2" t="inlineStr">
        <is>
          <t>Shares</t>
        </is>
      </c>
      <c r="L6" s="2" t="inlineStr">
        <is>
          <t>Average Cost</t>
        </is>
      </c>
      <c r="M6" s="2" t="inlineStr">
        <is>
          <t>Price</t>
        </is>
      </c>
      <c r="N6" s="2" t="inlineStr">
        <is>
          <t>% Change</t>
        </is>
      </c>
      <c r="P6" t="inlineStr">
        <is>
          <t>JKI</t>
        </is>
      </c>
      <c r="Q6" t="n">
        <v>1</v>
      </c>
      <c r="R6" t="n">
        <v>151.96</v>
      </c>
      <c r="S6" t="n">
        <v>156.94</v>
      </c>
      <c r="T6" t="n">
        <v>3.28</v>
      </c>
      <c r="V6" t="inlineStr">
        <is>
          <t>Large Growth:</t>
        </is>
      </c>
      <c r="W6" t="n">
        <v>0</v>
      </c>
      <c r="X6">
        <f>100*W6/$W$33</f>
        <v/>
      </c>
      <c r="Y6" t="n">
        <v>0</v>
      </c>
      <c r="Z6">
        <f>ROUND(Y6-X6, 2)</f>
        <v/>
      </c>
      <c r="AA6" t="n">
        <v>0</v>
      </c>
      <c r="AB6">
        <f>AA6+W6</f>
        <v/>
      </c>
      <c r="AC6">
        <f>round(100 *AB6/AB33, 3)</f>
        <v/>
      </c>
      <c r="AD6">
        <f>ROUND(Y6-AC6, 2)</f>
        <v/>
      </c>
    </row>
    <row r="7">
      <c r="A7" t="inlineStr">
        <is>
          <t>Vanguard Mid-Cap Value ETF</t>
        </is>
      </c>
      <c r="B7" t="inlineStr">
        <is>
          <t>VOE</t>
        </is>
      </c>
      <c r="C7" t="n">
        <v>48.699</v>
      </c>
      <c r="D7" t="n">
        <v>117.61</v>
      </c>
      <c r="E7" t="n">
        <v>106.83</v>
      </c>
      <c r="F7" t="n">
        <v>525.24</v>
      </c>
      <c r="G7" t="n">
        <v>5727.76</v>
      </c>
      <c r="H7" t="n">
        <v>10.1</v>
      </c>
      <c r="J7" t="inlineStr">
        <is>
          <t>VOE</t>
        </is>
      </c>
      <c r="K7" t="n">
        <v>48.699</v>
      </c>
      <c r="L7" t="n">
        <v>106.83</v>
      </c>
      <c r="M7" t="n">
        <v>117.61</v>
      </c>
      <c r="N7" t="n">
        <v>10.1</v>
      </c>
      <c r="R7" s="3" t="n">
        <v>12428.55417</v>
      </c>
      <c r="S7" s="3" t="n">
        <v>14117.37785</v>
      </c>
      <c r="T7" s="3" t="n">
        <v>13.59</v>
      </c>
      <c r="V7" t="inlineStr">
        <is>
          <t>Mid Blend:</t>
        </is>
      </c>
      <c r="W7" t="n">
        <v>1517.71</v>
      </c>
      <c r="X7">
        <f>100*W7/$W$33</f>
        <v/>
      </c>
      <c r="Y7" t="n">
        <v>5</v>
      </c>
      <c r="Z7">
        <f>ROUND(Y7-X7, 2)</f>
        <v/>
      </c>
      <c r="AA7" t="n">
        <v>0</v>
      </c>
      <c r="AB7">
        <f>AA7+W7</f>
        <v/>
      </c>
      <c r="AC7">
        <f>round(100 *AB7/AB33, 3)</f>
        <v/>
      </c>
      <c r="AD7">
        <f>ROUND(Y7-AC7, 2)</f>
        <v/>
      </c>
    </row>
    <row r="8">
      <c r="A8" t="inlineStr">
        <is>
          <t>Vanguard Total International Stock ETF</t>
        </is>
      </c>
      <c r="B8" t="inlineStr">
        <is>
          <t>VXUS</t>
        </is>
      </c>
      <c r="C8" t="n">
        <v>25.541</v>
      </c>
      <c r="D8" t="n">
        <v>59.45</v>
      </c>
      <c r="E8" t="n">
        <v>50.21</v>
      </c>
      <c r="F8" t="n">
        <v>235.95</v>
      </c>
      <c r="G8" t="n">
        <v>1518.31</v>
      </c>
      <c r="H8" t="n">
        <v>18.4</v>
      </c>
      <c r="J8" t="inlineStr">
        <is>
          <t>VO</t>
        </is>
      </c>
      <c r="K8" t="n">
        <v>7.457</v>
      </c>
      <c r="L8" t="n">
        <v>174.57</v>
      </c>
      <c r="M8" t="n">
        <v>203.54</v>
      </c>
      <c r="N8" t="n">
        <v>16.6</v>
      </c>
      <c r="V8" t="inlineStr">
        <is>
          <t>Mid Value:</t>
        </is>
      </c>
      <c r="W8" t="n">
        <v>6074.16</v>
      </c>
      <c r="X8">
        <f>100*W8/$W$33</f>
        <v/>
      </c>
      <c r="Y8" t="n">
        <v>20</v>
      </c>
      <c r="Z8">
        <f>ROUND(Y8-X8, 2)</f>
        <v/>
      </c>
      <c r="AA8" t="n">
        <v>420.3399999997627</v>
      </c>
      <c r="AB8">
        <f>AA8+W8</f>
        <v/>
      </c>
      <c r="AC8">
        <f>round(100 *AB8/AB33, 3)</f>
        <v/>
      </c>
      <c r="AD8">
        <f>ROUND(Y8-AC8, 2)</f>
        <v/>
      </c>
    </row>
    <row r="9">
      <c r="A9" t="inlineStr">
        <is>
          <t>Vanguard Mid-Cap ETF</t>
        </is>
      </c>
      <c r="B9" t="inlineStr">
        <is>
          <t>VO</t>
        </is>
      </c>
      <c r="C9" t="n">
        <v>7.457</v>
      </c>
      <c r="D9" t="n">
        <v>203.54</v>
      </c>
      <c r="E9" t="n">
        <v>174.57</v>
      </c>
      <c r="F9" t="n">
        <v>216.05</v>
      </c>
      <c r="G9" t="n">
        <v>1517.71</v>
      </c>
      <c r="H9" t="n">
        <v>16.6</v>
      </c>
      <c r="J9" t="inlineStr">
        <is>
          <t>IWS</t>
        </is>
      </c>
      <c r="K9" t="n">
        <v>2</v>
      </c>
      <c r="L9" t="n">
        <v>86.38</v>
      </c>
      <c r="M9" t="n">
        <v>94.73</v>
      </c>
      <c r="N9" t="n">
        <v>9.67</v>
      </c>
      <c r="P9" s="2" t="inlineStr">
        <is>
          <t>Mixed:</t>
        </is>
      </c>
      <c r="Q9" s="2" t="inlineStr">
        <is>
          <t>Shares</t>
        </is>
      </c>
      <c r="R9" s="2" t="inlineStr">
        <is>
          <t>Average Cost</t>
        </is>
      </c>
      <c r="S9" s="2" t="inlineStr">
        <is>
          <t>Price</t>
        </is>
      </c>
      <c r="T9" s="2" t="inlineStr">
        <is>
          <t>% Change</t>
        </is>
      </c>
      <c r="V9" t="inlineStr">
        <is>
          <t>Mid Growth:</t>
        </is>
      </c>
      <c r="W9" t="n">
        <v>0</v>
      </c>
      <c r="X9">
        <f>100*W9/$W$33</f>
        <v/>
      </c>
      <c r="Y9" t="n">
        <v>0</v>
      </c>
      <c r="Z9">
        <f>ROUND(Y9-X9, 2)</f>
        <v/>
      </c>
      <c r="AA9" t="n">
        <v>0</v>
      </c>
      <c r="AB9">
        <f>AA9+W9</f>
        <v/>
      </c>
      <c r="AC9">
        <f>round(100 *AB9/AB33, 3)</f>
        <v/>
      </c>
      <c r="AD9">
        <f>ROUND(Y9-AC9, 2)</f>
        <v/>
      </c>
    </row>
    <row r="10">
      <c r="A10" t="inlineStr">
        <is>
          <t>iShares Russell Mid-Cap Value ETF</t>
        </is>
      </c>
      <c r="B10" t="inlineStr">
        <is>
          <t>IWS</t>
        </is>
      </c>
      <c r="C10" t="n">
        <v>2</v>
      </c>
      <c r="D10" t="n">
        <v>94.73</v>
      </c>
      <c r="E10" t="n">
        <v>86.38</v>
      </c>
      <c r="F10" t="n">
        <v>16.71</v>
      </c>
      <c r="G10" t="n">
        <v>189.46</v>
      </c>
      <c r="H10" t="n">
        <v>9.67</v>
      </c>
      <c r="J10" t="inlineStr">
        <is>
          <t>JKI</t>
        </is>
      </c>
      <c r="K10" t="n">
        <v>1</v>
      </c>
      <c r="L10" t="n">
        <v>151.96</v>
      </c>
      <c r="M10" t="n">
        <v>156.94</v>
      </c>
      <c r="N10" t="n">
        <v>3.28</v>
      </c>
      <c r="P10" t="inlineStr">
        <is>
          <t>VB</t>
        </is>
      </c>
      <c r="Q10" t="n">
        <v>33.338</v>
      </c>
      <c r="R10" t="n">
        <v>149.81</v>
      </c>
      <c r="S10" t="n">
        <v>190.05</v>
      </c>
      <c r="T10" t="n">
        <v>26.86</v>
      </c>
      <c r="V10" t="inlineStr">
        <is>
          <t>Small Blend:</t>
        </is>
      </c>
      <c r="W10" t="n">
        <v>6335.86</v>
      </c>
      <c r="X10">
        <f>100*W10/$W$33</f>
        <v/>
      </c>
      <c r="Y10" t="n">
        <v>20</v>
      </c>
      <c r="Z10">
        <f>ROUND(Y10-X10, 2)</f>
        <v/>
      </c>
      <c r="AA10" t="n">
        <v>158.6400000000007</v>
      </c>
      <c r="AB10">
        <f>AA10+W10</f>
        <v/>
      </c>
      <c r="AC10">
        <f>round(100 *AB10/AB33, 3)</f>
        <v/>
      </c>
      <c r="AD10">
        <f>ROUND(Y10-AC10, 2)</f>
        <v/>
      </c>
    </row>
    <row r="11">
      <c r="A11" t="inlineStr">
        <is>
          <t>iShares Morningstar Mid-Cap Value ETF</t>
        </is>
      </c>
      <c r="B11" t="inlineStr">
        <is>
          <t>JKI</t>
        </is>
      </c>
      <c r="C11" t="n">
        <v>1</v>
      </c>
      <c r="D11" t="n">
        <v>156.94</v>
      </c>
      <c r="E11" t="n">
        <v>151.96</v>
      </c>
      <c r="F11" t="n">
        <v>4.98</v>
      </c>
      <c r="G11" t="n">
        <v>156.94</v>
      </c>
      <c r="H11" t="n">
        <v>3.28</v>
      </c>
      <c r="L11" s="3" t="n">
        <v>6829.002659999999</v>
      </c>
      <c r="M11" s="3" t="n">
        <v>7591.687169999999</v>
      </c>
      <c r="N11" s="3" t="n">
        <v>11.17</v>
      </c>
      <c r="P11" t="inlineStr">
        <is>
          <t>VTI</t>
        </is>
      </c>
      <c r="Q11" t="n">
        <v>15.888</v>
      </c>
      <c r="R11" t="n">
        <v>152.68</v>
      </c>
      <c r="S11" t="n">
        <v>190.7</v>
      </c>
      <c r="T11" t="n">
        <v>24.9</v>
      </c>
      <c r="V11" t="inlineStr">
        <is>
          <t>Small Value:</t>
        </is>
      </c>
      <c r="W11" t="n">
        <v>8043.55</v>
      </c>
      <c r="X11">
        <f>100*W11/$W$33</f>
        <v/>
      </c>
      <c r="Y11" t="n">
        <v>25</v>
      </c>
      <c r="Z11">
        <f>ROUND(Y11-X11, 2)</f>
        <v/>
      </c>
      <c r="AA11" t="n">
        <v>160.4499999999991</v>
      </c>
      <c r="AB11">
        <f>AA11+W11</f>
        <v/>
      </c>
      <c r="AC11">
        <f>round(100 *AB11/AB33, 3)</f>
        <v/>
      </c>
      <c r="AD11">
        <f>ROUND(Y11-AC11, 2)</f>
        <v/>
      </c>
    </row>
    <row r="12">
      <c r="A12" t="inlineStr">
        <is>
          <t>Bitcoin</t>
        </is>
      </c>
      <c r="B12" t="inlineStr">
        <is>
          <t>BTC</t>
        </is>
      </c>
      <c r="C12" t="n">
        <v>0.10955238</v>
      </c>
      <c r="D12" t="n">
        <v>19173.1</v>
      </c>
      <c r="E12" t="n">
        <v>18808.72</v>
      </c>
      <c r="F12" t="n">
        <v>39.92</v>
      </c>
      <c r="G12" t="n">
        <v>2100.46</v>
      </c>
      <c r="H12" t="n">
        <v>1.94</v>
      </c>
      <c r="P12" t="inlineStr">
        <is>
          <t>VO</t>
        </is>
      </c>
      <c r="Q12" t="n">
        <v>7.457</v>
      </c>
      <c r="R12" t="n">
        <v>174.57</v>
      </c>
      <c r="S12" t="n">
        <v>203.54</v>
      </c>
      <c r="T12" t="n">
        <v>16.6</v>
      </c>
      <c r="V12" t="inlineStr">
        <is>
          <t>Small Growth:</t>
        </is>
      </c>
      <c r="W12" t="n">
        <v>0</v>
      </c>
      <c r="X12">
        <f>100*W12/$W$33</f>
        <v/>
      </c>
      <c r="Y12" t="n">
        <v>0</v>
      </c>
      <c r="Z12">
        <f>ROUND(Y12-X12, 2)</f>
        <v/>
      </c>
      <c r="AA12" t="n">
        <v>0</v>
      </c>
      <c r="AB12">
        <f>AA12+W12</f>
        <v/>
      </c>
      <c r="AC12">
        <f>round(100 *AB12/AB33, 3)</f>
        <v/>
      </c>
      <c r="AD12">
        <f>ROUND(Y12-AC12, 2)</f>
        <v/>
      </c>
    </row>
    <row r="13">
      <c r="E13" s="4">
        <f>G13-F13</f>
        <v/>
      </c>
      <c r="F13" s="4">
        <f>SUM(F3:F12)</f>
        <v/>
      </c>
      <c r="G13" s="4">
        <f>ROUND(SUM(G3:G12), 2)</f>
        <v/>
      </c>
      <c r="H13" s="4" t="n">
        <v>17.04</v>
      </c>
      <c r="J13" s="2" t="inlineStr">
        <is>
          <t>Small Cap:</t>
        </is>
      </c>
      <c r="K13" s="2" t="inlineStr">
        <is>
          <t>Shares</t>
        </is>
      </c>
      <c r="L13" s="2" t="inlineStr">
        <is>
          <t>Average Cost</t>
        </is>
      </c>
      <c r="M13" s="2" t="inlineStr">
        <is>
          <t>Price</t>
        </is>
      </c>
      <c r="N13" s="2" t="inlineStr">
        <is>
          <t>% Change</t>
        </is>
      </c>
      <c r="R13" s="3" t="n">
        <v>8721.91411</v>
      </c>
      <c r="S13" s="3" t="n">
        <v>10883.52628</v>
      </c>
      <c r="T13" s="3" t="n">
        <v>24.78</v>
      </c>
      <c r="V13" t="inlineStr">
        <is>
          <t>Total Inter.:</t>
        </is>
      </c>
      <c r="W13" t="n">
        <v>1518.31</v>
      </c>
      <c r="X13">
        <f>100*W13/$W$33</f>
        <v/>
      </c>
      <c r="Y13" t="n">
        <v>5</v>
      </c>
      <c r="Z13">
        <f>ROUND(Y13-X13, 2)</f>
        <v/>
      </c>
      <c r="AA13" t="n">
        <v>0</v>
      </c>
      <c r="AB13">
        <f>AA13+W13</f>
        <v/>
      </c>
      <c r="AC13">
        <f>round(100 *AB13/AB33, 3)</f>
        <v/>
      </c>
      <c r="AD13">
        <f>ROUND(Y13-AC13, 2)</f>
        <v/>
      </c>
    </row>
    <row r="14">
      <c r="A14" t="inlineStr">
        <is>
          <t>Date and time created:</t>
        </is>
      </c>
      <c r="J14" t="inlineStr">
        <is>
          <t>VB</t>
        </is>
      </c>
      <c r="K14" t="n">
        <v>33.338</v>
      </c>
      <c r="L14" t="n">
        <v>149.81</v>
      </c>
      <c r="M14" t="n">
        <v>190.05</v>
      </c>
      <c r="N14" t="n">
        <v>26.86</v>
      </c>
      <c r="V14" t="inlineStr">
        <is>
          <t>ex-US Large Blend:</t>
        </is>
      </c>
      <c r="W14" t="n">
        <v>0</v>
      </c>
      <c r="X14">
        <f>100*W14/$W$33</f>
        <v/>
      </c>
      <c r="Y14" t="n">
        <v>0</v>
      </c>
      <c r="Z14">
        <f>ROUND(Y14-X14, 2)</f>
        <v/>
      </c>
      <c r="AA14" t="n">
        <v>0</v>
      </c>
      <c r="AB14">
        <f>AA14+W14</f>
        <v/>
      </c>
      <c r="AC14">
        <f>round(100 *AB14/AB33, 3)</f>
        <v/>
      </c>
      <c r="AD14">
        <f>ROUND(Y14-AC14, 2)</f>
        <v/>
      </c>
    </row>
    <row r="15">
      <c r="A15" s="5" t="n">
        <v>44179.43474105065</v>
      </c>
      <c r="J15" t="inlineStr">
        <is>
          <t>VBR</t>
        </is>
      </c>
      <c r="K15" t="n">
        <v>57.511</v>
      </c>
      <c r="L15" t="n">
        <v>120</v>
      </c>
      <c r="M15" t="n">
        <v>139.86</v>
      </c>
      <c r="N15" t="n">
        <v>16.55</v>
      </c>
      <c r="P15" s="2" t="inlineStr">
        <is>
          <t>Growth:</t>
        </is>
      </c>
      <c r="Q15" s="2" t="inlineStr">
        <is>
          <t>Shares</t>
        </is>
      </c>
      <c r="R15" s="2" t="inlineStr">
        <is>
          <t>Average Cost</t>
        </is>
      </c>
      <c r="S15" s="2" t="inlineStr">
        <is>
          <t>Price</t>
        </is>
      </c>
      <c r="T15" s="2" t="inlineStr">
        <is>
          <t>% Change</t>
        </is>
      </c>
      <c r="V15" t="inlineStr">
        <is>
          <t>ex-US Large Value:</t>
        </is>
      </c>
      <c r="W15" t="n">
        <v>0</v>
      </c>
      <c r="X15">
        <f>100*W15/$W$33</f>
        <v/>
      </c>
      <c r="Y15" t="n">
        <v>0</v>
      </c>
      <c r="Z15">
        <f>ROUND(Y15-X15, 2)</f>
        <v/>
      </c>
      <c r="AA15" t="n">
        <v>0</v>
      </c>
      <c r="AB15">
        <f>AA15+W15</f>
        <v/>
      </c>
      <c r="AC15">
        <f>round(100 *AB15/AB33, 3)</f>
        <v/>
      </c>
      <c r="AD15">
        <f>ROUND(Y15-AC15, 2)</f>
        <v/>
      </c>
    </row>
    <row r="16">
      <c r="L16" s="3" t="n">
        <v>11895.68578</v>
      </c>
      <c r="M16" s="3" t="n">
        <v>14379.37536</v>
      </c>
      <c r="N16" s="3" t="n">
        <v>20.88</v>
      </c>
      <c r="R16" s="3" t="n">
        <v>0</v>
      </c>
      <c r="S16" s="3" t="n">
        <v>0</v>
      </c>
      <c r="T16" s="3" t="n">
        <v>0</v>
      </c>
      <c r="V16" t="inlineStr">
        <is>
          <t>ex-US Large Growth:</t>
        </is>
      </c>
      <c r="W16" t="n">
        <v>0</v>
      </c>
      <c r="X16">
        <f>100*W16/$W$33</f>
        <v/>
      </c>
      <c r="Y16" t="n">
        <v>0</v>
      </c>
      <c r="Z16">
        <f>ROUND(Y16-X16, 2)</f>
        <v/>
      </c>
      <c r="AA16" t="n">
        <v>0</v>
      </c>
      <c r="AB16">
        <f>AA16+W16</f>
        <v/>
      </c>
      <c r="AC16">
        <f>round(100 *AB16/AB33, 3)</f>
        <v/>
      </c>
      <c r="AD16">
        <f>ROUND(Y16-AC16, 2)</f>
        <v/>
      </c>
    </row>
    <row r="17">
      <c r="V17" t="inlineStr">
        <is>
          <t>ex-US Mid Blend:</t>
        </is>
      </c>
      <c r="W17" t="n">
        <v>0</v>
      </c>
      <c r="X17">
        <f>100*W17/$W$33</f>
        <v/>
      </c>
      <c r="Y17" t="n">
        <v>0</v>
      </c>
      <c r="Z17">
        <f>ROUND(Y17-X17, 2)</f>
        <v/>
      </c>
      <c r="AA17" t="n">
        <v>0</v>
      </c>
      <c r="AB17">
        <f>AA17+W17</f>
        <v/>
      </c>
      <c r="AC17">
        <f>round(100 *AB17/AB33, 3)</f>
        <v/>
      </c>
      <c r="AD17">
        <f>ROUND(Y17-AC17, 2)</f>
        <v/>
      </c>
    </row>
    <row r="18">
      <c r="J18" s="2" t="inlineStr">
        <is>
          <t>Inter.:</t>
        </is>
      </c>
      <c r="K18" s="2" t="inlineStr">
        <is>
          <t>Shares</t>
        </is>
      </c>
      <c r="L18" s="2" t="inlineStr">
        <is>
          <t>Average Cost</t>
        </is>
      </c>
      <c r="M18" s="2" t="inlineStr">
        <is>
          <t>Price</t>
        </is>
      </c>
      <c r="N18" s="2" t="inlineStr">
        <is>
          <t>% Change</t>
        </is>
      </c>
      <c r="P18" s="2" t="inlineStr">
        <is>
          <t>Inter.:</t>
        </is>
      </c>
      <c r="Q18" s="2" t="inlineStr">
        <is>
          <t>Shares</t>
        </is>
      </c>
      <c r="R18" s="2" t="inlineStr">
        <is>
          <t>Average Cost</t>
        </is>
      </c>
      <c r="S18" s="2" t="inlineStr">
        <is>
          <t>Price</t>
        </is>
      </c>
      <c r="T18" s="2" t="inlineStr">
        <is>
          <t>% Change</t>
        </is>
      </c>
      <c r="V18" t="inlineStr">
        <is>
          <t>ex-US Mid Value:</t>
        </is>
      </c>
      <c r="W18" t="n">
        <v>0</v>
      </c>
      <c r="X18">
        <f>100*W18/$W$33</f>
        <v/>
      </c>
      <c r="Y18" t="n">
        <v>0</v>
      </c>
      <c r="Z18">
        <f>ROUND(Y18-X18, 2)</f>
        <v/>
      </c>
      <c r="AA18" t="n">
        <v>0</v>
      </c>
      <c r="AB18">
        <f>AA18+W18</f>
        <v/>
      </c>
      <c r="AC18">
        <f>round(100 *AB18/AB33, 3)</f>
        <v/>
      </c>
      <c r="AD18">
        <f>ROUND(Y18-AC18, 2)</f>
        <v/>
      </c>
    </row>
    <row r="19">
      <c r="J19" t="inlineStr">
        <is>
          <t>VWO</t>
        </is>
      </c>
      <c r="K19" t="n">
        <v>92.935</v>
      </c>
      <c r="L19" t="n">
        <v>41.58</v>
      </c>
      <c r="M19" t="n">
        <v>49.18</v>
      </c>
      <c r="N19" t="n">
        <v>18.26</v>
      </c>
      <c r="P19" t="inlineStr">
        <is>
          <t>VWO</t>
        </is>
      </c>
      <c r="Q19" t="n">
        <v>92.935</v>
      </c>
      <c r="R19" t="n">
        <v>41.58</v>
      </c>
      <c r="S19" t="n">
        <v>49.18</v>
      </c>
      <c r="T19" t="n">
        <v>18.26</v>
      </c>
      <c r="V19" t="inlineStr">
        <is>
          <t>ex-US Mid Growth:</t>
        </is>
      </c>
      <c r="W19" t="n">
        <v>0</v>
      </c>
      <c r="X19">
        <f>100*W19/$W$33</f>
        <v/>
      </c>
      <c r="Y19" t="n">
        <v>0</v>
      </c>
      <c r="Z19">
        <f>ROUND(Y19-X19, 2)</f>
        <v/>
      </c>
      <c r="AA19" t="n">
        <v>0</v>
      </c>
      <c r="AB19">
        <f>AA19+W19</f>
        <v/>
      </c>
      <c r="AC19">
        <f>round(100 *AB19/AB33, 3)</f>
        <v/>
      </c>
      <c r="AD19">
        <f>ROUND(Y19-AC19, 2)</f>
        <v/>
      </c>
    </row>
    <row r="20">
      <c r="J20" t="inlineStr">
        <is>
          <t>VXUS</t>
        </is>
      </c>
      <c r="K20" t="n">
        <v>25.541</v>
      </c>
      <c r="L20" t="n">
        <v>50.21</v>
      </c>
      <c r="M20" t="n">
        <v>59.45</v>
      </c>
      <c r="N20" t="n">
        <v>18.4</v>
      </c>
      <c r="P20" t="inlineStr">
        <is>
          <t>VXUS</t>
        </is>
      </c>
      <c r="Q20" t="n">
        <v>25.541</v>
      </c>
      <c r="R20" t="n">
        <v>50.21</v>
      </c>
      <c r="S20" t="n">
        <v>59.45</v>
      </c>
      <c r="T20" t="n">
        <v>18.4</v>
      </c>
      <c r="V20" t="inlineStr">
        <is>
          <t>ex-US Small Blend:</t>
        </is>
      </c>
      <c r="W20" t="n">
        <v>0</v>
      </c>
      <c r="X20">
        <f>100*W20/$W$33</f>
        <v/>
      </c>
      <c r="Y20" t="n">
        <v>0</v>
      </c>
      <c r="Z20">
        <f>ROUND(Y20-X20, 2)</f>
        <v/>
      </c>
      <c r="AA20" t="n">
        <v>0</v>
      </c>
      <c r="AB20">
        <f>AA20+W20</f>
        <v/>
      </c>
      <c r="AC20">
        <f>round(100 *AB20/AB33, 3)</f>
        <v/>
      </c>
      <c r="AD20">
        <f>ROUND(Y20-AC20, 2)</f>
        <v/>
      </c>
    </row>
    <row r="21">
      <c r="L21" s="3" t="n">
        <v>5146.65091</v>
      </c>
      <c r="M21" s="3" t="n">
        <v>6088.95575</v>
      </c>
      <c r="N21" s="3" t="n">
        <v>18.31</v>
      </c>
      <c r="R21" s="3" t="n">
        <v>5146.65091</v>
      </c>
      <c r="S21" s="3" t="n">
        <v>6088.95575</v>
      </c>
      <c r="T21" s="3" t="n">
        <v>18.31</v>
      </c>
      <c r="V21" t="inlineStr">
        <is>
          <t>ex-US Small Value:</t>
        </is>
      </c>
      <c r="W21" t="n">
        <v>0</v>
      </c>
      <c r="X21">
        <f>100*W21/$W$33</f>
        <v/>
      </c>
      <c r="Y21" t="n">
        <v>0</v>
      </c>
      <c r="Z21">
        <f>ROUND(Y21-X21, 2)</f>
        <v/>
      </c>
      <c r="AA21" t="n">
        <v>0</v>
      </c>
      <c r="AB21">
        <f>AA21+W21</f>
        <v/>
      </c>
      <c r="AC21">
        <f>round(100 *AB21/AB33, 3)</f>
        <v/>
      </c>
      <c r="AD21">
        <f>ROUND(Y21-AC21, 2)</f>
        <v/>
      </c>
    </row>
    <row r="22">
      <c r="V22" t="inlineStr">
        <is>
          <t>ex-US Small Growth:</t>
        </is>
      </c>
      <c r="W22" t="n">
        <v>0</v>
      </c>
      <c r="X22">
        <f>100*W22/$W$33</f>
        <v/>
      </c>
      <c r="Y22" t="n">
        <v>0</v>
      </c>
      <c r="Z22">
        <f>ROUND(Y22-X22, 2)</f>
        <v/>
      </c>
      <c r="AA22" t="n">
        <v>0</v>
      </c>
      <c r="AB22">
        <f>AA22+W22</f>
        <v/>
      </c>
      <c r="AC22">
        <f>round(100 *AB22/AB33, 3)</f>
        <v/>
      </c>
      <c r="AD22">
        <f>ROUND(Y22-AC22, 2)</f>
        <v/>
      </c>
    </row>
    <row r="23">
      <c r="J23" s="2" t="inlineStr">
        <is>
          <t>Crypto:</t>
        </is>
      </c>
      <c r="K23" s="2" t="inlineStr">
        <is>
          <t>Shares</t>
        </is>
      </c>
      <c r="L23" s="2" t="inlineStr">
        <is>
          <t>Average Cost</t>
        </is>
      </c>
      <c r="M23" s="2" t="inlineStr">
        <is>
          <t>Price</t>
        </is>
      </c>
      <c r="N23" s="2" t="inlineStr">
        <is>
          <t>% Change</t>
        </is>
      </c>
      <c r="V23" t="inlineStr">
        <is>
          <t>Emerging:</t>
        </is>
      </c>
      <c r="W23" t="n">
        <v>4570.07</v>
      </c>
      <c r="X23">
        <f>100*W23/$W$33</f>
        <v/>
      </c>
      <c r="Y23" t="n">
        <v>15</v>
      </c>
      <c r="Z23">
        <f>ROUND(Y23-X23, 2)</f>
        <v/>
      </c>
      <c r="AA23" t="n">
        <v>214.9299999999495</v>
      </c>
      <c r="AB23">
        <f>AA23+W23</f>
        <v/>
      </c>
      <c r="AC23">
        <f>round(100 *AB23/AB33, 3)</f>
        <v/>
      </c>
      <c r="AD23">
        <f>ROUND(Y23-AC23, 2)</f>
        <v/>
      </c>
    </row>
    <row r="24">
      <c r="J24" t="inlineStr">
        <is>
          <t>BTC</t>
        </is>
      </c>
      <c r="K24" t="n">
        <v>0.10955238</v>
      </c>
      <c r="L24" t="n">
        <v>18808.72</v>
      </c>
      <c r="M24" t="n">
        <v>19173.1</v>
      </c>
      <c r="N24" t="n">
        <v>1.94</v>
      </c>
      <c r="V24" t="inlineStr">
        <is>
          <t>Long Term Bonds:</t>
        </is>
      </c>
      <c r="W24" t="n">
        <v>0</v>
      </c>
      <c r="X24">
        <f>100*W24/$W$33</f>
        <v/>
      </c>
      <c r="Y24" t="n">
        <v>0</v>
      </c>
      <c r="Z24">
        <f>ROUND(Y24-X24, 2)</f>
        <v/>
      </c>
      <c r="AA24" t="n">
        <v>0</v>
      </c>
      <c r="AB24">
        <f>AA24+W24</f>
        <v/>
      </c>
      <c r="AC24">
        <f>round(100 *AB24/AB33, 3)</f>
        <v/>
      </c>
      <c r="AD24">
        <f>ROUND(Y24-AC24, 2)</f>
        <v/>
      </c>
    </row>
    <row r="25">
      <c r="L25" s="3" t="n">
        <v>2060.5400407536</v>
      </c>
      <c r="M25" s="3" t="n">
        <v>2100.458736978</v>
      </c>
      <c r="N25" s="3" t="n">
        <v>1.94</v>
      </c>
      <c r="V25" t="inlineStr">
        <is>
          <t>Intermediate Bonds:</t>
        </is>
      </c>
      <c r="W25" t="n">
        <v>0</v>
      </c>
      <c r="X25">
        <f>100*W25/$W$33</f>
        <v/>
      </c>
      <c r="Y25" t="n">
        <v>0</v>
      </c>
      <c r="Z25">
        <f>ROUND(Y25-X25, 2)</f>
        <v/>
      </c>
      <c r="AA25" t="n">
        <v>0</v>
      </c>
      <c r="AB25">
        <f>AA25+W25</f>
        <v/>
      </c>
      <c r="AC25">
        <f>round(100 *AB25/AB33, 3)</f>
        <v/>
      </c>
      <c r="AD25">
        <f>ROUND(Y25-AC25, 2)</f>
        <v/>
      </c>
    </row>
    <row r="26">
      <c r="V26" t="inlineStr">
        <is>
          <t>Short Term Bonds:</t>
        </is>
      </c>
      <c r="W26" t="n">
        <v>0</v>
      </c>
      <c r="X26">
        <f>100*W26/$W$33</f>
        <v/>
      </c>
      <c r="Y26" t="n">
        <v>0</v>
      </c>
      <c r="Z26">
        <f>ROUND(Y26-X26, 2)</f>
        <v/>
      </c>
      <c r="AA26" t="n">
        <v>0</v>
      </c>
      <c r="AB26">
        <f>AA26+W26</f>
        <v/>
      </c>
      <c r="AC26">
        <f>round(100 *AB26/AB33, 3)</f>
        <v/>
      </c>
      <c r="AD26">
        <f>ROUND(Y26-AC26, 2)</f>
        <v/>
      </c>
    </row>
    <row r="27">
      <c r="V27" t="inlineStr">
        <is>
          <t>Treasury Bills:</t>
        </is>
      </c>
      <c r="W27" t="n">
        <v>0</v>
      </c>
      <c r="X27">
        <f>100*W27/$W$33</f>
        <v/>
      </c>
      <c r="Y27" t="n">
        <v>0</v>
      </c>
      <c r="Z27">
        <f>ROUND(Y27-X27, 2)</f>
        <v/>
      </c>
      <c r="AA27" t="n">
        <v>0</v>
      </c>
      <c r="AB27">
        <f>AA27+W27</f>
        <v/>
      </c>
      <c r="AC27">
        <f>round(100 *AB27/AB33, 3)</f>
        <v/>
      </c>
      <c r="AD27">
        <f>ROUND(Y27-AC27, 2)</f>
        <v/>
      </c>
    </row>
    <row r="28">
      <c r="V28" t="inlineStr">
        <is>
          <t>Commodities</t>
        </is>
      </c>
      <c r="W28" t="n">
        <v>0</v>
      </c>
      <c r="X28">
        <f>100*W28/$W$33</f>
        <v/>
      </c>
      <c r="Y28" t="n">
        <v>0</v>
      </c>
      <c r="Z28">
        <f>ROUND(Y28-X28, 2)</f>
        <v/>
      </c>
      <c r="AA28" t="n">
        <v>0</v>
      </c>
      <c r="AB28">
        <f>AA28+W28</f>
        <v/>
      </c>
      <c r="AC28">
        <f>round(100 *AB28/AB33, 3)</f>
        <v/>
      </c>
      <c r="AD28">
        <f>ROUND(Y28-AC28, 2)</f>
        <v/>
      </c>
    </row>
    <row r="29">
      <c r="V29" t="inlineStr">
        <is>
          <t>REITs</t>
        </is>
      </c>
      <c r="W29" t="n">
        <v>0</v>
      </c>
      <c r="X29">
        <f>100*W29/$W$33</f>
        <v/>
      </c>
      <c r="Y29" t="n">
        <v>0</v>
      </c>
      <c r="Z29">
        <f>ROUND(Y29-X29, 2)</f>
        <v/>
      </c>
      <c r="AA29" t="n">
        <v>0</v>
      </c>
      <c r="AB29">
        <f>AA29+W29</f>
        <v/>
      </c>
      <c r="AC29">
        <f>round(100 *AB29/AB33, 3)</f>
        <v/>
      </c>
      <c r="AD29">
        <f>ROUND(Y29-AC29, 2)</f>
        <v/>
      </c>
    </row>
    <row r="30">
      <c r="V30" t="inlineStr">
        <is>
          <t>Gold</t>
        </is>
      </c>
      <c r="W30" t="n">
        <v>0</v>
      </c>
      <c r="X30">
        <f>100*W30/$W$33</f>
        <v/>
      </c>
      <c r="Y30" t="n">
        <v>0</v>
      </c>
      <c r="Z30">
        <f>ROUND(Y30-X30, 2)</f>
        <v/>
      </c>
      <c r="AA30" t="n">
        <v>0</v>
      </c>
      <c r="AB30">
        <f>AA30+W30</f>
        <v/>
      </c>
      <c r="AC30">
        <f>round(100 *AB30/AB33, 3)</f>
        <v/>
      </c>
      <c r="AD30">
        <f>ROUND(Y30-AC30, 2)</f>
        <v/>
      </c>
    </row>
    <row r="31">
      <c r="V31" t="inlineStr">
        <is>
          <t>Crypto</t>
        </is>
      </c>
      <c r="W31" t="n">
        <v>2100.46</v>
      </c>
      <c r="X31">
        <f>100*W31/$W$33</f>
        <v/>
      </c>
      <c r="Y31" t="n">
        <v>0</v>
      </c>
      <c r="Z31">
        <f>ROUND(Y31-X31, 2)</f>
        <v/>
      </c>
      <c r="AA31" t="n">
        <v>0</v>
      </c>
      <c r="AB31">
        <f>AA31+W31</f>
        <v/>
      </c>
      <c r="AC31">
        <f>round(100 *AB31/AB33, 3)</f>
        <v/>
      </c>
      <c r="AD31">
        <f>ROUND(Y31-AC31, 2)</f>
        <v/>
      </c>
    </row>
    <row r="32">
      <c r="V32" t="inlineStr">
        <is>
          <t>Misc.</t>
        </is>
      </c>
      <c r="W32" t="n">
        <v>0</v>
      </c>
      <c r="X32">
        <f>100*W32/$W$33</f>
        <v/>
      </c>
      <c r="Y32" t="n">
        <v>0</v>
      </c>
      <c r="Z32">
        <f>ROUND(Y32-X32, 2)</f>
        <v/>
      </c>
      <c r="AA32" t="n">
        <v>0</v>
      </c>
      <c r="AB32">
        <f>AA32+W32</f>
        <v/>
      </c>
      <c r="AC32">
        <f>round(100 *AB32/AB33, 3)</f>
        <v/>
      </c>
      <c r="AD32">
        <f>ROUND(Y32-AC32, 2)</f>
        <v/>
      </c>
    </row>
    <row r="33">
      <c r="W33">
        <f>SUM(W3:W32)</f>
        <v/>
      </c>
      <c r="Z33">
        <f>SUMIF(Z3:Z32,"&gt;0") - SUMIF(Z3:Z31,"&lt;0")</f>
        <v/>
      </c>
      <c r="AA33">
        <f>SUM(AA3:AA32)</f>
        <v/>
      </c>
      <c r="AB33">
        <f>SUM(AB3:AB32)</f>
        <v/>
      </c>
      <c r="AD33">
        <f>SUMIF(AD3:AD32,"&gt;0") - SUMIF(AD3:AD32,"&lt;0")</f>
        <v/>
      </c>
    </row>
  </sheetData>
  <conditionalFormatting sqref="Z3:Z32">
    <cfRule type="colorScale" priority="1">
      <colorScale>
        <cfvo type="percentile" val="50"/>
        <cfvo type="percentile" val="100"/>
        <color rgb="00ffffff"/>
        <color rgb="0080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2020-12-14T10:25:31Z</dcterms:created>
  <dcterms:modified xsi:type="dcterms:W3CDTF">2020-12-14T10:25:31Z</dcterms:modified>
</cp:coreProperties>
</file>