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<sst xmlns="http://schemas.openxmlformats.org/spreadsheetml/2006/main" count="78" uniqueCount="60">
  <si>
    <t>C0</t>
  </si>
  <si>
    <t>m/S</t>
  </si>
  <si>
    <t>LNA</t>
  </si>
  <si>
    <t>Er</t>
  </si>
  <si>
    <t>range min??</t>
  </si>
  <si>
    <t>dbm</t>
  </si>
  <si>
    <t>Csand</t>
  </si>
  <si>
    <t>volts</t>
  </si>
  <si>
    <t>V</t>
  </si>
  <si>
    <t>range max??</t>
  </si>
  <si>
    <t>Max Depth</t>
  </si>
  <si>
    <t>m</t>
  </si>
  <si>
    <t>Rise time</t>
  </si>
  <si>
    <t>sec</t>
  </si>
  <si>
    <t>TOF down</t>
  </si>
  <si>
    <t>Sec</t>
  </si>
  <si>
    <t>fmin</t>
  </si>
  <si>
    <t>Hz</t>
  </si>
  <si>
    <t>Research Links</t>
  </si>
  <si>
    <t>fmax</t>
  </si>
  <si>
    <t>http://cache.nxp.com/documents/data_sheet/1PS70SB82_84_85_86.pdf?pspll=1</t>
  </si>
  <si>
    <t>bandwidth</t>
  </si>
  <si>
    <t>slope</t>
  </si>
  <si>
    <t>Hz/Sec</t>
  </si>
  <si>
    <t>http://cp.literature.agilent.com/litweb/pdf/5965-8166E.pdf</t>
  </si>
  <si>
    <t>spacial res</t>
  </si>
  <si>
    <t>in</t>
  </si>
  <si>
    <t>http://www.analog.com/library/analogDialogue/archives/39-06/Chapter%205%20Testing%20Converters%20F.pdf</t>
  </si>
  <si>
    <t>freq res</t>
  </si>
  <si>
    <t>samples</t>
  </si>
  <si>
    <t>http://cache.nxp.com/documents/spice_model/1PS70SB84.prm</t>
  </si>
  <si>
    <t>sampling rate</t>
  </si>
  <si>
    <t>ADC bits</t>
  </si>
  <si>
    <t>Resolution</t>
  </si>
  <si>
    <t>bits</t>
  </si>
  <si>
    <t>Resol %</t>
  </si>
  <si>
    <t>%</t>
  </si>
  <si>
    <t>Vo Range (3VDD)</t>
  </si>
  <si>
    <t>Vo Range (5VDD)</t>
  </si>
  <si>
    <t>Voltage diff level</t>
  </si>
  <si>
    <t>3VDD</t>
  </si>
  <si>
    <t>5VDD</t>
  </si>
  <si>
    <t>Total cost</t>
  </si>
  <si>
    <t>Parts List</t>
  </si>
  <si>
    <t>EVAL</t>
  </si>
  <si>
    <t>Mixer</t>
  </si>
  <si>
    <t>ADL5363</t>
  </si>
  <si>
    <t>ADC</t>
  </si>
  <si>
    <t>AD9280</t>
  </si>
  <si>
    <t>ADC driver</t>
  </si>
  <si>
    <t>AD8138ARZ-RL</t>
  </si>
  <si>
    <t>Op amps</t>
  </si>
  <si>
    <t>LT1813</t>
  </si>
  <si>
    <t>LNA PCB deminsions</t>
  </si>
  <si>
    <t>width</t>
  </si>
  <si>
    <t>mils</t>
  </si>
  <si>
    <t>coper</t>
  </si>
  <si>
    <t>pcb thickness</t>
  </si>
  <si>
    <t xml:space="preserve">pcb er </t>
  </si>
  <si>
    <t>z0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</si>
</sst>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/>
    <font>
      <b/>
    </font>
    <font>
      <u/>
      <color rgb="FF0000FF"/>
    </font>
    <font>
      <color rgb="FF000000"/>
      <name val="Tino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48" xfId="0" applyFont="1" applyNumberFormat="1"/>
    <xf borderId="0" fillId="0" fontId="1" numFmtId="0" xfId="0" applyFont="1"/>
    <xf borderId="0" fillId="0" fontId="1" numFmtId="48" xfId="0" applyAlignment="1" applyFont="1" applyNumberFormat="1">
      <alignment/>
    </xf>
    <xf borderId="0" fillId="0" fontId="1" numFmtId="48" xfId="0" applyFont="1" applyNumberFormat="1"/>
    <xf borderId="0" fillId="0" fontId="2" numFmtId="48" xfId="0" applyAlignment="1" applyFont="1" applyNumberForma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che.nxp.com/documents/data_sheet/1PS70SB82_84_85_86.pdf?pspll=1" TargetMode="External"/><Relationship Id="rId2" Type="http://schemas.openxmlformats.org/officeDocument/2006/relationships/hyperlink" Target="http://cp.literature.agilent.com/litweb/pdf/5965-8166E.pdf" TargetMode="External"/><Relationship Id="rId3" Type="http://schemas.openxmlformats.org/officeDocument/2006/relationships/hyperlink" Target="http://www.analog.com/library/analogDialogue/archives/39-06/Chapter%205%20Testing%20Converters%20F.pdf" TargetMode="External"/><Relationship Id="rId4" Type="http://schemas.openxmlformats.org/officeDocument/2006/relationships/hyperlink" Target="http://cache.nxp.com/documents/spice_model/1PS70SB84.prm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www.analog.com/media/en/technical-documentation/data-sheets/ADL5363.pdf" TargetMode="External"/><Relationship Id="rId6" Type="http://schemas.openxmlformats.org/officeDocument/2006/relationships/hyperlink" Target="http://www.analog.com/media/en/technical-documentation/data-sheets/AD9280.pdf" TargetMode="External"/><Relationship Id="rId7" Type="http://schemas.openxmlformats.org/officeDocument/2006/relationships/hyperlink" Target="http://www.analog.com/media/en/technical-documentation/data-sheets/AD8138.pdf" TargetMode="External"/><Relationship Id="rId8" Type="http://schemas.openxmlformats.org/officeDocument/2006/relationships/hyperlink" Target="http://cds.linear.com/docs/en/datasheet/18134fa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71"/>
  </cols>
  <sheetData>
    <row r="1">
      <c r="A1" s="1" t="s">
        <v>0</v>
      </c>
      <c r="B1" t="str">
        <f>300000000</f>
        <v>300000000</v>
      </c>
      <c r="C1" s="1" t="s">
        <v>1</v>
      </c>
      <c r="F1" s="1" t="s">
        <v>2</v>
      </c>
      <c r="G1" s="2"/>
    </row>
    <row r="2">
      <c r="A2" s="1" t="s">
        <v>3</v>
      </c>
      <c r="B2" s="1">
        <v>6.0</v>
      </c>
      <c r="F2" s="1" t="s">
        <v>4</v>
      </c>
      <c r="G2" s="1">
        <v>7.0</v>
      </c>
      <c r="H2" s="1" t="s">
        <v>5</v>
      </c>
    </row>
    <row r="3">
      <c r="A3" s="1" t="s">
        <v>6</v>
      </c>
      <c r="B3" s="3" t="str">
        <f>B1/(SQRT(B2))</f>
        <v>122474487.1</v>
      </c>
      <c r="C3" s="1" t="s">
        <v>1</v>
      </c>
      <c r="F3" s="1" t="s">
        <v>7</v>
      </c>
      <c r="G3" t="str">
        <f>SQRT((50*0.001)*10^(G2/10))</f>
        <v>0.5005932649</v>
      </c>
      <c r="H3" s="1" t="s">
        <v>8</v>
      </c>
    </row>
    <row r="4">
      <c r="F4" s="1" t="s">
        <v>9</v>
      </c>
      <c r="G4" s="1">
        <v>17.0</v>
      </c>
      <c r="H4" s="1" t="s">
        <v>5</v>
      </c>
    </row>
    <row r="5">
      <c r="A5" s="1" t="s">
        <v>10</v>
      </c>
      <c r="B5" s="1">
        <v>1.2</v>
      </c>
      <c r="C5" s="1" t="s">
        <v>11</v>
      </c>
      <c r="F5" s="1" t="s">
        <v>7</v>
      </c>
      <c r="G5" t="str">
        <f>SQRT((50*0.001)*10^(G4/10))</f>
        <v>1.583014898</v>
      </c>
      <c r="H5" s="1" t="s">
        <v>8</v>
      </c>
    </row>
    <row r="6">
      <c r="A6" s="1" t="s">
        <v>12</v>
      </c>
      <c r="B6" s="4">
        <v>0.005</v>
      </c>
      <c r="C6" s="1" t="s">
        <v>13</v>
      </c>
      <c r="F6" s="1"/>
    </row>
    <row r="7">
      <c r="A7" s="1" t="s">
        <v>14</v>
      </c>
      <c r="B7" s="5" t="str">
        <f>(B5)/(B3)</f>
        <v>9.8E-9</v>
      </c>
      <c r="C7" s="1" t="s">
        <v>15</v>
      </c>
      <c r="F7" s="1"/>
      <c r="G7" s="1"/>
      <c r="H7" s="1"/>
    </row>
    <row r="8">
      <c r="A8" s="1" t="s">
        <v>16</v>
      </c>
      <c r="B8" s="2" t="str">
        <f>2450000000</f>
        <v>2.5E+9</v>
      </c>
      <c r="C8" s="1" t="s">
        <v>17</v>
      </c>
      <c r="F8" s="1"/>
      <c r="G8" s="6" t="s">
        <v>18</v>
      </c>
      <c r="H8" s="1"/>
    </row>
    <row r="9">
      <c r="A9" s="1" t="s">
        <v>19</v>
      </c>
      <c r="B9" s="2" t="str">
        <f>2455000000</f>
        <v>2.5E+9</v>
      </c>
      <c r="C9" s="1" t="s">
        <v>17</v>
      </c>
      <c r="G9" s="7" t="s">
        <v>20</v>
      </c>
    </row>
    <row r="10">
      <c r="A10" s="1" t="s">
        <v>21</v>
      </c>
      <c r="B10" s="4">
        <v>5000000.0</v>
      </c>
      <c r="C10" s="1" t="s">
        <v>17</v>
      </c>
    </row>
    <row r="11">
      <c r="A11" s="1" t="s">
        <v>22</v>
      </c>
      <c r="B11" s="2" t="str">
        <f>B10/(B6)</f>
        <v>1.0E+9</v>
      </c>
      <c r="C11" s="1" t="s">
        <v>23</v>
      </c>
      <c r="G11" s="7" t="s">
        <v>24</v>
      </c>
    </row>
    <row r="12">
      <c r="A12" s="1" t="s">
        <v>25</v>
      </c>
      <c r="B12" s="1">
        <v>3.0</v>
      </c>
      <c r="C12" s="1" t="s">
        <v>26</v>
      </c>
    </row>
    <row r="13">
      <c r="A13" s="1" t="s">
        <v>25</v>
      </c>
      <c r="B13" s="4" t="str">
        <f>B12*0.0254</f>
        <v>76.2E-3</v>
      </c>
      <c r="C13" s="1" t="s">
        <v>11</v>
      </c>
      <c r="G13" s="7" t="s">
        <v>27</v>
      </c>
    </row>
    <row r="14">
      <c r="A14" s="1" t="s">
        <v>28</v>
      </c>
      <c r="B14" s="2" t="str">
        <f>((2*B13)/B3)*B11</f>
        <v>1.2E+0</v>
      </c>
      <c r="C14" s="1" t="s">
        <v>17</v>
      </c>
    </row>
    <row r="15">
      <c r="A15" s="1" t="s">
        <v>29</v>
      </c>
      <c r="B15" s="2" t="str">
        <f>B16/B14</f>
        <v>25.7E+6</v>
      </c>
      <c r="G15" s="7" t="s">
        <v>30</v>
      </c>
    </row>
    <row r="16">
      <c r="A16" s="1" t="s">
        <v>31</v>
      </c>
      <c r="B16" t="str">
        <f>32000000</f>
        <v>32000000</v>
      </c>
      <c r="C16" s="1" t="s">
        <v>17</v>
      </c>
    </row>
    <row r="17">
      <c r="A17" s="1"/>
      <c r="C17" s="1"/>
    </row>
    <row r="18">
      <c r="A18" s="1" t="s">
        <v>32</v>
      </c>
      <c r="B18" s="1">
        <v>8.0</v>
      </c>
      <c r="C18" s="8"/>
    </row>
    <row r="19">
      <c r="A19" s="1" t="s">
        <v>33</v>
      </c>
      <c r="B19" t="str">
        <f>2^B18</f>
        <v>256</v>
      </c>
      <c r="C19" s="9" t="s">
        <v>34</v>
      </c>
    </row>
    <row r="20">
      <c r="A20" s="1" t="s">
        <v>35</v>
      </c>
      <c r="B20" t="str">
        <f>1/B19</f>
        <v>0.00390625</v>
      </c>
      <c r="C20" s="9" t="s">
        <v>36</v>
      </c>
    </row>
    <row r="21">
      <c r="A21" s="1" t="s">
        <v>37</v>
      </c>
      <c r="B21" t="str">
        <f>2.95-0.05</f>
        <v>2.9</v>
      </c>
      <c r="C21" s="9" t="s">
        <v>8</v>
      </c>
    </row>
    <row r="22">
      <c r="A22" s="1" t="s">
        <v>38</v>
      </c>
      <c r="B22" t="str">
        <f>4.5-0.1</f>
        <v>4.4</v>
      </c>
      <c r="C22" s="9" t="s">
        <v>8</v>
      </c>
    </row>
    <row r="23">
      <c r="A23" s="1" t="s">
        <v>39</v>
      </c>
      <c r="B23" t="str">
        <f>B21/B19</f>
        <v>0.011328125</v>
      </c>
      <c r="C23" s="9" t="s">
        <v>8</v>
      </c>
      <c r="D23" s="1" t="s">
        <v>40</v>
      </c>
    </row>
    <row r="24">
      <c r="A24" s="1" t="s">
        <v>39</v>
      </c>
      <c r="B24" t="str">
        <f>B22/B19</f>
        <v>0.0171875</v>
      </c>
      <c r="C24" s="1" t="s">
        <v>8</v>
      </c>
      <c r="D24" s="1" t="s">
        <v>41</v>
      </c>
    </row>
    <row r="27">
      <c r="A27" s="10" t="s">
        <v>42</v>
      </c>
      <c r="B27" s="11">
        <v>560.0</v>
      </c>
    </row>
    <row r="29">
      <c r="C29" s="8"/>
    </row>
    <row r="30">
      <c r="A30" s="10" t="s">
        <v>43</v>
      </c>
    </row>
    <row r="31">
      <c r="A31" s="1" t="s">
        <v>44</v>
      </c>
      <c r="B31" s="1" t="s">
        <v>45</v>
      </c>
      <c r="C31" s="1" t="s">
        <v>46</v>
      </c>
      <c r="D31" s="12" t="str">
        <f>HYPERLINK("http://www.analog.com/media/en/technical-documentation/data-sheets/ADL5363.pdf","http://www.analog.com/media/en/technical-documentation/data-sheets/ADL5363.pdf")</f>
        <v>http://www.analog.com/media/en/technical-documentation/data-sheets/ADL5363.pdf</v>
      </c>
    </row>
    <row r="32">
      <c r="B32" s="1" t="s">
        <v>47</v>
      </c>
      <c r="C32" s="1" t="s">
        <v>48</v>
      </c>
      <c r="D32" s="12" t="str">
        <f>HYPERLINK("http://www.analog.com/media/en/technical-documentation/data-sheets/AD9280.pdf","http://www.analog.com/media/en/technical-documentation/data-sheets/AD9280.pdf")</f>
        <v>http://www.analog.com/media/en/technical-documentation/data-sheets/AD9280.pdf</v>
      </c>
    </row>
    <row r="33">
      <c r="A33" s="1" t="s">
        <v>44</v>
      </c>
      <c r="B33" s="1" t="s">
        <v>49</v>
      </c>
      <c r="C33" s="1" t="s">
        <v>50</v>
      </c>
      <c r="D33" s="12" t="str">
        <f>HYPERLINK("http://www.analog.com/media/en/technical-documentation/data-sheets/AD8138.pdf","http://www.analog.com/media/en/technical-documentation/data-sheets/AD8138.pdf")</f>
        <v>http://www.analog.com/media/en/technical-documentation/data-sheets/AD8138.pdf</v>
      </c>
    </row>
    <row r="34">
      <c r="B34" s="1" t="s">
        <v>51</v>
      </c>
      <c r="C34" s="1" t="s">
        <v>52</v>
      </c>
      <c r="D34" s="12" t="str">
        <f>HYPERLINK("http://cds.linear.com/docs/en/datasheet/18134fa.pdf","http://cds.linear.com/docs/en/datasheet/18134fa.pdf")</f>
        <v>http://cds.linear.com/docs/en/datasheet/18134fa.pdf</v>
      </c>
    </row>
    <row r="35">
      <c r="A35" s="10" t="s">
        <v>53</v>
      </c>
    </row>
    <row r="36">
      <c r="A36" s="1" t="s">
        <v>54</v>
      </c>
      <c r="B36" s="1">
        <v>113.0</v>
      </c>
      <c r="C36" s="1" t="s">
        <v>55</v>
      </c>
    </row>
    <row r="37">
      <c r="A37" s="1" t="s">
        <v>56</v>
      </c>
      <c r="B37" s="1">
        <v>1.4</v>
      </c>
      <c r="C37" s="1" t="s">
        <v>55</v>
      </c>
    </row>
    <row r="38">
      <c r="A38" s="1" t="s">
        <v>57</v>
      </c>
      <c r="B38" s="1">
        <v>60.0</v>
      </c>
      <c r="C38" s="1" t="s">
        <v>55</v>
      </c>
    </row>
    <row r="39">
      <c r="A39" s="1" t="s">
        <v>58</v>
      </c>
      <c r="B39" s="1">
        <v>4.2</v>
      </c>
    </row>
    <row r="40">
      <c r="A40" s="1" t="s">
        <v>59</v>
      </c>
      <c r="B40" t="str">
        <f>87/SQRT(B39+1.41)*LN((5.98*B38)/(0.8*B36+B37))</f>
        <v>50.0705512</v>
      </c>
    </row>
  </sheetData>
  <hyperlinks>
    <hyperlink r:id="rId1" ref="G9"/>
    <hyperlink r:id="rId2" ref="G11"/>
    <hyperlink r:id="rId3" ref="G13"/>
    <hyperlink r:id="rId4" ref="G15"/>
    <hyperlink r:id="rId5" ref="D31"/>
    <hyperlink r:id="rId6" ref="D32"/>
    <hyperlink r:id="rId7" ref="D33"/>
    <hyperlink r:id="rId8" ref="D34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