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玥鸢公子\Desktop\"/>
    </mc:Choice>
  </mc:AlternateContent>
  <xr:revisionPtr revIDLastSave="0" documentId="8_{9B780D71-A7C0-4640-A79A-2388BC754B26}" xr6:coauthVersionLast="47" xr6:coauthVersionMax="47" xr10:uidLastSave="{00000000-0000-0000-0000-000000000000}"/>
  <bookViews>
    <workbookView xWindow="-108" yWindow="-108" windowWidth="23256" windowHeight="12576" xr2:uid="{8C382627-8D1E-46CD-9DCA-206EEA95EBEB}"/>
  </bookViews>
  <sheets>
    <sheet name="渠道每周统计数据" sheetId="1" r:id="rId1"/>
    <sheet name="渠道投放明细数据" sheetId="2" r:id="rId2"/>
    <sheet name="渠道总体情况分析" sheetId="3" r:id="rId3"/>
    <sheet name="矩阵分析" sheetId="4" r:id="rId4"/>
    <sheet name="渠道排名-综合分析" sheetId="5" r:id="rId5"/>
  </sheets>
  <definedNames>
    <definedName name="_xlnm._FilterDatabase" localSheetId="1" hidden="1">渠道投放明细数据!$A$1:$K$205</definedName>
  </definedNames>
  <calcPr calcId="181029"/>
  <pivotCaches>
    <pivotCache cacheId="28" r:id="rId6"/>
    <pivotCache cacheId="29" r:id="rId7"/>
    <pivotCache cacheId="8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6" i="5" l="1"/>
  <c r="T37" i="5"/>
  <c r="T38" i="5"/>
  <c r="T39" i="5"/>
  <c r="T40" i="5"/>
  <c r="T41" i="5"/>
  <c r="T35" i="5"/>
  <c r="S35" i="5" a="1"/>
  <c r="S38" i="5" s="1"/>
  <c r="T26" i="5"/>
  <c r="T27" i="5"/>
  <c r="T28" i="5"/>
  <c r="T29" i="5"/>
  <c r="T30" i="5"/>
  <c r="T31" i="5"/>
  <c r="T32" i="5"/>
  <c r="T25" i="5"/>
  <c r="S25" i="5" a="1"/>
  <c r="S25" i="5" s="1"/>
  <c r="P35" i="5"/>
  <c r="Q35" i="5"/>
  <c r="R35" i="5"/>
  <c r="P36" i="5"/>
  <c r="Q36" i="5"/>
  <c r="R36" i="5"/>
  <c r="P37" i="5"/>
  <c r="Q37" i="5"/>
  <c r="R37" i="5"/>
  <c r="P38" i="5"/>
  <c r="Q38" i="5"/>
  <c r="R38" i="5"/>
  <c r="P39" i="5"/>
  <c r="Q39" i="5"/>
  <c r="R39" i="5"/>
  <c r="P40" i="5"/>
  <c r="Q40" i="5"/>
  <c r="R40" i="5"/>
  <c r="P41" i="5"/>
  <c r="Q41" i="5"/>
  <c r="R41" i="5"/>
  <c r="O36" i="5"/>
  <c r="O37" i="5"/>
  <c r="O38" i="5"/>
  <c r="O39" i="5"/>
  <c r="O40" i="5"/>
  <c r="O41" i="5"/>
  <c r="O35" i="5"/>
  <c r="O25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P31" i="5"/>
  <c r="Q31" i="5"/>
  <c r="R31" i="5"/>
  <c r="P32" i="5"/>
  <c r="Q32" i="5"/>
  <c r="R32" i="5"/>
  <c r="O26" i="5"/>
  <c r="O27" i="5"/>
  <c r="O28" i="5"/>
  <c r="O29" i="5"/>
  <c r="O30" i="5"/>
  <c r="O31" i="5"/>
  <c r="O32" i="5"/>
  <c r="F25" i="5"/>
  <c r="F26" i="5"/>
  <c r="F27" i="5"/>
  <c r="F28" i="5"/>
  <c r="F29" i="5"/>
  <c r="F30" i="5"/>
  <c r="F31" i="5"/>
  <c r="F32" i="5"/>
  <c r="F36" i="5"/>
  <c r="F37" i="5"/>
  <c r="F38" i="5"/>
  <c r="F39" i="5"/>
  <c r="F40" i="5"/>
  <c r="F41" i="5"/>
  <c r="F35" i="5"/>
  <c r="R3" i="5"/>
  <c r="S3" i="5" s="1"/>
  <c r="R4" i="5"/>
  <c r="R5" i="5"/>
  <c r="R2" i="5"/>
  <c r="F61" i="4"/>
  <c r="G61" i="4"/>
  <c r="E46" i="4"/>
  <c r="E47" i="4"/>
  <c r="E48" i="4"/>
  <c r="E49" i="4"/>
  <c r="E50" i="4"/>
  <c r="E51" i="4"/>
  <c r="E45" i="4"/>
  <c r="D64" i="4"/>
  <c r="D65" i="4"/>
  <c r="D66" i="4"/>
  <c r="D67" i="4"/>
  <c r="D68" i="4"/>
  <c r="D69" i="4"/>
  <c r="D63" i="4"/>
  <c r="E61" i="4"/>
  <c r="D61" i="4"/>
  <c r="Q14" i="4"/>
  <c r="Q15" i="4"/>
  <c r="Q16" i="4"/>
  <c r="Q17" i="4"/>
  <c r="Q18" i="4"/>
  <c r="Q19" i="4"/>
  <c r="Q13" i="4"/>
  <c r="P14" i="4"/>
  <c r="P15" i="4"/>
  <c r="P16" i="4"/>
  <c r="P17" i="4"/>
  <c r="P18" i="4"/>
  <c r="P19" i="4"/>
  <c r="P13" i="4"/>
  <c r="L20" i="4"/>
  <c r="M20" i="4"/>
  <c r="N20" i="4"/>
  <c r="O20" i="4"/>
  <c r="J46" i="4"/>
  <c r="J47" i="4"/>
  <c r="J48" i="4"/>
  <c r="J49" i="4"/>
  <c r="J50" i="4"/>
  <c r="J51" i="4"/>
  <c r="J45" i="4"/>
  <c r="D46" i="4"/>
  <c r="D47" i="4"/>
  <c r="D48" i="4"/>
  <c r="D49" i="4"/>
  <c r="D50" i="4"/>
  <c r="D51" i="4"/>
  <c r="D45" i="4"/>
  <c r="D35" i="4"/>
  <c r="D36" i="4"/>
  <c r="D37" i="4"/>
  <c r="D38" i="4"/>
  <c r="D39" i="4"/>
  <c r="D40" i="4"/>
  <c r="D41" i="4"/>
  <c r="D34" i="4"/>
  <c r="D25" i="4"/>
  <c r="D26" i="4"/>
  <c r="D27" i="4"/>
  <c r="D28" i="4"/>
  <c r="D29" i="4"/>
  <c r="D30" i="4"/>
  <c r="D31" i="4"/>
  <c r="D24" i="4"/>
  <c r="K20" i="4"/>
  <c r="I20" i="4"/>
  <c r="M2" i="4"/>
  <c r="M3" i="4"/>
  <c r="M4" i="4"/>
  <c r="M5" i="4"/>
  <c r="M6" i="4"/>
  <c r="M7" i="4"/>
  <c r="N7" i="4" s="1"/>
  <c r="M8" i="4"/>
  <c r="L3" i="4"/>
  <c r="L4" i="4"/>
  <c r="L5" i="4"/>
  <c r="L6" i="4"/>
  <c r="L7" i="4"/>
  <c r="L8" i="4"/>
  <c r="N8" i="4" s="1"/>
  <c r="L2" i="4"/>
  <c r="I8" i="4"/>
  <c r="I7" i="4"/>
  <c r="I6" i="4"/>
  <c r="I5" i="4"/>
  <c r="I4" i="4"/>
  <c r="I3" i="4"/>
  <c r="I2" i="4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" i="2"/>
  <c r="D3" i="4"/>
  <c r="D4" i="4"/>
  <c r="D5" i="4"/>
  <c r="D6" i="4"/>
  <c r="D7" i="4"/>
  <c r="D8" i="4"/>
  <c r="D2" i="4"/>
  <c r="E34" i="3"/>
  <c r="E35" i="3"/>
  <c r="E36" i="3"/>
  <c r="E37" i="3"/>
  <c r="E38" i="3"/>
  <c r="E39" i="3"/>
  <c r="E33" i="3"/>
  <c r="E13" i="3"/>
  <c r="E14" i="3"/>
  <c r="E15" i="3"/>
  <c r="E16" i="3"/>
  <c r="E17" i="3"/>
  <c r="E18" i="3"/>
  <c r="E19" i="3"/>
  <c r="S35" i="5" l="1"/>
  <c r="S36" i="5"/>
  <c r="S40" i="5"/>
  <c r="S39" i="5"/>
  <c r="S37" i="5"/>
  <c r="S41" i="5"/>
  <c r="S32" i="5"/>
  <c r="S30" i="5"/>
  <c r="S31" i="5"/>
  <c r="S29" i="5"/>
  <c r="S28" i="5"/>
  <c r="S27" i="5"/>
  <c r="S26" i="5"/>
  <c r="S2" i="5"/>
  <c r="S5" i="5"/>
  <c r="S4" i="5"/>
  <c r="N6" i="4"/>
  <c r="N2" i="4"/>
  <c r="N3" i="4"/>
  <c r="N5" i="4"/>
  <c r="N4" i="4"/>
  <c r="C73" i="3" l="1"/>
  <c r="C74" i="3"/>
  <c r="C75" i="3"/>
  <c r="C76" i="3"/>
  <c r="C77" i="3"/>
  <c r="C78" i="3"/>
  <c r="C79" i="3"/>
  <c r="B74" i="3"/>
  <c r="B75" i="3"/>
  <c r="B76" i="3"/>
  <c r="B77" i="3"/>
  <c r="B78" i="3"/>
  <c r="B79" i="3"/>
  <c r="B73" i="3"/>
  <c r="E50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" i="2"/>
  <c r="E40" i="3"/>
  <c r="E30" i="3"/>
  <c r="E20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" i="2"/>
  <c r="C6" i="1"/>
  <c r="D6" i="1"/>
  <c r="E6" i="1"/>
  <c r="F6" i="1"/>
  <c r="G6" i="1"/>
  <c r="H6" i="1"/>
  <c r="I6" i="1"/>
  <c r="J6" i="1"/>
  <c r="B6" i="1"/>
  <c r="C9" i="1"/>
  <c r="D9" i="1"/>
  <c r="E9" i="1"/>
  <c r="F9" i="1"/>
  <c r="G9" i="1"/>
  <c r="H9" i="1"/>
  <c r="I9" i="1"/>
  <c r="J9" i="1"/>
  <c r="B9" i="1"/>
  <c r="C8" i="1"/>
  <c r="D8" i="1"/>
  <c r="E8" i="1"/>
  <c r="F8" i="1"/>
  <c r="G8" i="1"/>
  <c r="H8" i="1"/>
  <c r="I8" i="1"/>
  <c r="J8" i="1"/>
  <c r="B8" i="1"/>
  <c r="C7" i="1"/>
  <c r="D7" i="1"/>
  <c r="E7" i="1"/>
  <c r="F7" i="1"/>
  <c r="G7" i="1"/>
  <c r="H7" i="1"/>
  <c r="I7" i="1"/>
  <c r="J7" i="1"/>
  <c r="B7" i="1"/>
</calcChain>
</file>

<file path=xl/sharedStrings.xml><?xml version="1.0" encoding="utf-8"?>
<sst xmlns="http://schemas.openxmlformats.org/spreadsheetml/2006/main" count="1275" uniqueCount="219">
  <si>
    <t>周期</t>
  </si>
  <si>
    <t>2020/6/28 - 2020/7/4</t>
  </si>
  <si>
    <t>2020/7/5 - 2020/7/11</t>
  </si>
  <si>
    <t>2020/7/12 - 2020/7/18</t>
  </si>
  <si>
    <t>2020/7/19 - 2020/7/25</t>
  </si>
  <si>
    <t>2020/7/26 - 2020/8/1</t>
  </si>
  <si>
    <t>2020/8/2 - 2020/8/8</t>
  </si>
  <si>
    <t>2020/8/9 - 2020/8/15</t>
  </si>
  <si>
    <t>2020/8/16 - 2020/8/22</t>
  </si>
  <si>
    <t>2020/8/23 - 2020/8/29</t>
  </si>
  <si>
    <t>支出</t>
  </si>
  <si>
    <t>线索数量</t>
  </si>
  <si>
    <t>报名人数</t>
  </si>
  <si>
    <t>收入</t>
  </si>
  <si>
    <t>线索成本</t>
  </si>
  <si>
    <t>线索转化率</t>
  </si>
  <si>
    <t>ROI</t>
  </si>
  <si>
    <t>月份</t>
  </si>
  <si>
    <t>推广日期</t>
  </si>
  <si>
    <t>发布时间</t>
  </si>
  <si>
    <t>渠道名称</t>
  </si>
  <si>
    <t>推文</t>
  </si>
  <si>
    <t>责任销售</t>
  </si>
  <si>
    <t>阅读量</t>
  </si>
  <si>
    <t>线索人数(24h)</t>
  </si>
  <si>
    <t>6月</t>
  </si>
  <si>
    <t>qda001</t>
  </si>
  <si>
    <t>SF-1-1</t>
  </si>
  <si>
    <t>Sales_021</t>
  </si>
  <si>
    <t>qda002</t>
  </si>
  <si>
    <t>SF-1-4</t>
  </si>
  <si>
    <t>Sales_010</t>
  </si>
  <si>
    <t>Sales_040</t>
  </si>
  <si>
    <t>qda003</t>
  </si>
  <si>
    <t>Sales_039</t>
  </si>
  <si>
    <t>qda004</t>
  </si>
  <si>
    <t>Sales_018</t>
  </si>
  <si>
    <t>8：20</t>
  </si>
  <si>
    <t>qda005</t>
  </si>
  <si>
    <t>SF-1-0</t>
  </si>
  <si>
    <t>SF-1-5</t>
  </si>
  <si>
    <t>qda006</t>
  </si>
  <si>
    <t>9:00左右</t>
  </si>
  <si>
    <t>SF-2-0</t>
  </si>
  <si>
    <t>Sales_003</t>
  </si>
  <si>
    <t>8：30</t>
  </si>
  <si>
    <t>Sales_007</t>
  </si>
  <si>
    <t>SF-1-3</t>
  </si>
  <si>
    <t>Sales_035</t>
  </si>
  <si>
    <t>qda007</t>
  </si>
  <si>
    <t>SF-3-0</t>
  </si>
  <si>
    <t>7月</t>
  </si>
  <si>
    <t>12点</t>
  </si>
  <si>
    <t>Sales_008</t>
  </si>
  <si>
    <t>SF-1-2</t>
  </si>
  <si>
    <t>Sales_022</t>
  </si>
  <si>
    <t>qda008</t>
  </si>
  <si>
    <t>Sales_009</t>
  </si>
  <si>
    <t>Sales_002</t>
  </si>
  <si>
    <t>10点</t>
  </si>
  <si>
    <t>Sales_005</t>
  </si>
  <si>
    <t>Sales_006</t>
  </si>
  <si>
    <t>SF-4-1</t>
  </si>
  <si>
    <t>Sales_013</t>
  </si>
  <si>
    <t>Sales_004</t>
  </si>
  <si>
    <t>SF-4-0</t>
  </si>
  <si>
    <t>Sales_001</t>
  </si>
  <si>
    <t>SF-1.1-2</t>
  </si>
  <si>
    <t>SF-1.1-0</t>
  </si>
  <si>
    <t>Sales_011</t>
  </si>
  <si>
    <t>SF-2.1-2</t>
  </si>
  <si>
    <t>Sales_028</t>
  </si>
  <si>
    <t>SF-2.1</t>
  </si>
  <si>
    <t>Sales_026</t>
  </si>
  <si>
    <t>9：00</t>
  </si>
  <si>
    <t>Sales_012</t>
  </si>
  <si>
    <t>10：00</t>
  </si>
  <si>
    <t>12：00</t>
  </si>
  <si>
    <t>SF-4-2</t>
  </si>
  <si>
    <t>8：10</t>
  </si>
  <si>
    <t>Sales_025</t>
  </si>
  <si>
    <t>SF-1-6</t>
  </si>
  <si>
    <t>Sales_014</t>
  </si>
  <si>
    <t>9点之前</t>
  </si>
  <si>
    <t>Sales_016</t>
  </si>
  <si>
    <t xml:space="preserve">12：00 </t>
  </si>
  <si>
    <t>Sales_029</t>
  </si>
  <si>
    <t>SF-1-7</t>
  </si>
  <si>
    <t>8:10分</t>
  </si>
  <si>
    <t>Sales_031</t>
  </si>
  <si>
    <t>SF-2-2</t>
  </si>
  <si>
    <t>Sales_020</t>
  </si>
  <si>
    <t>SF-1.1-3</t>
  </si>
  <si>
    <t>SF-1.1-4</t>
  </si>
  <si>
    <t>SF-2.1-1</t>
  </si>
  <si>
    <t>SF-1.1-1</t>
  </si>
  <si>
    <t>8：00</t>
  </si>
  <si>
    <t>SF-5-0</t>
  </si>
  <si>
    <t>8:23</t>
  </si>
  <si>
    <t>8:30</t>
  </si>
  <si>
    <t>SF-5-1</t>
  </si>
  <si>
    <t>17:53</t>
  </si>
  <si>
    <t>7:30</t>
  </si>
  <si>
    <t>12:00</t>
  </si>
  <si>
    <t>10:00</t>
  </si>
  <si>
    <t>SF-5-3</t>
  </si>
  <si>
    <t>Sales_017</t>
  </si>
  <si>
    <t>Sales_038</t>
  </si>
  <si>
    <t>8月</t>
  </si>
  <si>
    <t>SF-7-0</t>
  </si>
  <si>
    <t>Sales_023</t>
  </si>
  <si>
    <t>SF-6-4</t>
  </si>
  <si>
    <t>SF-6-1</t>
  </si>
  <si>
    <t>SF-5-2</t>
  </si>
  <si>
    <t>SF-6-0</t>
  </si>
  <si>
    <t>10:00左右</t>
  </si>
  <si>
    <t>SF-1-9</t>
  </si>
  <si>
    <t>SF-6-3</t>
  </si>
  <si>
    <t>Sales_037</t>
  </si>
  <si>
    <t>Sales_030</t>
  </si>
  <si>
    <t>SF-6-5</t>
  </si>
  <si>
    <t>Sales_032</t>
  </si>
  <si>
    <t>SF-6-6</t>
  </si>
  <si>
    <t>SF-6-7</t>
  </si>
  <si>
    <t>Sales_036</t>
  </si>
  <si>
    <t>SF-6-2</t>
  </si>
  <si>
    <t>SF-1.1-5</t>
  </si>
  <si>
    <t>SF-6-8</t>
  </si>
  <si>
    <t>SF-8-0</t>
  </si>
  <si>
    <t>SF-4-3</t>
  </si>
  <si>
    <t>SF-1.1-6</t>
  </si>
  <si>
    <t>8:00左右</t>
  </si>
  <si>
    <t>SF-2-3</t>
  </si>
  <si>
    <t>Sales_034</t>
  </si>
  <si>
    <t>SF-8-2</t>
  </si>
  <si>
    <t>SF-5-5</t>
  </si>
  <si>
    <t>SF-9-0</t>
  </si>
  <si>
    <t>11:$5</t>
  </si>
  <si>
    <t>SF-9-1</t>
  </si>
  <si>
    <t>SF-5-8</t>
  </si>
  <si>
    <t>SF-5-4</t>
  </si>
  <si>
    <t>SF-8.1-2</t>
  </si>
  <si>
    <t>SF-9.1-2</t>
  </si>
  <si>
    <t>SF-10-4</t>
  </si>
  <si>
    <t>SF-1-12</t>
  </si>
  <si>
    <t>SF-1-10</t>
  </si>
  <si>
    <t>SF-5-6</t>
  </si>
  <si>
    <t>SF-5-7</t>
  </si>
  <si>
    <t>SF-1-11</t>
  </si>
  <si>
    <t>SF-1.1-7</t>
  </si>
  <si>
    <t>SF-11-3</t>
  </si>
  <si>
    <t>SF-9.2-5</t>
  </si>
  <si>
    <t>SF-2-4</t>
  </si>
  <si>
    <t>SF-11-0</t>
  </si>
  <si>
    <t>SF-11-1</t>
  </si>
  <si>
    <t>SF-5-9</t>
  </si>
  <si>
    <t>SF-1-13</t>
  </si>
  <si>
    <t>SF-1-14</t>
  </si>
  <si>
    <t>渠道成本</t>
    <phoneticPr fontId="1" type="noConversion"/>
  </si>
  <si>
    <t>毛利</t>
    <phoneticPr fontId="1" type="noConversion"/>
  </si>
  <si>
    <t>行标签</t>
  </si>
  <si>
    <t>总计</t>
  </si>
  <si>
    <t>求和项:渠道成本</t>
  </si>
  <si>
    <t>周号</t>
    <phoneticPr fontId="1" type="noConversion"/>
  </si>
  <si>
    <t>列标签</t>
  </si>
  <si>
    <t>第8周</t>
    <phoneticPr fontId="1" type="noConversion"/>
  </si>
  <si>
    <t>第9周</t>
    <phoneticPr fontId="1" type="noConversion"/>
  </si>
  <si>
    <t>求和项:阅读量</t>
  </si>
  <si>
    <t>求和项:线索人数(24h)</t>
  </si>
  <si>
    <t>求和项:报名人数</t>
  </si>
  <si>
    <t>线索转化率</t>
    <phoneticPr fontId="1" type="noConversion"/>
  </si>
  <si>
    <t>计数项:责任销售</t>
  </si>
  <si>
    <t>线索转化率</t>
    <phoneticPr fontId="1" type="noConversion"/>
  </si>
  <si>
    <t>涨幅贡献度</t>
    <phoneticPr fontId="1" type="noConversion"/>
  </si>
  <si>
    <t>计数项:推文</t>
  </si>
  <si>
    <t>成本变化</t>
  </si>
  <si>
    <t>成本变化</t>
    <phoneticPr fontId="1" type="noConversion"/>
  </si>
  <si>
    <t>收入</t>
    <phoneticPr fontId="1" type="noConversion"/>
  </si>
  <si>
    <t>求和项:收入</t>
  </si>
  <si>
    <t>周号</t>
  </si>
  <si>
    <t>收入</t>
    <phoneticPr fontId="1" type="noConversion"/>
  </si>
  <si>
    <t>收入变化</t>
    <phoneticPr fontId="1" type="noConversion"/>
  </si>
  <si>
    <t>毛利额</t>
    <phoneticPr fontId="1" type="noConversion"/>
  </si>
  <si>
    <t>毛利额变化</t>
    <phoneticPr fontId="1" type="noConversion"/>
  </si>
  <si>
    <t>第9周成本</t>
    <phoneticPr fontId="1" type="noConversion"/>
  </si>
  <si>
    <t>平均变化</t>
    <phoneticPr fontId="1" type="noConversion"/>
  </si>
  <si>
    <t>平均值项:渠道成本</t>
  </si>
  <si>
    <t>平均成本差值</t>
    <phoneticPr fontId="1" type="noConversion"/>
  </si>
  <si>
    <t>线索量</t>
    <phoneticPr fontId="1" type="noConversion"/>
  </si>
  <si>
    <t>线索量差值</t>
  </si>
  <si>
    <t>线索量差值</t>
    <phoneticPr fontId="1" type="noConversion"/>
  </si>
  <si>
    <t>第8周</t>
  </si>
  <si>
    <t>第9周</t>
  </si>
  <si>
    <t>线索转化率差值</t>
  </si>
  <si>
    <t>线索转化率差值</t>
    <phoneticPr fontId="1" type="noConversion"/>
  </si>
  <si>
    <t>变化情况</t>
    <phoneticPr fontId="1" type="noConversion"/>
  </si>
  <si>
    <t>渠道名称</t>
    <phoneticPr fontId="1" type="noConversion"/>
  </si>
  <si>
    <t>阅读量</t>
    <phoneticPr fontId="1" type="noConversion"/>
  </si>
  <si>
    <t>阅读量差值</t>
  </si>
  <si>
    <t>阅读量差值</t>
    <phoneticPr fontId="1" type="noConversion"/>
  </si>
  <si>
    <t>阅读量总计</t>
    <phoneticPr fontId="1" type="noConversion"/>
  </si>
  <si>
    <t>成本总计</t>
    <phoneticPr fontId="1" type="noConversion"/>
  </si>
  <si>
    <t>平均值</t>
    <phoneticPr fontId="1" type="noConversion"/>
  </si>
  <si>
    <t>平均成本</t>
    <phoneticPr fontId="1" type="noConversion"/>
  </si>
  <si>
    <t>线索转化率平均值</t>
  </si>
  <si>
    <t>线索转化率平均值</t>
    <phoneticPr fontId="1" type="noConversion"/>
  </si>
  <si>
    <t>线索人数</t>
    <phoneticPr fontId="1" type="noConversion"/>
  </si>
  <si>
    <t>渠道收入</t>
    <phoneticPr fontId="1" type="noConversion"/>
  </si>
  <si>
    <t>渠道ROI</t>
    <phoneticPr fontId="1" type="noConversion"/>
  </si>
  <si>
    <t>得分汇总</t>
    <phoneticPr fontId="1" type="noConversion"/>
  </si>
  <si>
    <t>得分+1</t>
    <phoneticPr fontId="1" type="noConversion"/>
  </si>
  <si>
    <t>权重</t>
    <phoneticPr fontId="1" type="noConversion"/>
  </si>
  <si>
    <t>线索人数(24h)</t>
    <phoneticPr fontId="1" type="noConversion"/>
  </si>
  <si>
    <t>总数据</t>
    <phoneticPr fontId="1" type="noConversion"/>
  </si>
  <si>
    <t>总数据标准化</t>
    <phoneticPr fontId="1" type="noConversion"/>
  </si>
  <si>
    <t>最后一周数据</t>
    <phoneticPr fontId="1" type="noConversion"/>
  </si>
  <si>
    <t>最后一周数据标准化</t>
    <phoneticPr fontId="1" type="noConversion"/>
  </si>
  <si>
    <t>排序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</si>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</sst>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.0000"/>
    <numFmt numFmtId="178" formatCode="&quot;第&quot;#&quot;周&quot;"/>
    <numFmt numFmtId="182" formatCode="0.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10" fontId="0" fillId="2" borderId="0" xfId="1" applyNumberFormat="1" applyFont="1" applyFill="1">
      <alignment vertical="center"/>
    </xf>
    <xf numFmtId="10" fontId="0" fillId="3" borderId="0" xfId="1" applyNumberFormat="1" applyFont="1" applyFill="1">
      <alignment vertical="center"/>
    </xf>
    <xf numFmtId="0" fontId="3" fillId="4" borderId="1" xfId="0" applyFont="1" applyFill="1" applyBorder="1">
      <alignment vertical="center"/>
    </xf>
    <xf numFmtId="0" fontId="0" fillId="0" borderId="3" xfId="0" applyFill="1" applyBorder="1" applyAlignment="1">
      <alignment horizontal="right" vertical="center"/>
    </xf>
    <xf numFmtId="2" fontId="0" fillId="0" borderId="0" xfId="0" applyNumberForma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right" vertical="center"/>
    </xf>
    <xf numFmtId="0" fontId="5" fillId="8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2" fontId="5" fillId="0" borderId="2" xfId="0" applyNumberFormat="1" applyFont="1" applyBorder="1" applyAlignment="1">
      <alignment horizontal="right" vertical="center"/>
    </xf>
    <xf numFmtId="10" fontId="5" fillId="7" borderId="2" xfId="1" applyNumberFormat="1" applyFont="1" applyFill="1" applyBorder="1" applyAlignment="1">
      <alignment horizontal="right" vertical="center"/>
    </xf>
    <xf numFmtId="10" fontId="5" fillId="5" borderId="2" xfId="1" applyNumberFormat="1" applyFont="1" applyFill="1" applyBorder="1" applyAlignment="1">
      <alignment horizontal="right" vertical="center"/>
    </xf>
    <xf numFmtId="10" fontId="5" fillId="9" borderId="2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10" fontId="0" fillId="0" borderId="0" xfId="0" applyNumberFormat="1">
      <alignment vertical="center"/>
    </xf>
    <xf numFmtId="178" fontId="0" fillId="0" borderId="0" xfId="0" applyNumberFormat="1" applyAlignment="1">
      <alignment horizontal="left" vertical="center"/>
    </xf>
    <xf numFmtId="0" fontId="5" fillId="10" borderId="2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3" fillId="4" borderId="0" xfId="0" applyFont="1" applyFill="1" applyBorder="1">
      <alignment vertical="center"/>
    </xf>
    <xf numFmtId="0" fontId="6" fillId="11" borderId="2" xfId="0" applyFont="1" applyFill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NumberFormat="1" applyFont="1" applyBorder="1">
      <alignment vertical="center"/>
    </xf>
    <xf numFmtId="182" fontId="5" fillId="0" borderId="2" xfId="0" applyNumberFormat="1" applyFont="1" applyBorder="1">
      <alignment vertical="center"/>
    </xf>
    <xf numFmtId="182" fontId="5" fillId="0" borderId="2" xfId="0" applyNumberFormat="1" applyFont="1" applyFill="1" applyBorder="1">
      <alignment vertical="center"/>
    </xf>
    <xf numFmtId="1" fontId="5" fillId="0" borderId="2" xfId="0" applyNumberFormat="1" applyFont="1" applyFill="1" applyBorder="1">
      <alignment vertical="center"/>
    </xf>
  </cellXfs>
  <cellStyles count="2">
    <cellStyle name="百分比" xfId="1" builtinId="5"/>
    <cellStyle name="常规" xfId="0" builtinId="0"/>
  </cellStyles>
  <dxfs count="3">
    <dxf>
      <numFmt numFmtId="2" formatCode="0.00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支出与收入趋势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渠道每周统计数据!$A$2</c:f>
              <c:strCache>
                <c:ptCount val="1"/>
                <c:pt idx="0">
                  <c:v>支出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渠道每周统计数据!$B$2:$J$2</c:f>
              <c:numCache>
                <c:formatCode>General</c:formatCode>
                <c:ptCount val="9"/>
                <c:pt idx="0">
                  <c:v>47900</c:v>
                </c:pt>
                <c:pt idx="1">
                  <c:v>64300</c:v>
                </c:pt>
                <c:pt idx="2">
                  <c:v>57900</c:v>
                </c:pt>
                <c:pt idx="3">
                  <c:v>30950</c:v>
                </c:pt>
                <c:pt idx="4">
                  <c:v>68300</c:v>
                </c:pt>
                <c:pt idx="5">
                  <c:v>49050</c:v>
                </c:pt>
                <c:pt idx="6">
                  <c:v>111300</c:v>
                </c:pt>
                <c:pt idx="7">
                  <c:v>86100</c:v>
                </c:pt>
                <c:pt idx="8">
                  <c:v>80100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4-4DBE-82C0-840138DE67C4}"/>
            </c:ext>
          </c:extLst>
        </c:ser>
        <c:ser>
          <c:idx val="1"/>
          <c:order val="1"/>
          <c:tx>
            <c:strRef>
              <c:f>渠道每周统计数据!$A$5</c:f>
              <c:strCache>
                <c:ptCount val="1"/>
                <c:pt idx="0">
                  <c:v>收入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渠道每周统计数据!$B$5:$J$5</c:f>
              <c:numCache>
                <c:formatCode>General</c:formatCode>
                <c:ptCount val="9"/>
                <c:pt idx="0">
                  <c:v>164000</c:v>
                </c:pt>
                <c:pt idx="1">
                  <c:v>155800</c:v>
                </c:pt>
                <c:pt idx="2">
                  <c:v>131200</c:v>
                </c:pt>
                <c:pt idx="3">
                  <c:v>73800</c:v>
                </c:pt>
                <c:pt idx="4">
                  <c:v>139400</c:v>
                </c:pt>
                <c:pt idx="5">
                  <c:v>114800</c:v>
                </c:pt>
                <c:pt idx="6">
                  <c:v>172200</c:v>
                </c:pt>
                <c:pt idx="7">
                  <c:v>172200</c:v>
                </c:pt>
                <c:pt idx="8">
                  <c:v>73800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4-4DBE-82C0-840138DE6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2820496"/>
        <c:axId val="802823696"/>
      </c:lineChart>
      <c:catAx>
        <c:axId val="8028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23696"/>
        <c:crosses val="autoZero"/>
        <c:auto val="1"/>
        <c:lblAlgn val="ctr"/>
        <c:lblOffset val="100"/>
        <c:noMultiLvlLbl val="0"/>
      </c:catAx>
      <c:valAx>
        <c:axId val="8028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2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线索转化率趋势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渠道每周统计数据!$A$8</c:f>
              <c:strCache>
                <c:ptCount val="1"/>
                <c:pt idx="0">
                  <c:v>线索转化率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渠道每周统计数据!$B$8:$J$8</c:f>
              <c:numCache>
                <c:formatCode>0.00%</c:formatCode>
                <c:ptCount val="9"/>
                <c:pt idx="0">
                  <c:v>5.6818181818181816E-2</c:v>
                </c:pt>
                <c:pt idx="1">
                  <c:v>4.1304347826086954E-2</c:v>
                </c:pt>
                <c:pt idx="2">
                  <c:v>5.3156146179401995E-2</c:v>
                </c:pt>
                <c:pt idx="3">
                  <c:v>4.0909090909090909E-2</c:v>
                </c:pt>
                <c:pt idx="4">
                  <c:v>6.9387755102040816E-2</c:v>
                </c:pt>
                <c:pt idx="5">
                  <c:v>7.179487179487179E-2</c:v>
                </c:pt>
                <c:pt idx="6">
                  <c:v>5.3984575835475578E-2</c:v>
                </c:pt>
                <c:pt idx="7">
                  <c:v>5.0847457627118647E-2</c:v>
                </c:pt>
                <c:pt idx="8">
                  <c:v>3.2967032967032968E-2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0D-420A-93EF-BB56260B3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152312"/>
        <c:axId val="738153272"/>
      </c:lineChart>
      <c:catAx>
        <c:axId val="73815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153272"/>
        <c:crosses val="autoZero"/>
        <c:auto val="1"/>
        <c:lblAlgn val="ctr"/>
        <c:lblOffset val="100"/>
        <c:noMultiLvlLbl val="0"/>
      </c:catAx>
      <c:valAx>
        <c:axId val="73815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15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线索成本与</a:t>
            </a:r>
            <a:r>
              <a:rPr lang="en-US" altLang="zh-CN"/>
              <a:t>ROI</a:t>
            </a:r>
            <a:r>
              <a:rPr lang="zh-CN" altLang="en-US"/>
              <a:t>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渠道每周统计数据!$A$7</c:f>
              <c:strCache>
                <c:ptCount val="1"/>
                <c:pt idx="0">
                  <c:v>线索成本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渠道每周统计数据!$B$7:$J$7</c:f>
              <c:numCache>
                <c:formatCode>0.0000</c:formatCode>
                <c:ptCount val="9"/>
                <c:pt idx="0">
                  <c:v>136.07954545454547</c:v>
                </c:pt>
                <c:pt idx="1">
                  <c:v>139.78260869565219</c:v>
                </c:pt>
                <c:pt idx="2">
                  <c:v>192.35880398671097</c:v>
                </c:pt>
                <c:pt idx="3">
                  <c:v>140.68181818181819</c:v>
                </c:pt>
                <c:pt idx="4">
                  <c:v>278.77551020408163</c:v>
                </c:pt>
                <c:pt idx="5">
                  <c:v>251.53846153846155</c:v>
                </c:pt>
                <c:pt idx="6">
                  <c:v>286.11825192802058</c:v>
                </c:pt>
                <c:pt idx="7">
                  <c:v>208.47457627118644</c:v>
                </c:pt>
                <c:pt idx="8">
                  <c:v>293.4065934065934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2-48C4-B7A0-644E87557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227768"/>
        <c:axId val="733228728"/>
      </c:lineChart>
      <c:lineChart>
        <c:grouping val="standard"/>
        <c:varyColors val="0"/>
        <c:ser>
          <c:idx val="1"/>
          <c:order val="1"/>
          <c:tx>
            <c:strRef>
              <c:f>渠道每周统计数据!$A$9</c:f>
              <c:strCache>
                <c:ptCount val="1"/>
                <c:pt idx="0">
                  <c:v>ROI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渠道每周统计数据!$B$9:$J$9</c:f>
              <c:numCache>
                <c:formatCode>0.0000</c:formatCode>
                <c:ptCount val="9"/>
                <c:pt idx="0">
                  <c:v>3.4237995824634657</c:v>
                </c:pt>
                <c:pt idx="1">
                  <c:v>2.4230171073094868</c:v>
                </c:pt>
                <c:pt idx="2">
                  <c:v>2.2659758203799654</c:v>
                </c:pt>
                <c:pt idx="3">
                  <c:v>2.384491114701131</c:v>
                </c:pt>
                <c:pt idx="4">
                  <c:v>2.0409956076134699</c:v>
                </c:pt>
                <c:pt idx="5">
                  <c:v>2.3404689092762485</c:v>
                </c:pt>
                <c:pt idx="6">
                  <c:v>1.5471698113207548</c:v>
                </c:pt>
                <c:pt idx="7">
                  <c:v>2</c:v>
                </c:pt>
                <c:pt idx="8">
                  <c:v>0.9213483146067416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2-48C4-B7A0-644E87557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7476344"/>
        <c:axId val="857474424"/>
      </c:lineChart>
      <c:catAx>
        <c:axId val="73322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228728"/>
        <c:crosses val="autoZero"/>
        <c:auto val="1"/>
        <c:lblAlgn val="ctr"/>
        <c:lblOffset val="100"/>
        <c:noMultiLvlLbl val="0"/>
      </c:catAx>
      <c:valAx>
        <c:axId val="73322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227768"/>
        <c:crosses val="autoZero"/>
        <c:crossBetween val="between"/>
      </c:valAx>
      <c:valAx>
        <c:axId val="857474424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476344"/>
        <c:crosses val="max"/>
        <c:crossBetween val="between"/>
      </c:valAx>
      <c:catAx>
        <c:axId val="857476344"/>
        <c:scaling>
          <c:orientation val="minMax"/>
        </c:scaling>
        <c:delete val="1"/>
        <c:axPos val="b"/>
        <c:majorTickMark val="out"/>
        <c:minorTickMark val="none"/>
        <c:tickLblPos val="nextTo"/>
        <c:crossAx val="857474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线索人数对比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渠道总体情况分析!$B$32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渠道总体情况分析!$B$40</c:f>
              <c:numCache>
                <c:formatCode>General</c:formatCode>
                <c:ptCount val="1"/>
                <c:pt idx="0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1-4FA9-9261-704329EEE2B7}"/>
            </c:ext>
          </c:extLst>
        </c:ser>
        <c:ser>
          <c:idx val="1"/>
          <c:order val="1"/>
          <c:tx>
            <c:strRef>
              <c:f>渠道总体情况分析!$C$32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渠道总体情况分析!$C$40</c:f>
              <c:numCache>
                <c:formatCode>General</c:formatCode>
                <c:ptCount val="1"/>
                <c:pt idx="0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1-4FA9-9261-704329EEE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512824"/>
        <c:axId val="857513464"/>
      </c:barChart>
      <c:catAx>
        <c:axId val="857512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7513464"/>
        <c:crosses val="autoZero"/>
        <c:auto val="1"/>
        <c:lblAlgn val="ctr"/>
        <c:lblOffset val="100"/>
        <c:noMultiLvlLbl val="0"/>
      </c:catAx>
      <c:valAx>
        <c:axId val="85751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51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渠道成本对比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渠道总体情况分析!$B$12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渠道总体情况分析!$B$20</c:f>
              <c:numCache>
                <c:formatCode>General</c:formatCode>
                <c:ptCount val="1"/>
                <c:pt idx="0">
                  <c:v>86100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F-4545-B325-1E226E8B76F2}"/>
            </c:ext>
          </c:extLst>
        </c:ser>
        <c:ser>
          <c:idx val="1"/>
          <c:order val="1"/>
          <c:tx>
            <c:strRef>
              <c:f>渠道总体情况分析!$C$12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渠道总体情况分析!$C$20</c:f>
              <c:numCache>
                <c:formatCode>General</c:formatCode>
                <c:ptCount val="1"/>
                <c:pt idx="0">
                  <c:v>80100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F-4545-B325-1E226E8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543480"/>
        <c:axId val="874545720"/>
      </c:barChart>
      <c:catAx>
        <c:axId val="874543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4545720"/>
        <c:crosses val="autoZero"/>
        <c:auto val="1"/>
        <c:lblAlgn val="ctr"/>
        <c:lblOffset val="100"/>
        <c:noMultiLvlLbl val="0"/>
      </c:catAx>
      <c:valAx>
        <c:axId val="87454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43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阅读量对比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渠道总体情况分析!$B$22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渠道总体情况分析!$B$30</c:f>
              <c:numCache>
                <c:formatCode>General</c:formatCode>
                <c:ptCount val="1"/>
                <c:pt idx="0">
                  <c:v>65964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E-4777-A093-E3E90502379F}"/>
            </c:ext>
          </c:extLst>
        </c:ser>
        <c:ser>
          <c:idx val="1"/>
          <c:order val="1"/>
          <c:tx>
            <c:strRef>
              <c:f>渠道总体情况分析!$C$22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渠道总体情况分析!$C$30</c:f>
              <c:numCache>
                <c:formatCode>General</c:formatCode>
                <c:ptCount val="1"/>
                <c:pt idx="0">
                  <c:v>45822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E-4777-A093-E3E905023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3203768"/>
        <c:axId val="733204088"/>
      </c:barChart>
      <c:catAx>
        <c:axId val="733203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3204088"/>
        <c:crosses val="autoZero"/>
        <c:auto val="1"/>
        <c:lblAlgn val="ctr"/>
        <c:lblOffset val="100"/>
        <c:noMultiLvlLbl val="0"/>
      </c:catAx>
      <c:valAx>
        <c:axId val="73320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20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报名人数对比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渠道总体情况分析!$B$42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渠道总体情况分析!$B$50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F-4BE5-BCCE-43E6A94ACD26}"/>
            </c:ext>
          </c:extLst>
        </c:ser>
        <c:ser>
          <c:idx val="1"/>
          <c:order val="1"/>
          <c:tx>
            <c:strRef>
              <c:f>渠道总体情况分析!$C$42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渠道总体情况分析!$C$50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CF-4BE5-BCCE-43E6A94AC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538360"/>
        <c:axId val="874540600"/>
      </c:barChart>
      <c:catAx>
        <c:axId val="874538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74540600"/>
        <c:crosses val="autoZero"/>
        <c:auto val="1"/>
        <c:lblAlgn val="ctr"/>
        <c:lblOffset val="100"/>
        <c:noMultiLvlLbl val="0"/>
      </c:catAx>
      <c:valAx>
        <c:axId val="87454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3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责任销售对比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渠道总体情况分析!$B$62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渠道总体情况分析!$B$70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0-438F-9E18-D6E19927850B}"/>
            </c:ext>
          </c:extLst>
        </c:ser>
        <c:ser>
          <c:idx val="1"/>
          <c:order val="1"/>
          <c:tx>
            <c:strRef>
              <c:f>渠道总体情况分析!$C$62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渠道总体情况分析!$C$70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0-438F-9E18-D6E199278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3229688"/>
        <c:axId val="733230008"/>
      </c:barChart>
      <c:catAx>
        <c:axId val="733229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3230008"/>
        <c:crosses val="autoZero"/>
        <c:auto val="1"/>
        <c:lblAlgn val="ctr"/>
        <c:lblOffset val="100"/>
        <c:noMultiLvlLbl val="0"/>
      </c:catAx>
      <c:valAx>
        <c:axId val="733230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22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各渠道成本对比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渠道总体情况分析!$B$12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渠道总体情况分析!$A$13:$A$19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渠道总体情况分析!$B$13:$B$19</c:f>
              <c:numCache>
                <c:formatCode>General</c:formatCode>
                <c:ptCount val="7"/>
                <c:pt idx="0">
                  <c:v>14000</c:v>
                </c:pt>
                <c:pt idx="1">
                  <c:v>5800</c:v>
                </c:pt>
                <c:pt idx="2">
                  <c:v>11200</c:v>
                </c:pt>
                <c:pt idx="3">
                  <c:v>13400</c:v>
                </c:pt>
                <c:pt idx="4">
                  <c:v>12600</c:v>
                </c:pt>
                <c:pt idx="5">
                  <c:v>16700</c:v>
                </c:pt>
                <c:pt idx="6">
                  <c:v>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7-4608-838C-955458AF225E}"/>
            </c:ext>
          </c:extLst>
        </c:ser>
        <c:ser>
          <c:idx val="1"/>
          <c:order val="1"/>
          <c:tx>
            <c:strRef>
              <c:f>渠道总体情况分析!$C$12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67-4608-838C-955458AF225E}"/>
              </c:ext>
            </c:extLst>
          </c:dPt>
          <c:cat>
            <c:strRef>
              <c:f>渠道总体情况分析!$A$13:$A$19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渠道总体情况分析!$C$13:$C$19</c:f>
              <c:numCache>
                <c:formatCode>General</c:formatCode>
                <c:ptCount val="7"/>
                <c:pt idx="0">
                  <c:v>7600</c:v>
                </c:pt>
                <c:pt idx="1">
                  <c:v>4200</c:v>
                </c:pt>
                <c:pt idx="2">
                  <c:v>7300</c:v>
                </c:pt>
                <c:pt idx="3">
                  <c:v>5200</c:v>
                </c:pt>
                <c:pt idx="4">
                  <c:v>25300</c:v>
                </c:pt>
                <c:pt idx="5">
                  <c:v>17800</c:v>
                </c:pt>
                <c:pt idx="6">
                  <c:v>12700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7-4608-838C-955458AF2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495864"/>
        <c:axId val="857497464"/>
      </c:barChart>
      <c:catAx>
        <c:axId val="85749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497464"/>
        <c:crosses val="autoZero"/>
        <c:auto val="1"/>
        <c:lblAlgn val="ctr"/>
        <c:lblOffset val="100"/>
        <c:noMultiLvlLbl val="0"/>
      </c:catAx>
      <c:valAx>
        <c:axId val="85749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749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各渠道线索数对比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渠道总体情况分析!$B$32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D5-4AB8-BA54-C932EC2F466C}"/>
              </c:ext>
            </c:extLst>
          </c:dPt>
          <c:cat>
            <c:strRef>
              <c:f>渠道总体情况分析!$A$33:$A$39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渠道总体情况分析!$B$33:$B$39</c:f>
              <c:numCache>
                <c:formatCode>General</c:formatCode>
                <c:ptCount val="7"/>
                <c:pt idx="0">
                  <c:v>62</c:v>
                </c:pt>
                <c:pt idx="1">
                  <c:v>12</c:v>
                </c:pt>
                <c:pt idx="2">
                  <c:v>240</c:v>
                </c:pt>
                <c:pt idx="3">
                  <c:v>10</c:v>
                </c:pt>
                <c:pt idx="4">
                  <c:v>28</c:v>
                </c:pt>
                <c:pt idx="5">
                  <c:v>43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5-4AB8-BA54-C932EC2F466C}"/>
            </c:ext>
          </c:extLst>
        </c:ser>
        <c:ser>
          <c:idx val="1"/>
          <c:order val="1"/>
          <c:tx>
            <c:strRef>
              <c:f>渠道总体情况分析!$C$32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渠道总体情况分析!$A$33:$A$39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渠道总体情况分析!$C$33:$C$39</c:f>
              <c:numCache>
                <c:formatCode>General</c:formatCode>
                <c:ptCount val="7"/>
                <c:pt idx="0">
                  <c:v>22</c:v>
                </c:pt>
                <c:pt idx="1">
                  <c:v>26</c:v>
                </c:pt>
                <c:pt idx="2">
                  <c:v>20</c:v>
                </c:pt>
                <c:pt idx="3">
                  <c:v>41</c:v>
                </c:pt>
                <c:pt idx="4">
                  <c:v>63</c:v>
                </c:pt>
                <c:pt idx="5">
                  <c:v>62</c:v>
                </c:pt>
                <c:pt idx="6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5-4AB8-BA54-C932EC2F4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553400"/>
        <c:axId val="874555000"/>
      </c:barChart>
      <c:catAx>
        <c:axId val="87455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55000"/>
        <c:crosses val="autoZero"/>
        <c:auto val="1"/>
        <c:lblAlgn val="ctr"/>
        <c:lblOffset val="100"/>
        <c:noMultiLvlLbl val="0"/>
      </c:catAx>
      <c:valAx>
        <c:axId val="87455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455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各渠道线索转化率对比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渠道总体情况分析!$B$72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渠道总体情况分析!$A$73:$A$79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渠道总体情况分析!$B$73:$B$79</c:f>
              <c:numCache>
                <c:formatCode>0.00%</c:formatCode>
                <c:ptCount val="7"/>
                <c:pt idx="0">
                  <c:v>6.4516129032258063E-2</c:v>
                </c:pt>
                <c:pt idx="1">
                  <c:v>8.3333333333333329E-2</c:v>
                </c:pt>
                <c:pt idx="2">
                  <c:v>3.7499999999999999E-2</c:v>
                </c:pt>
                <c:pt idx="3">
                  <c:v>0.1</c:v>
                </c:pt>
                <c:pt idx="4">
                  <c:v>7.1428571428571425E-2</c:v>
                </c:pt>
                <c:pt idx="5">
                  <c:v>6.9767441860465115E-2</c:v>
                </c:pt>
                <c:pt idx="6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1-4D0B-A9F7-82E659BC8224}"/>
            </c:ext>
          </c:extLst>
        </c:ser>
        <c:ser>
          <c:idx val="1"/>
          <c:order val="1"/>
          <c:tx>
            <c:strRef>
              <c:f>渠道总体情况分析!$C$72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渠道总体情况分析!$A$73:$A$79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渠道总体情况分析!$C$73:$C$79</c:f>
              <c:numCache>
                <c:formatCode>0.00%</c:formatCode>
                <c:ptCount val="7"/>
                <c:pt idx="0">
                  <c:v>9.0909090909090912E-2</c:v>
                </c:pt>
                <c:pt idx="1">
                  <c:v>3.8461538461538464E-2</c:v>
                </c:pt>
                <c:pt idx="2">
                  <c:v>0.05</c:v>
                </c:pt>
                <c:pt idx="3">
                  <c:v>4.878048780487805E-2</c:v>
                </c:pt>
                <c:pt idx="4">
                  <c:v>1.5873015873015872E-2</c:v>
                </c:pt>
                <c:pt idx="5">
                  <c:v>1.6129032258064516E-2</c:v>
                </c:pt>
                <c:pt idx="6">
                  <c:v>2.564102564102564E-2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1-4D0B-A9F7-82E659BC8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827216"/>
        <c:axId val="802827856"/>
      </c:barChart>
      <c:catAx>
        <c:axId val="80282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27856"/>
        <c:crosses val="autoZero"/>
        <c:auto val="1"/>
        <c:lblAlgn val="ctr"/>
        <c:lblOffset val="100"/>
        <c:noMultiLvlLbl val="0"/>
      </c:catAx>
      <c:valAx>
        <c:axId val="8028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82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渠道成本涨幅贡献度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41-45E6-8F62-CB5861B8E5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841-45E6-8F62-CB5861B8E52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1-45E6-8F62-CB5861B8E52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41-45E6-8F62-CB5861B8E5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渠道总体情况分析!$A$13:$A$19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渠道总体情况分析!$E$13:$E$19</c:f>
              <c:numCache>
                <c:formatCode>0.00%</c:formatCode>
                <c:ptCount val="7"/>
                <c:pt idx="0">
                  <c:v>0.53333333333333333</c:v>
                </c:pt>
                <c:pt idx="1">
                  <c:v>0.13333333333333333</c:v>
                </c:pt>
                <c:pt idx="2">
                  <c:v>0.32500000000000001</c:v>
                </c:pt>
                <c:pt idx="3">
                  <c:v>0.68333333333333335</c:v>
                </c:pt>
                <c:pt idx="4">
                  <c:v>-1.0583333333333333</c:v>
                </c:pt>
                <c:pt idx="5">
                  <c:v>-9.166666666666666E-2</c:v>
                </c:pt>
                <c:pt idx="6">
                  <c:v>-2.5000000000000001E-2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1-45E6-8F62-CB5861B8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984912"/>
        <c:axId val="742985552"/>
      </c:barChart>
      <c:catAx>
        <c:axId val="7429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985552"/>
        <c:crosses val="autoZero"/>
        <c:auto val="1"/>
        <c:lblAlgn val="ctr"/>
        <c:lblOffset val="100"/>
        <c:noMultiLvlLbl val="0"/>
      </c:catAx>
      <c:valAx>
        <c:axId val="7429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9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线索量涨幅贡献度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16-4609-B6A5-915D056C25C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16-4609-B6A5-915D056C25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渠道总体情况分析!$A$33:$A$39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渠道总体情况分析!$E$33:$E$39</c:f>
              <c:numCache>
                <c:formatCode>0.00%</c:formatCode>
                <c:ptCount val="7"/>
                <c:pt idx="0">
                  <c:v>0.2857142857142857</c:v>
                </c:pt>
                <c:pt idx="1">
                  <c:v>-0.1</c:v>
                </c:pt>
                <c:pt idx="2">
                  <c:v>1.5714285714285714</c:v>
                </c:pt>
                <c:pt idx="3">
                  <c:v>-0.22142857142857142</c:v>
                </c:pt>
                <c:pt idx="4">
                  <c:v>-0.25</c:v>
                </c:pt>
                <c:pt idx="5">
                  <c:v>-0.1357142857142857</c:v>
                </c:pt>
                <c:pt idx="6">
                  <c:v>-0.15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6-4609-B6A5-915D056C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051536"/>
        <c:axId val="730074384"/>
      </c:barChart>
      <c:catAx>
        <c:axId val="6530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074384"/>
        <c:crosses val="autoZero"/>
        <c:auto val="1"/>
        <c:lblAlgn val="ctr"/>
        <c:lblOffset val="100"/>
        <c:noMultiLvlLbl val="0"/>
      </c:catAx>
      <c:valAx>
        <c:axId val="7300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0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各渠道阅读量对比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渠道总体情况分析!$B$22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渠道总体情况分析!$A$23:$A$29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渠道总体情况分析!$B$23:$B$29</c:f>
              <c:numCache>
                <c:formatCode>General</c:formatCode>
                <c:ptCount val="7"/>
                <c:pt idx="0">
                  <c:v>14632</c:v>
                </c:pt>
                <c:pt idx="1">
                  <c:v>2903</c:v>
                </c:pt>
                <c:pt idx="2">
                  <c:v>10722</c:v>
                </c:pt>
                <c:pt idx="3">
                  <c:v>8482</c:v>
                </c:pt>
                <c:pt idx="4">
                  <c:v>11275</c:v>
                </c:pt>
                <c:pt idx="5">
                  <c:v>11081</c:v>
                </c:pt>
                <c:pt idx="6">
                  <c:v>6869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0-4C07-B0EC-3E10303FC5A1}"/>
            </c:ext>
          </c:extLst>
        </c:ser>
        <c:ser>
          <c:idx val="1"/>
          <c:order val="1"/>
          <c:tx>
            <c:strRef>
              <c:f>渠道总体情况分析!$C$22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渠道总体情况分析!$A$23:$A$29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渠道总体情况分析!$C$23:$C$29</c:f>
              <c:numCache>
                <c:formatCode>General</c:formatCode>
                <c:ptCount val="7"/>
                <c:pt idx="0">
                  <c:v>3223</c:v>
                </c:pt>
                <c:pt idx="1">
                  <c:v>3284</c:v>
                </c:pt>
                <c:pt idx="2">
                  <c:v>3200</c:v>
                </c:pt>
                <c:pt idx="3">
                  <c:v>2246</c:v>
                </c:pt>
                <c:pt idx="4">
                  <c:v>9322</c:v>
                </c:pt>
                <c:pt idx="5">
                  <c:v>15150</c:v>
                </c:pt>
                <c:pt idx="6">
                  <c:v>9397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0-4C07-B0EC-3E10303F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692088"/>
        <c:axId val="652691768"/>
      </c:barChart>
      <c:catAx>
        <c:axId val="65269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691768"/>
        <c:crosses val="autoZero"/>
        <c:auto val="1"/>
        <c:lblAlgn val="ctr"/>
        <c:lblOffset val="100"/>
        <c:noMultiLvlLbl val="0"/>
      </c:catAx>
      <c:valAx>
        <c:axId val="65269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69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各渠道报名人数对比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渠道总体情况分析!$B$42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渠道总体情况分析!$A$43:$A$49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渠道总体情况分析!$B$43:$B$49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E-4E04-B9CA-AEDE1C63A549}"/>
            </c:ext>
          </c:extLst>
        </c:ser>
        <c:ser>
          <c:idx val="1"/>
          <c:order val="1"/>
          <c:tx>
            <c:strRef>
              <c:f>渠道总体情况分析!$C$42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渠道总体情况分析!$A$43:$A$49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渠道总体情况分析!$C$43:$C$49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E-4E04-B9CA-AEDE1C63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0748024"/>
        <c:axId val="860748984"/>
      </c:barChart>
      <c:catAx>
        <c:axId val="86074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0748984"/>
        <c:crosses val="autoZero"/>
        <c:auto val="1"/>
        <c:lblAlgn val="ctr"/>
        <c:lblOffset val="100"/>
        <c:noMultiLvlLbl val="0"/>
      </c:catAx>
      <c:valAx>
        <c:axId val="86074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074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各渠道推文数量对比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渠道总体情况分析!$G$97</c:f>
              <c:strCache>
                <c:ptCount val="1"/>
                <c:pt idx="0">
                  <c:v>第8周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渠道总体情况分析!$F$98:$F$104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渠道总体情况分析!$G$98:$G$104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9-42E3-99F5-A8C84D6B9E29}"/>
            </c:ext>
          </c:extLst>
        </c:ser>
        <c:ser>
          <c:idx val="1"/>
          <c:order val="1"/>
          <c:tx>
            <c:strRef>
              <c:f>渠道总体情况分析!$H$97</c:f>
              <c:strCache>
                <c:ptCount val="1"/>
                <c:pt idx="0">
                  <c:v>第9周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渠道总体情况分析!$F$98:$F$104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渠道总体情况分析!$H$98:$H$104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99-42E3-99F5-A8C84D6B9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184656"/>
        <c:axId val="730184976"/>
      </c:barChart>
      <c:catAx>
        <c:axId val="73018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184976"/>
        <c:crosses val="autoZero"/>
        <c:auto val="1"/>
        <c:lblAlgn val="ctr"/>
        <c:lblOffset val="100"/>
        <c:noMultiLvlLbl val="0"/>
      </c:catAx>
      <c:valAx>
        <c:axId val="7301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18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成本</a:t>
            </a:r>
            <a:r>
              <a:rPr lang="en-US" altLang="zh-CN"/>
              <a:t>&amp;</a:t>
            </a:r>
            <a:r>
              <a:rPr lang="zh-CN" altLang="en-US"/>
              <a:t>收入矩阵变化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矩阵分析!$K$12</c:f>
              <c:strCache>
                <c:ptCount val="1"/>
                <c:pt idx="0">
                  <c:v>收入变化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96EA6FA-9AC3-4489-9650-7451D3E3DF9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5C8-4240-A8EC-4A083C280179}"/>
                </c:ext>
              </c:extLst>
            </c:dLbl>
            <c:dLbl>
              <c:idx val="1"/>
              <c:layout>
                <c:manualLayout>
                  <c:x val="-0.13951399825021873"/>
                  <c:y val="-5.3275371828521476E-2"/>
                </c:manualLayout>
              </c:layout>
              <c:tx>
                <c:rich>
                  <a:bodyPr/>
                  <a:lstStyle/>
                  <a:p>
                    <a:fld id="{81AA98EC-2ACB-4230-AC8D-2745616D99D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5C8-4240-A8EC-4A083C2801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CA67433-EFF4-4C87-9A85-374951D52ED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5C8-4240-A8EC-4A083C280179}"/>
                </c:ext>
              </c:extLst>
            </c:dLbl>
            <c:dLbl>
              <c:idx val="3"/>
              <c:layout>
                <c:manualLayout>
                  <c:x val="-0.11173622047244094"/>
                  <c:y val="-6.2534631087780734E-2"/>
                </c:manualLayout>
              </c:layout>
              <c:tx>
                <c:rich>
                  <a:bodyPr/>
                  <a:lstStyle/>
                  <a:p>
                    <a:fld id="{E3527D16-758D-48F2-87C7-940018DBECB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5C8-4240-A8EC-4A083C2801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0B4A137-6867-47B9-84E7-3095E885392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5C8-4240-A8EC-4A083C280179}"/>
                </c:ext>
              </c:extLst>
            </c:dLbl>
            <c:dLbl>
              <c:idx val="5"/>
              <c:layout>
                <c:manualLayout>
                  <c:x val="-3.6736220472440947E-2"/>
                  <c:y val="4.8576480023330419E-2"/>
                </c:manualLayout>
              </c:layout>
              <c:tx>
                <c:rich>
                  <a:bodyPr/>
                  <a:lstStyle/>
                  <a:p>
                    <a:fld id="{628991C3-D01B-4D76-AA29-81F4B96B0D6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5C8-4240-A8EC-4A083C280179}"/>
                </c:ext>
              </c:extLst>
            </c:dLbl>
            <c:dLbl>
              <c:idx val="6"/>
              <c:layout>
                <c:manualLayout>
                  <c:x val="-6.2510936132983378E-4"/>
                  <c:y val="-7.6423519976669629E-2"/>
                </c:manualLayout>
              </c:layout>
              <c:tx>
                <c:rich>
                  <a:bodyPr/>
                  <a:lstStyle/>
                  <a:p>
                    <a:fld id="{7A9D0378-D04D-42A2-A544-2B3544B6313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5C8-4240-A8EC-4A083C2801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矩阵分析!$I$13:$I$19</c:f>
              <c:numCache>
                <c:formatCode>General</c:formatCode>
                <c:ptCount val="7"/>
                <c:pt idx="0">
                  <c:v>-6400</c:v>
                </c:pt>
                <c:pt idx="1">
                  <c:v>-1600</c:v>
                </c:pt>
                <c:pt idx="2">
                  <c:v>-3900</c:v>
                </c:pt>
                <c:pt idx="3">
                  <c:v>-8200</c:v>
                </c:pt>
                <c:pt idx="4">
                  <c:v>12700</c:v>
                </c:pt>
                <c:pt idx="5">
                  <c:v>1100</c:v>
                </c:pt>
                <c:pt idx="6">
                  <c:v>300</c:v>
                </c:pt>
              </c:numCache>
            </c:numRef>
          </c:xVal>
          <c:yVal>
            <c:numRef>
              <c:f>矩阵分析!$K$13:$K$19</c:f>
              <c:numCache>
                <c:formatCode>General</c:formatCode>
                <c:ptCount val="7"/>
                <c:pt idx="0">
                  <c:v>-16400</c:v>
                </c:pt>
                <c:pt idx="1">
                  <c:v>0</c:v>
                </c:pt>
                <c:pt idx="2">
                  <c:v>-65600</c:v>
                </c:pt>
                <c:pt idx="3">
                  <c:v>8200</c:v>
                </c:pt>
                <c:pt idx="4">
                  <c:v>-8200</c:v>
                </c:pt>
                <c:pt idx="5">
                  <c:v>-16400</c:v>
                </c:pt>
                <c:pt idx="6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矩阵分析!$H$13:$H$19</c15:f>
                <c15:dlblRangeCache>
                  <c:ptCount val="7"/>
                  <c:pt idx="0">
                    <c:v>qda001</c:v>
                  </c:pt>
                  <c:pt idx="1">
                    <c:v>qda002</c:v>
                  </c:pt>
                  <c:pt idx="2">
                    <c:v>qda003</c:v>
                  </c:pt>
                  <c:pt idx="3">
                    <c:v>qda004</c:v>
                  </c:pt>
                  <c:pt idx="4">
                    <c:v>qda005</c:v>
                  </c:pt>
                  <c:pt idx="5">
                    <c:v>qda006</c:v>
                  </c:pt>
                  <c:pt idx="6">
                    <c:v>qda008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5C8-4240-A8EC-4A083C280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461496"/>
        <c:axId val="728457976"/>
      </c:scatterChart>
      <c:valAx>
        <c:axId val="728461496"/>
        <c:scaling>
          <c:orientation val="minMax"/>
          <c:max val="15000"/>
          <c:min val="-1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收入</a:t>
                </a:r>
              </a:p>
            </c:rich>
          </c:tx>
          <c:layout>
            <c:manualLayout>
              <c:xMode val="edge"/>
              <c:yMode val="edge"/>
              <c:x val="0.5202082239720035"/>
              <c:y val="0.87245370370370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457976"/>
        <c:crossesAt val="0"/>
        <c:crossBetween val="midCat"/>
      </c:valAx>
      <c:valAx>
        <c:axId val="728457976"/>
        <c:scaling>
          <c:orientation val="minMax"/>
          <c:max val="50000"/>
          <c:min val="-7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成本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46149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渠道成本</a:t>
            </a:r>
            <a:r>
              <a:rPr lang="en-US" altLang="zh-CN"/>
              <a:t>&amp;</a:t>
            </a:r>
            <a:r>
              <a:rPr lang="zh-CN" altLang="en-US"/>
              <a:t>阅读量矩阵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矩阵分析!$E$53</c:f>
              <c:strCache>
                <c:ptCount val="1"/>
                <c:pt idx="0">
                  <c:v>成本总计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BEB2808-19DD-41B8-B1BB-DDCCD6F0A31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51D-4C7E-A28B-342E780730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F0E1C5-90D7-4400-9E90-81950F69D9A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51D-4C7E-A28B-342E780730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4DB5D9D-5BBD-476A-92AF-1036B902A36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51D-4C7E-A28B-342E780730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F07106-0D20-4155-9E7D-5AE1899E20D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51D-4C7E-A28B-342E780730F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263D41-CB4F-4871-A7F8-834C16AB730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51D-4C7E-A28B-342E780730F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62B9BBA-0B97-4962-95F0-D81EC03D1BB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51D-4C7E-A28B-342E780730F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41E6B1E-010A-4B82-9BE7-1AD09D534B3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51D-4C7E-A28B-342E78073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矩阵分析!$D$54:$D$60</c:f>
              <c:numCache>
                <c:formatCode>General</c:formatCode>
                <c:ptCount val="7"/>
                <c:pt idx="0">
                  <c:v>17855</c:v>
                </c:pt>
                <c:pt idx="1">
                  <c:v>6187</c:v>
                </c:pt>
                <c:pt idx="2">
                  <c:v>13922</c:v>
                </c:pt>
                <c:pt idx="3">
                  <c:v>10728</c:v>
                </c:pt>
                <c:pt idx="4">
                  <c:v>20597</c:v>
                </c:pt>
                <c:pt idx="5">
                  <c:v>26231</c:v>
                </c:pt>
                <c:pt idx="6">
                  <c:v>16266</c:v>
                </c:pt>
              </c:numCache>
            </c:numRef>
          </c:xVal>
          <c:yVal>
            <c:numRef>
              <c:f>矩阵分析!$E$54:$E$60</c:f>
              <c:numCache>
                <c:formatCode>General</c:formatCode>
                <c:ptCount val="7"/>
                <c:pt idx="0">
                  <c:v>21600</c:v>
                </c:pt>
                <c:pt idx="1">
                  <c:v>10000</c:v>
                </c:pt>
                <c:pt idx="2">
                  <c:v>18500</c:v>
                </c:pt>
                <c:pt idx="3">
                  <c:v>18600</c:v>
                </c:pt>
                <c:pt idx="4">
                  <c:v>37900</c:v>
                </c:pt>
                <c:pt idx="5">
                  <c:v>34500</c:v>
                </c:pt>
                <c:pt idx="6">
                  <c:v>25100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矩阵分析!$A$54:$A$60</c15:f>
                <c15:dlblRangeCache>
                  <c:ptCount val="7"/>
                  <c:pt idx="0">
                    <c:v>qda001</c:v>
                  </c:pt>
                  <c:pt idx="1">
                    <c:v>qda002</c:v>
                  </c:pt>
                  <c:pt idx="2">
                    <c:v>qda003</c:v>
                  </c:pt>
                  <c:pt idx="3">
                    <c:v>qda004</c:v>
                  </c:pt>
                  <c:pt idx="4">
                    <c:v>qda005</c:v>
                  </c:pt>
                  <c:pt idx="5">
                    <c:v>qda006</c:v>
                  </c:pt>
                  <c:pt idx="6">
                    <c:v>qda008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51D-4C7E-A28B-342E78073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841784"/>
        <c:axId val="884844344"/>
      </c:scatterChart>
      <c:valAx>
        <c:axId val="884841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成本低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844344"/>
        <c:crossesAt val="23742.85"/>
        <c:crossBetween val="midCat"/>
      </c:valAx>
      <c:valAx>
        <c:axId val="884844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阅读量低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841784"/>
        <c:crossesAt val="15969.4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渠道成本</a:t>
            </a:r>
            <a:r>
              <a:rPr lang="en-US" altLang="zh-CN"/>
              <a:t>&amp;</a:t>
            </a:r>
            <a:r>
              <a:rPr lang="zh-CN" altLang="en-US"/>
              <a:t>转化率矩阵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矩阵分析!$G$53</c:f>
              <c:strCache>
                <c:ptCount val="1"/>
                <c:pt idx="0">
                  <c:v>线索转化率平均值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821E2B6-15FD-43AB-95C7-87B1C911FC5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961-48A8-8E9A-754FE2D3DB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B6B2416-EE26-4AB9-8B41-2BCB4B9419A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961-48A8-8E9A-754FE2D3DB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C8A091-D8B1-40E6-BEA3-F7FAF6D089B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961-48A8-8E9A-754FE2D3DB3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7B8F442-83A0-4BC8-923C-274FC020BEF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961-48A8-8E9A-754FE2D3DB3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1A3787D-3A4A-40A0-932D-40EFC0BF4B8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961-48A8-8E9A-754FE2D3DB37}"/>
                </c:ext>
              </c:extLst>
            </c:dLbl>
            <c:dLbl>
              <c:idx val="5"/>
              <c:layout>
                <c:manualLayout>
                  <c:x val="-0.11729177602799649"/>
                  <c:y val="6.709499854184893E-2"/>
                </c:manualLayout>
              </c:layout>
              <c:tx>
                <c:rich>
                  <a:bodyPr/>
                  <a:lstStyle/>
                  <a:p>
                    <a:fld id="{152267B9-6460-45B9-A303-054E250A3C5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961-48A8-8E9A-754FE2D3DB3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346E76-FA26-4EF1-B11A-EC7099E51C1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961-48A8-8E9A-754FE2D3DB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矩阵分析!$E$54:$E$60</c:f>
              <c:numCache>
                <c:formatCode>General</c:formatCode>
                <c:ptCount val="7"/>
                <c:pt idx="0">
                  <c:v>21600</c:v>
                </c:pt>
                <c:pt idx="1">
                  <c:v>10000</c:v>
                </c:pt>
                <c:pt idx="2">
                  <c:v>18500</c:v>
                </c:pt>
                <c:pt idx="3">
                  <c:v>18600</c:v>
                </c:pt>
                <c:pt idx="4">
                  <c:v>37900</c:v>
                </c:pt>
                <c:pt idx="5">
                  <c:v>34500</c:v>
                </c:pt>
                <c:pt idx="6">
                  <c:v>25100</c:v>
                </c:pt>
              </c:numCache>
            </c:numRef>
          </c:xVal>
          <c:yVal>
            <c:numRef>
              <c:f>矩阵分析!$G$54:$G$60</c:f>
              <c:numCache>
                <c:formatCode>0.00%</c:formatCode>
                <c:ptCount val="7"/>
                <c:pt idx="0">
                  <c:v>7.7712609970674487E-2</c:v>
                </c:pt>
                <c:pt idx="1">
                  <c:v>6.0897435897435896E-2</c:v>
                </c:pt>
                <c:pt idx="2">
                  <c:v>4.3749999999999997E-2</c:v>
                </c:pt>
                <c:pt idx="3">
                  <c:v>7.4390243902439035E-2</c:v>
                </c:pt>
                <c:pt idx="4">
                  <c:v>4.3650793650793648E-2</c:v>
                </c:pt>
                <c:pt idx="5">
                  <c:v>4.2948237059264815E-2</c:v>
                </c:pt>
                <c:pt idx="6">
                  <c:v>4.0598290598290593E-2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矩阵分析!$A$54:$A$60</c15:f>
                <c15:dlblRangeCache>
                  <c:ptCount val="7"/>
                  <c:pt idx="0">
                    <c:v>qda001</c:v>
                  </c:pt>
                  <c:pt idx="1">
                    <c:v>qda002</c:v>
                  </c:pt>
                  <c:pt idx="2">
                    <c:v>qda003</c:v>
                  </c:pt>
                  <c:pt idx="3">
                    <c:v>qda004</c:v>
                  </c:pt>
                  <c:pt idx="4">
                    <c:v>qda005</c:v>
                  </c:pt>
                  <c:pt idx="5">
                    <c:v>qda006</c:v>
                  </c:pt>
                  <c:pt idx="6">
                    <c:v>qda008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961-48A8-8E9A-754FE2D3D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835384"/>
        <c:axId val="884836024"/>
      </c:scatterChart>
      <c:valAx>
        <c:axId val="884835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转化率低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836024"/>
        <c:crossesAt val="5.4800000000000015E-2"/>
        <c:crossBetween val="midCat"/>
      </c:valAx>
      <c:valAx>
        <c:axId val="8848360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成本低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835384"/>
        <c:crossesAt val="23742.8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33170</xdr:rowOff>
    </xdr:from>
    <xdr:to>
      <xdr:col>3</xdr:col>
      <xdr:colOff>943087</xdr:colOff>
      <xdr:row>25</xdr:row>
      <xdr:rowOff>147470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E93F8B8-0D8D-4FA4-A79D-73B08FBF4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1097280</xdr:colOff>
      <xdr:row>10</xdr:row>
      <xdr:rowOff>124161</xdr:rowOff>
    </xdr:from>
    <xdr:to>
      <xdr:col>9</xdr:col>
      <xdr:colOff>1411045</xdr:colOff>
      <xdr:row>26</xdr:row>
      <xdr:rowOff>2689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1A9541B-0651-450D-BA2E-46471FA58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972670</xdr:colOff>
      <xdr:row>10</xdr:row>
      <xdr:rowOff>125506</xdr:rowOff>
    </xdr:from>
    <xdr:to>
      <xdr:col>6</xdr:col>
      <xdr:colOff>1134035</xdr:colOff>
      <xdr:row>26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9ED2BDD-A485-434D-B7DC-31AFE4131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5</xdr:row>
      <xdr:rowOff>167640</xdr:rowOff>
    </xdr:from>
    <xdr:to>
      <xdr:col>18</xdr:col>
      <xdr:colOff>7620</xdr:colOff>
      <xdr:row>18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F35D62C-204C-44E9-A54E-94AB1AA46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</xdr:row>
      <xdr:rowOff>167640</xdr:rowOff>
    </xdr:from>
    <xdr:to>
      <xdr:col>9</xdr:col>
      <xdr:colOff>480060</xdr:colOff>
      <xdr:row>18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0292891-ECD8-4D3A-9538-D8128D93B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464820</xdr:colOff>
      <xdr:row>5</xdr:row>
      <xdr:rowOff>167640</xdr:rowOff>
    </xdr:from>
    <xdr:to>
      <xdr:col>13</xdr:col>
      <xdr:colOff>571500</xdr:colOff>
      <xdr:row>18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CB8B3F0-6BDB-4E46-BC6E-9C38AAE8A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18</xdr:row>
      <xdr:rowOff>15240</xdr:rowOff>
    </xdr:from>
    <xdr:to>
      <xdr:col>9</xdr:col>
      <xdr:colOff>472440</xdr:colOff>
      <xdr:row>29</xdr:row>
      <xdr:rowOff>167640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694CD4F-A872-4E59-A30D-F4500A231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7620</xdr:colOff>
      <xdr:row>18</xdr:row>
      <xdr:rowOff>0</xdr:rowOff>
    </xdr:from>
    <xdr:to>
      <xdr:col>13</xdr:col>
      <xdr:colOff>579120</xdr:colOff>
      <xdr:row>30</xdr:row>
      <xdr:rowOff>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53CA5DA8-5EEE-405A-B00C-5E1C4CA3F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30</xdr:row>
      <xdr:rowOff>137160</xdr:rowOff>
    </xdr:from>
    <xdr:to>
      <xdr:col>14</xdr:col>
      <xdr:colOff>76200</xdr:colOff>
      <xdr:row>46</xdr:row>
      <xdr:rowOff>76200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F1CABB7-7C8D-45BD-8804-7D859E7E4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</xdr:colOff>
      <xdr:row>46</xdr:row>
      <xdr:rowOff>68580</xdr:rowOff>
    </xdr:from>
    <xdr:to>
      <xdr:col>14</xdr:col>
      <xdr:colOff>83820</xdr:colOff>
      <xdr:row>62</xdr:row>
      <xdr:rowOff>7620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7B7E5D4E-A0EF-40C1-8196-6B48135B6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7620</xdr:colOff>
      <xdr:row>61</xdr:row>
      <xdr:rowOff>167640</xdr:rowOff>
    </xdr:from>
    <xdr:to>
      <xdr:col>14</xdr:col>
      <xdr:colOff>83820</xdr:colOff>
      <xdr:row>77</xdr:row>
      <xdr:rowOff>106680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36556290-0AB1-4007-9D52-5DE7C6DF9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68580</xdr:colOff>
      <xdr:row>30</xdr:row>
      <xdr:rowOff>129540</xdr:rowOff>
    </xdr:from>
    <xdr:to>
      <xdr:col>21</xdr:col>
      <xdr:colOff>373380</xdr:colOff>
      <xdr:row>46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DB5F0E9-D65F-4167-B4D0-D2788827A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83820</xdr:colOff>
      <xdr:row>46</xdr:row>
      <xdr:rowOff>76200</xdr:rowOff>
    </xdr:from>
    <xdr:to>
      <xdr:col>21</xdr:col>
      <xdr:colOff>388620</xdr:colOff>
      <xdr:row>62</xdr:row>
      <xdr:rowOff>15240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450914C-7D0D-494F-AE83-3397A03B2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76200</xdr:colOff>
      <xdr:row>77</xdr:row>
      <xdr:rowOff>106680</xdr:rowOff>
    </xdr:from>
    <xdr:to>
      <xdr:col>21</xdr:col>
      <xdr:colOff>381000</xdr:colOff>
      <xdr:row>93</xdr:row>
      <xdr:rowOff>45720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DD100B77-225F-451F-A929-90DC8D99F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77</xdr:row>
      <xdr:rowOff>106680</xdr:rowOff>
    </xdr:from>
    <xdr:to>
      <xdr:col>14</xdr:col>
      <xdr:colOff>76200</xdr:colOff>
      <xdr:row>93</xdr:row>
      <xdr:rowOff>45720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FCE5899B-EE3D-453C-BEB2-8B58C290E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76200</xdr:colOff>
      <xdr:row>93</xdr:row>
      <xdr:rowOff>60960</xdr:rowOff>
    </xdr:from>
    <xdr:to>
      <xdr:col>17</xdr:col>
      <xdr:colOff>152400</xdr:colOff>
      <xdr:row>109</xdr:row>
      <xdr:rowOff>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7444757B-D037-45EA-B39B-169AA1A7F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22</xdr:row>
      <xdr:rowOff>91440</xdr:rowOff>
    </xdr:from>
    <xdr:to>
      <xdr:col>10</xdr:col>
      <xdr:colOff>1303020</xdr:colOff>
      <xdr:row>38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4E6D11-D6EC-4BBE-9822-0F64BEC25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61</xdr:row>
      <xdr:rowOff>99060</xdr:rowOff>
    </xdr:from>
    <xdr:to>
      <xdr:col>10</xdr:col>
      <xdr:colOff>388620</xdr:colOff>
      <xdr:row>76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034ACC2-B887-4EFE-BDBB-73FFB831E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175260</xdr:colOff>
      <xdr:row>77</xdr:row>
      <xdr:rowOff>60960</xdr:rowOff>
    </xdr:from>
    <xdr:to>
      <xdr:col>10</xdr:col>
      <xdr:colOff>381000</xdr:colOff>
      <xdr:row>93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672B330-4A8E-422D-822C-1ACD3D4CA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玥鸢公子" refreshedDate="44481.935280787038" createdVersion="7" refreshedVersion="7" minRefreshableVersion="3" recordCount="204" xr:uid="{C94EFBA7-7CDF-4BC1-A439-AF6C01D91FFD}">
  <cacheSource type="worksheet">
    <worksheetSource ref="A1:K205" sheet="渠道投放明细数据"/>
  </cacheSource>
  <cacheFields count="11">
    <cacheField name="月份" numFmtId="0">
      <sharedItems/>
    </cacheField>
    <cacheField name="推广日期" numFmtId="14">
      <sharedItems containsSemiMixedTypes="0" containsNonDate="0" containsDate="1" containsString="0" minDate="2020-06-28T00:00:00" maxDate="2020-08-30T00:00:00"/>
    </cacheField>
    <cacheField name="周号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发布时间" numFmtId="176">
      <sharedItems containsDate="1" containsBlank="1" containsMixedTypes="1" minDate="1899-12-30T06:45:00" maxDate="1900-01-12T00:00:00" count="73">
        <d v="1899-12-30T10:00:00"/>
        <d v="1899-12-30T11:40:00"/>
        <d v="1899-12-30T09:00:00"/>
        <d v="1899-12-30T09:17:00"/>
        <d v="1899-12-30T08:40:00"/>
        <s v="8：20"/>
        <d v="1899-12-30T12:00:00"/>
        <d v="1899-12-30T12:10:00"/>
        <s v="9:00左右"/>
        <s v="8：30"/>
        <d v="1899-12-30T12:23:00"/>
        <d v="1899-12-30T12:15:00"/>
        <s v="12点"/>
        <d v="1899-12-30T12:45:00"/>
        <s v="10点"/>
        <d v="1899-12-30T11:45:00"/>
        <d v="1899-12-30T08:10:00"/>
        <d v="1899-12-30T09:48:00"/>
        <d v="1899-12-30T12:30:00"/>
        <d v="1899-12-30T08:30:00"/>
        <d v="1899-12-30T10:17:00"/>
        <d v="1899-12-30T14:45:00"/>
        <d v="1900-01-08T07:12:00"/>
        <s v="9：00"/>
        <s v="10：00"/>
        <s v="12：00"/>
        <s v="8：10"/>
        <d v="1899-12-30T15:30:00"/>
        <s v="9点之前"/>
        <s v="12：00 "/>
        <d v="1899-12-30T18:00:00"/>
        <d v="1900-01-08T03:36:00"/>
        <s v="8:10分"/>
        <d v="1899-12-30T09:36:00"/>
        <d v="1899-12-30T11:30:00"/>
        <d v="1899-12-30T08:20:00"/>
        <d v="1899-12-30T08:08:00"/>
        <d v="1900-01-11T00:00:00"/>
        <d v="1899-12-30T07:30:00"/>
        <d v="1899-12-30T13:00:00"/>
        <d v="1899-12-30T08:15:00"/>
        <d v="1899-12-30T08:00:00"/>
        <s v="8：00"/>
        <s v="8:23"/>
        <s v="8:30"/>
        <s v="17:53"/>
        <s v="7:30"/>
        <s v="12:00"/>
        <s v="10:00"/>
        <d v="1899-12-30T12:01:00"/>
        <d v="1899-12-30T11:28:00"/>
        <d v="1899-12-30T11:00:00"/>
        <d v="1899-12-30T09:05:00"/>
        <d v="1899-12-30T14:00:00"/>
        <d v="1899-12-30T14:25:00"/>
        <s v="10:00左右"/>
        <d v="1899-12-30T14:03:00"/>
        <d v="1899-12-30T11:25:00"/>
        <d v="1899-12-30T12:12:00"/>
        <d v="1899-12-30T09:20:00"/>
        <d v="1899-12-30T15:00:00"/>
        <d v="1899-12-30T11:58:00"/>
        <d v="1899-12-30T09:37:00"/>
        <s v="8:00左右"/>
        <d v="1899-12-30T09:15:00"/>
        <d v="1899-12-30T09:35:00"/>
        <s v="11:$5"/>
        <d v="1899-12-30T06:45:00"/>
        <m/>
        <d v="1899-12-30T10:27:00"/>
        <d v="1899-12-30T07:55:00"/>
        <d v="1899-12-30T09:30:00"/>
        <d v="1899-12-30T11:20:00"/>
      </sharedItems>
    </cacheField>
    <cacheField name="渠道名称" numFmtId="0">
      <sharedItems count="8">
        <s v="qda001"/>
        <s v="qda002"/>
        <s v="qda003"/>
        <s v="qda004"/>
        <s v="qda005"/>
        <s v="qda006"/>
        <s v="qda007"/>
        <s v="qda008"/>
      </sharedItems>
    </cacheField>
    <cacheField name="渠道成本" numFmtId="0">
      <sharedItems containsSemiMixedTypes="0" containsString="0" containsNumber="1" containsInteger="1" minValue="0" maxValue="32000"/>
    </cacheField>
    <cacheField name="推文" numFmtId="0">
      <sharedItems count="65">
        <s v="SF-1-1"/>
        <s v="SF-1-4"/>
        <s v="SF-1-0"/>
        <s v="SF-1-5"/>
        <s v="SF-2-0"/>
        <s v="SF-1-3"/>
        <s v="SF-3-0"/>
        <s v="SF-1-2"/>
        <s v="SF-4-1"/>
        <s v="SF-4-0"/>
        <s v="SF-1.1-2"/>
        <s v="SF-1.1-0"/>
        <s v="SF-2.1-2"/>
        <s v="SF-2.1"/>
        <s v="SF-4-2"/>
        <s v="SF-1-6"/>
        <s v="SF-1-7"/>
        <s v="SF-2-2"/>
        <s v="SF-1.1-3"/>
        <s v="SF-1.1-4"/>
        <s v="SF-2.1-1"/>
        <s v="SF-1.1-1"/>
        <s v="SF-5-0"/>
        <s v="SF-5-1"/>
        <s v="SF-5-3"/>
        <s v="SF-7-0"/>
        <s v="SF-6-4"/>
        <s v="SF-6-1"/>
        <s v="SF-5-2"/>
        <s v="SF-6-0"/>
        <s v="SF-1-9"/>
        <s v="SF-6-3"/>
        <s v="SF-6-5"/>
        <s v="SF-6-6"/>
        <s v="SF-6-7"/>
        <s v="SF-6-2"/>
        <s v="SF-1.1-5"/>
        <s v="SF-6-8"/>
        <s v="SF-8-0"/>
        <s v="SF-4-3"/>
        <s v="SF-1.1-6"/>
        <s v="SF-2-3"/>
        <s v="SF-8-2"/>
        <s v="SF-5-5"/>
        <s v="SF-9-0"/>
        <s v="SF-9-1"/>
        <s v="SF-5-8"/>
        <s v="SF-5-4"/>
        <s v="SF-8.1-2"/>
        <s v="SF-9.1-2"/>
        <s v="SF-10-4"/>
        <s v="SF-1-12"/>
        <s v="SF-1-10"/>
        <s v="SF-5-6"/>
        <s v="SF-5-7"/>
        <s v="SF-1-11"/>
        <s v="SF-1.1-7"/>
        <s v="SF-11-3"/>
        <s v="SF-9.2-5"/>
        <s v="SF-2-4"/>
        <s v="SF-11-0"/>
        <s v="SF-11-1"/>
        <s v="SF-5-9"/>
        <s v="SF-1-13"/>
        <s v="SF-1-14"/>
      </sharedItems>
    </cacheField>
    <cacheField name="责任销售" numFmtId="0">
      <sharedItems count="35">
        <s v="Sales_021"/>
        <s v="Sales_010"/>
        <s v="Sales_040"/>
        <s v="Sales_039"/>
        <s v="Sales_018"/>
        <s v="Sales_003"/>
        <s v="Sales_007"/>
        <s v="Sales_035"/>
        <s v="Sales_008"/>
        <s v="Sales_022"/>
        <s v="Sales_009"/>
        <s v="Sales_002"/>
        <s v="Sales_005"/>
        <s v="Sales_006"/>
        <s v="Sales_013"/>
        <s v="Sales_004"/>
        <s v="Sales_001"/>
        <s v="Sales_011"/>
        <s v="Sales_028"/>
        <s v="Sales_026"/>
        <s v="Sales_012"/>
        <s v="Sales_025"/>
        <s v="Sales_014"/>
        <s v="Sales_016"/>
        <s v="Sales_029"/>
        <s v="Sales_031"/>
        <s v="Sales_020"/>
        <s v="Sales_017"/>
        <s v="Sales_038"/>
        <s v="Sales_023"/>
        <s v="Sales_037"/>
        <s v="Sales_030"/>
        <s v="Sales_032"/>
        <s v="Sales_036"/>
        <s v="Sales_034"/>
      </sharedItems>
    </cacheField>
    <cacheField name="阅读量" numFmtId="0">
      <sharedItems containsSemiMixedTypes="0" containsString="0" containsNumber="1" containsInteger="1" minValue="44" maxValue="12248"/>
    </cacheField>
    <cacheField name="线索人数(24h)" numFmtId="0">
      <sharedItems containsSemiMixedTypes="0" containsString="0" containsNumber="1" containsInteger="1" minValue="0" maxValue="212"/>
    </cacheField>
    <cacheField name="报名人数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玥鸢公子" refreshedDate="44481.958561921296" createdVersion="7" refreshedVersion="7" minRefreshableVersion="3" recordCount="204" xr:uid="{4795DACC-3C55-4036-91F7-306C7B529B9E}">
  <cacheSource type="worksheet">
    <worksheetSource ref="A1:L205" sheet="渠道投放明细数据"/>
  </cacheSource>
  <cacheFields count="12">
    <cacheField name="月份" numFmtId="0">
      <sharedItems/>
    </cacheField>
    <cacheField name="推广日期" numFmtId="14">
      <sharedItems containsSemiMixedTypes="0" containsNonDate="0" containsDate="1" containsString="0" minDate="2020-06-28T00:00:00" maxDate="2020-08-30T00:00:00"/>
    </cacheField>
    <cacheField name="周号" numFmtId="178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发布时间" numFmtId="176">
      <sharedItems containsDate="1" containsBlank="1" containsMixedTypes="1" minDate="1899-12-30T06:45:00" maxDate="1900-01-12T00:00:00"/>
    </cacheField>
    <cacheField name="渠道名称" numFmtId="0">
      <sharedItems count="8">
        <s v="qda001"/>
        <s v="qda002"/>
        <s v="qda003"/>
        <s v="qda004"/>
        <s v="qda005"/>
        <s v="qda006"/>
        <s v="qda007"/>
        <s v="qda008"/>
      </sharedItems>
    </cacheField>
    <cacheField name="渠道成本" numFmtId="0">
      <sharedItems containsSemiMixedTypes="0" containsString="0" containsNumber="1" containsInteger="1" minValue="0" maxValue="32000"/>
    </cacheField>
    <cacheField name="推文" numFmtId="0">
      <sharedItems/>
    </cacheField>
    <cacheField name="责任销售" numFmtId="0">
      <sharedItems count="35">
        <s v="Sales_021"/>
        <s v="Sales_010"/>
        <s v="Sales_040"/>
        <s v="Sales_039"/>
        <s v="Sales_018"/>
        <s v="Sales_003"/>
        <s v="Sales_007"/>
        <s v="Sales_035"/>
        <s v="Sales_008"/>
        <s v="Sales_022"/>
        <s v="Sales_009"/>
        <s v="Sales_002"/>
        <s v="Sales_005"/>
        <s v="Sales_006"/>
        <s v="Sales_013"/>
        <s v="Sales_004"/>
        <s v="Sales_001"/>
        <s v="Sales_011"/>
        <s v="Sales_028"/>
        <s v="Sales_026"/>
        <s v="Sales_012"/>
        <s v="Sales_025"/>
        <s v="Sales_014"/>
        <s v="Sales_016"/>
        <s v="Sales_029"/>
        <s v="Sales_031"/>
        <s v="Sales_020"/>
        <s v="Sales_017"/>
        <s v="Sales_038"/>
        <s v="Sales_023"/>
        <s v="Sales_037"/>
        <s v="Sales_030"/>
        <s v="Sales_032"/>
        <s v="Sales_036"/>
        <s v="Sales_034"/>
      </sharedItems>
    </cacheField>
    <cacheField name="阅读量" numFmtId="0">
      <sharedItems containsSemiMixedTypes="0" containsString="0" containsNumber="1" containsInteger="1" minValue="44" maxValue="12248"/>
    </cacheField>
    <cacheField name="线索人数(24h)" numFmtId="0">
      <sharedItems containsSemiMixedTypes="0" containsString="0" containsNumber="1" containsInteger="1" minValue="0" maxValue="212"/>
    </cacheField>
    <cacheField name="报名人数" numFmtId="0">
      <sharedItems containsSemiMixedTypes="0" containsString="0" containsNumber="1" containsInteger="1" minValue="0" maxValue="8"/>
    </cacheField>
    <cacheField name="线索转化率" numFmtId="10">
      <sharedItems containsMixedTypes="1" containsNumber="1" minValue="0" maxValue="0.66666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玥鸢公子" refreshedDate="44482.424860879626" createdVersion="7" refreshedVersion="7" minRefreshableVersion="3" recordCount="204" xr:uid="{7894EE8C-44DB-498E-A206-C9EC59DEC46F}">
  <cacheSource type="worksheet">
    <worksheetSource ref="A1:M205" sheet="渠道投放明细数据"/>
  </cacheSource>
  <cacheFields count="13">
    <cacheField name="月份" numFmtId="0">
      <sharedItems/>
    </cacheField>
    <cacheField name="推广日期" numFmtId="14">
      <sharedItems containsSemiMixedTypes="0" containsNonDate="0" containsDate="1" containsString="0" minDate="2020-06-28T00:00:00" maxDate="2020-08-30T00:00:00"/>
    </cacheField>
    <cacheField name="周号" numFmtId="178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发布时间" numFmtId="176">
      <sharedItems containsDate="1" containsBlank="1" containsMixedTypes="1" minDate="1899-12-30T06:45:00" maxDate="1900-01-12T00:00:00"/>
    </cacheField>
    <cacheField name="渠道名称" numFmtId="0">
      <sharedItems count="8">
        <s v="qda001"/>
        <s v="qda002"/>
        <s v="qda003"/>
        <s v="qda004"/>
        <s v="qda005"/>
        <s v="qda006"/>
        <s v="qda007"/>
        <s v="qda008"/>
      </sharedItems>
    </cacheField>
    <cacheField name="渠道成本" numFmtId="0">
      <sharedItems containsSemiMixedTypes="0" containsString="0" containsNumber="1" containsInteger="1" minValue="0" maxValue="32000"/>
    </cacheField>
    <cacheField name="推文" numFmtId="0">
      <sharedItems/>
    </cacheField>
    <cacheField name="责任销售" numFmtId="0">
      <sharedItems/>
    </cacheField>
    <cacheField name="阅读量" numFmtId="0">
      <sharedItems containsSemiMixedTypes="0" containsString="0" containsNumber="1" containsInteger="1" minValue="44" maxValue="12248"/>
    </cacheField>
    <cacheField name="线索人数(24h)" numFmtId="0">
      <sharedItems containsSemiMixedTypes="0" containsString="0" containsNumber="1" containsInteger="1" minValue="0" maxValue="212"/>
    </cacheField>
    <cacheField name="报名人数" numFmtId="0">
      <sharedItems containsSemiMixedTypes="0" containsString="0" containsNumber="1" containsInteger="1" minValue="0" maxValue="8"/>
    </cacheField>
    <cacheField name="线索转化率" numFmtId="10">
      <sharedItems containsMixedTypes="1" containsNumber="1" minValue="0" maxValue="0.66666666666666663"/>
    </cacheField>
    <cacheField name="收入" numFmtId="0">
      <sharedItems containsSemiMixedTypes="0" containsString="0" containsNumber="1" containsInteger="1" minValue="0" maxValue="65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6月"/>
    <d v="2020-06-28T00:00:00"/>
    <x v="0"/>
    <x v="0"/>
    <x v="0"/>
    <n v="400"/>
    <x v="0"/>
    <x v="0"/>
    <n v="308"/>
    <n v="12"/>
    <n v="1"/>
  </r>
  <r>
    <s v="6月"/>
    <d v="2020-06-28T00:00:00"/>
    <x v="0"/>
    <x v="1"/>
    <x v="1"/>
    <n v="1500"/>
    <x v="1"/>
    <x v="1"/>
    <n v="890"/>
    <n v="2"/>
    <n v="0"/>
  </r>
  <r>
    <s v="6月"/>
    <d v="2020-06-28T00:00:00"/>
    <x v="0"/>
    <x v="2"/>
    <x v="1"/>
    <n v="1500"/>
    <x v="0"/>
    <x v="2"/>
    <n v="1602"/>
    <n v="17"/>
    <n v="0"/>
  </r>
  <r>
    <s v="6月"/>
    <d v="2020-06-28T00:00:00"/>
    <x v="0"/>
    <x v="3"/>
    <x v="2"/>
    <n v="1000"/>
    <x v="1"/>
    <x v="3"/>
    <n v="832"/>
    <n v="21"/>
    <n v="1"/>
  </r>
  <r>
    <s v="6月"/>
    <d v="2020-06-28T00:00:00"/>
    <x v="0"/>
    <x v="4"/>
    <x v="3"/>
    <n v="2800"/>
    <x v="1"/>
    <x v="4"/>
    <n v="1480"/>
    <n v="7"/>
    <n v="0"/>
  </r>
  <r>
    <s v="6月"/>
    <d v="2020-06-29T00:00:00"/>
    <x v="0"/>
    <x v="5"/>
    <x v="4"/>
    <n v="900"/>
    <x v="2"/>
    <x v="0"/>
    <n v="976"/>
    <n v="14"/>
    <n v="0"/>
  </r>
  <r>
    <s v="6月"/>
    <d v="2020-06-29T00:00:00"/>
    <x v="0"/>
    <x v="6"/>
    <x v="4"/>
    <n v="1000"/>
    <x v="3"/>
    <x v="1"/>
    <n v="801"/>
    <n v="12"/>
    <n v="0"/>
  </r>
  <r>
    <s v="6月"/>
    <d v="2020-06-29T00:00:00"/>
    <x v="0"/>
    <x v="7"/>
    <x v="5"/>
    <n v="1300"/>
    <x v="1"/>
    <x v="4"/>
    <n v="637"/>
    <n v="16"/>
    <n v="2"/>
  </r>
  <r>
    <s v="6月"/>
    <d v="2020-06-30T00:00:00"/>
    <x v="0"/>
    <x v="8"/>
    <x v="3"/>
    <n v="900"/>
    <x v="4"/>
    <x v="5"/>
    <n v="1209"/>
    <n v="30"/>
    <n v="1"/>
  </r>
  <r>
    <s v="6月"/>
    <d v="2020-06-30T00:00:00"/>
    <x v="0"/>
    <x v="9"/>
    <x v="3"/>
    <n v="800"/>
    <x v="0"/>
    <x v="6"/>
    <n v="870"/>
    <n v="15"/>
    <n v="2"/>
  </r>
  <r>
    <s v="6月"/>
    <d v="2020-06-30T00:00:00"/>
    <x v="0"/>
    <x v="10"/>
    <x v="0"/>
    <n v="1400"/>
    <x v="5"/>
    <x v="7"/>
    <n v="949"/>
    <n v="7"/>
    <n v="1"/>
  </r>
  <r>
    <s v="6月"/>
    <d v="2020-06-30T00:00:00"/>
    <x v="0"/>
    <x v="11"/>
    <x v="6"/>
    <n v="8500"/>
    <x v="6"/>
    <x v="1"/>
    <n v="7268"/>
    <n v="25"/>
    <n v="0"/>
  </r>
  <r>
    <s v="7月"/>
    <d v="2020-07-01T00:00:00"/>
    <x v="0"/>
    <x v="12"/>
    <x v="0"/>
    <n v="5000"/>
    <x v="0"/>
    <x v="8"/>
    <n v="5286"/>
    <n v="20"/>
    <n v="1"/>
  </r>
  <r>
    <s v="7月"/>
    <d v="2020-07-01T00:00:00"/>
    <x v="0"/>
    <x v="13"/>
    <x v="5"/>
    <n v="1000"/>
    <x v="7"/>
    <x v="4"/>
    <n v="726"/>
    <n v="8"/>
    <n v="1"/>
  </r>
  <r>
    <s v="7月"/>
    <d v="2020-07-01T00:00:00"/>
    <x v="0"/>
    <x v="0"/>
    <x v="2"/>
    <n v="1800"/>
    <x v="2"/>
    <x v="9"/>
    <n v="554"/>
    <n v="5"/>
    <n v="0"/>
  </r>
  <r>
    <s v="7月"/>
    <d v="2020-07-01T00:00:00"/>
    <x v="0"/>
    <x v="0"/>
    <x v="7"/>
    <n v="1500"/>
    <x v="3"/>
    <x v="10"/>
    <n v="1167"/>
    <n v="14"/>
    <n v="2"/>
  </r>
  <r>
    <s v="7月"/>
    <d v="2020-07-02T00:00:00"/>
    <x v="0"/>
    <x v="4"/>
    <x v="0"/>
    <n v="600"/>
    <x v="0"/>
    <x v="11"/>
    <n v="476"/>
    <n v="10"/>
    <n v="2"/>
  </r>
  <r>
    <s v="7月"/>
    <d v="2020-07-02T00:00:00"/>
    <x v="0"/>
    <x v="14"/>
    <x v="0"/>
    <n v="800"/>
    <x v="0"/>
    <x v="4"/>
    <n v="448"/>
    <n v="12"/>
    <n v="1"/>
  </r>
  <r>
    <s v="7月"/>
    <d v="2020-07-03T00:00:00"/>
    <x v="0"/>
    <x v="15"/>
    <x v="1"/>
    <n v="4600"/>
    <x v="0"/>
    <x v="12"/>
    <n v="1226"/>
    <n v="7"/>
    <n v="1"/>
  </r>
  <r>
    <s v="7月"/>
    <d v="2020-07-03T00:00:00"/>
    <x v="0"/>
    <x v="16"/>
    <x v="5"/>
    <n v="1800"/>
    <x v="2"/>
    <x v="13"/>
    <n v="1394"/>
    <n v="18"/>
    <n v="1"/>
  </r>
  <r>
    <s v="7月"/>
    <d v="2020-07-03T00:00:00"/>
    <x v="0"/>
    <x v="17"/>
    <x v="3"/>
    <n v="1200"/>
    <x v="8"/>
    <x v="14"/>
    <n v="898"/>
    <n v="8"/>
    <n v="0"/>
  </r>
  <r>
    <s v="7月"/>
    <d v="2020-07-03T00:00:00"/>
    <x v="0"/>
    <x v="18"/>
    <x v="7"/>
    <n v="1000"/>
    <x v="2"/>
    <x v="5"/>
    <n v="1261"/>
    <n v="15"/>
    <n v="2"/>
  </r>
  <r>
    <s v="7月"/>
    <d v="2020-07-03T00:00:00"/>
    <x v="0"/>
    <x v="6"/>
    <x v="1"/>
    <n v="1200"/>
    <x v="2"/>
    <x v="15"/>
    <n v="1372"/>
    <n v="35"/>
    <n v="0"/>
  </r>
  <r>
    <s v="7月"/>
    <d v="2020-07-03T00:00:00"/>
    <x v="0"/>
    <x v="19"/>
    <x v="5"/>
    <n v="1200"/>
    <x v="9"/>
    <x v="8"/>
    <n v="1188"/>
    <n v="12"/>
    <n v="1"/>
  </r>
  <r>
    <s v="7月"/>
    <d v="2020-07-03T00:00:00"/>
    <x v="0"/>
    <x v="6"/>
    <x v="3"/>
    <n v="4200"/>
    <x v="2"/>
    <x v="16"/>
    <n v="2708"/>
    <n v="10"/>
    <n v="0"/>
  </r>
  <r>
    <s v="7月"/>
    <d v="2020-07-05T00:00:00"/>
    <x v="1"/>
    <x v="20"/>
    <x v="2"/>
    <n v="1000"/>
    <x v="10"/>
    <x v="4"/>
    <n v="954"/>
    <n v="30"/>
    <n v="0"/>
  </r>
  <r>
    <s v="7月"/>
    <d v="2020-07-06T00:00:00"/>
    <x v="1"/>
    <x v="0"/>
    <x v="0"/>
    <n v="400"/>
    <x v="11"/>
    <x v="9"/>
    <n v="283"/>
    <n v="10"/>
    <n v="0"/>
  </r>
  <r>
    <s v="7月"/>
    <d v="2020-07-06T00:00:00"/>
    <x v="1"/>
    <x v="21"/>
    <x v="7"/>
    <n v="1200"/>
    <x v="7"/>
    <x v="17"/>
    <n v="787"/>
    <n v="8"/>
    <n v="1"/>
  </r>
  <r>
    <s v="7月"/>
    <d v="2020-07-06T00:00:00"/>
    <x v="1"/>
    <x v="16"/>
    <x v="0"/>
    <n v="1300"/>
    <x v="11"/>
    <x v="10"/>
    <n v="785"/>
    <n v="16"/>
    <n v="1"/>
  </r>
  <r>
    <s v="7月"/>
    <d v="2020-07-06T00:00:00"/>
    <x v="1"/>
    <x v="2"/>
    <x v="1"/>
    <n v="3500"/>
    <x v="12"/>
    <x v="11"/>
    <n v="2346"/>
    <n v="25"/>
    <n v="2"/>
  </r>
  <r>
    <s v="7月"/>
    <d v="2020-07-07T00:00:00"/>
    <x v="1"/>
    <x v="19"/>
    <x v="0"/>
    <n v="800"/>
    <x v="2"/>
    <x v="8"/>
    <n v="755"/>
    <n v="5"/>
    <n v="1"/>
  </r>
  <r>
    <s v="7月"/>
    <d v="2020-07-07T00:00:00"/>
    <x v="1"/>
    <x v="10"/>
    <x v="6"/>
    <n v="1400"/>
    <x v="5"/>
    <x v="18"/>
    <n v="839"/>
    <n v="3"/>
    <n v="1"/>
  </r>
  <r>
    <s v="7月"/>
    <d v="2020-07-07T00:00:00"/>
    <x v="1"/>
    <x v="22"/>
    <x v="7"/>
    <n v="7500"/>
    <x v="13"/>
    <x v="1"/>
    <n v="2763"/>
    <n v="45"/>
    <n v="0"/>
  </r>
  <r>
    <s v="7月"/>
    <d v="2020-07-07T00:00:00"/>
    <x v="1"/>
    <x v="0"/>
    <x v="3"/>
    <n v="900"/>
    <x v="2"/>
    <x v="19"/>
    <n v="460"/>
    <n v="7"/>
    <n v="0"/>
  </r>
  <r>
    <s v="7月"/>
    <d v="2020-07-08T00:00:00"/>
    <x v="1"/>
    <x v="0"/>
    <x v="3"/>
    <n v="5000"/>
    <x v="10"/>
    <x v="8"/>
    <n v="4539"/>
    <n v="34"/>
    <n v="1"/>
  </r>
  <r>
    <s v="7月"/>
    <d v="2020-07-08T00:00:00"/>
    <x v="1"/>
    <x v="23"/>
    <x v="2"/>
    <n v="900"/>
    <x v="13"/>
    <x v="5"/>
    <n v="795"/>
    <n v="12"/>
    <n v="1"/>
  </r>
  <r>
    <s v="7月"/>
    <d v="2020-07-08T00:00:00"/>
    <x v="1"/>
    <x v="6"/>
    <x v="6"/>
    <n v="4600"/>
    <x v="0"/>
    <x v="20"/>
    <n v="1699"/>
    <n v="10"/>
    <n v="0"/>
  </r>
  <r>
    <s v="7月"/>
    <d v="2020-07-08T00:00:00"/>
    <x v="1"/>
    <x v="2"/>
    <x v="5"/>
    <n v="4000"/>
    <x v="0"/>
    <x v="4"/>
    <n v="2584"/>
    <n v="19"/>
    <n v="2"/>
  </r>
  <r>
    <s v="7月"/>
    <d v="2020-07-09T00:00:00"/>
    <x v="1"/>
    <x v="24"/>
    <x v="5"/>
    <n v="5000"/>
    <x v="11"/>
    <x v="8"/>
    <n v="2869"/>
    <n v="47"/>
    <n v="0"/>
  </r>
  <r>
    <s v="7月"/>
    <d v="2020-07-09T00:00:00"/>
    <x v="1"/>
    <x v="6"/>
    <x v="0"/>
    <n v="1000"/>
    <x v="4"/>
    <x v="14"/>
    <n v="1235"/>
    <n v="40"/>
    <n v="2"/>
  </r>
  <r>
    <s v="7月"/>
    <d v="2020-07-09T00:00:00"/>
    <x v="1"/>
    <x v="25"/>
    <x v="7"/>
    <n v="900"/>
    <x v="14"/>
    <x v="17"/>
    <n v="664"/>
    <n v="14"/>
    <n v="0"/>
  </r>
  <r>
    <s v="7月"/>
    <d v="2020-07-10T00:00:00"/>
    <x v="1"/>
    <x v="19"/>
    <x v="1"/>
    <n v="4600"/>
    <x v="11"/>
    <x v="3"/>
    <n v="1796"/>
    <n v="14"/>
    <n v="2"/>
  </r>
  <r>
    <s v="7月"/>
    <d v="2020-07-10T00:00:00"/>
    <x v="1"/>
    <x v="26"/>
    <x v="2"/>
    <n v="1800"/>
    <x v="10"/>
    <x v="1"/>
    <n v="1485"/>
    <n v="4"/>
    <n v="1"/>
  </r>
  <r>
    <s v="7月"/>
    <d v="2020-07-10T00:00:00"/>
    <x v="1"/>
    <x v="17"/>
    <x v="0"/>
    <n v="1200"/>
    <x v="8"/>
    <x v="7"/>
    <n v="776"/>
    <n v="6"/>
    <n v="1"/>
  </r>
  <r>
    <s v="7月"/>
    <d v="2020-07-10T00:00:00"/>
    <x v="1"/>
    <x v="6"/>
    <x v="7"/>
    <n v="1200"/>
    <x v="10"/>
    <x v="11"/>
    <n v="1495"/>
    <n v="23"/>
    <n v="2"/>
  </r>
  <r>
    <s v="7月"/>
    <d v="2020-07-10T00:00:00"/>
    <x v="1"/>
    <x v="27"/>
    <x v="4"/>
    <n v="3300"/>
    <x v="9"/>
    <x v="14"/>
    <n v="658"/>
    <n v="9"/>
    <n v="0"/>
  </r>
  <r>
    <s v="7月"/>
    <d v="2020-07-10T00:00:00"/>
    <x v="1"/>
    <x v="6"/>
    <x v="0"/>
    <n v="800"/>
    <x v="2"/>
    <x v="21"/>
    <n v="661"/>
    <n v="3"/>
    <n v="0"/>
  </r>
  <r>
    <s v="7月"/>
    <d v="2020-07-11T00:00:00"/>
    <x v="1"/>
    <x v="0"/>
    <x v="0"/>
    <n v="12000"/>
    <x v="15"/>
    <x v="22"/>
    <n v="6565"/>
    <n v="76"/>
    <n v="1"/>
  </r>
  <r>
    <s v="7月"/>
    <d v="2020-07-12T00:00:00"/>
    <x v="2"/>
    <x v="6"/>
    <x v="0"/>
    <n v="800"/>
    <x v="10"/>
    <x v="20"/>
    <n v="631"/>
    <n v="11"/>
    <n v="2"/>
  </r>
  <r>
    <s v="7月"/>
    <d v="2020-07-13T00:00:00"/>
    <x v="2"/>
    <x v="28"/>
    <x v="1"/>
    <n v="5000"/>
    <x v="2"/>
    <x v="23"/>
    <n v="4853"/>
    <n v="22"/>
    <n v="1"/>
  </r>
  <r>
    <s v="7月"/>
    <d v="2020-07-13T00:00:00"/>
    <x v="2"/>
    <x v="29"/>
    <x v="4"/>
    <n v="1000"/>
    <x v="10"/>
    <x v="5"/>
    <n v="707"/>
    <n v="14"/>
    <n v="2"/>
  </r>
  <r>
    <s v="7月"/>
    <d v="2020-07-14T00:00:00"/>
    <x v="2"/>
    <x v="30"/>
    <x v="1"/>
    <n v="8000"/>
    <x v="9"/>
    <x v="1"/>
    <n v="1959"/>
    <n v="23"/>
    <n v="0"/>
  </r>
  <r>
    <s v="7月"/>
    <d v="2020-07-14T00:00:00"/>
    <x v="2"/>
    <x v="6"/>
    <x v="4"/>
    <n v="7500"/>
    <x v="9"/>
    <x v="20"/>
    <n v="3527"/>
    <n v="39"/>
    <n v="1"/>
  </r>
  <r>
    <s v="7月"/>
    <d v="2020-07-15T00:00:00"/>
    <x v="2"/>
    <x v="24"/>
    <x v="2"/>
    <n v="5000"/>
    <x v="7"/>
    <x v="16"/>
    <n v="3972"/>
    <n v="20"/>
    <n v="1"/>
  </r>
  <r>
    <s v="7月"/>
    <d v="2020-07-15T00:00:00"/>
    <x v="2"/>
    <x v="31"/>
    <x v="0"/>
    <n v="500"/>
    <x v="7"/>
    <x v="20"/>
    <n v="405"/>
    <n v="11"/>
    <n v="0"/>
  </r>
  <r>
    <s v="7月"/>
    <d v="2020-07-15T00:00:00"/>
    <x v="2"/>
    <x v="25"/>
    <x v="0"/>
    <n v="4600"/>
    <x v="10"/>
    <x v="24"/>
    <n v="1013"/>
    <n v="13"/>
    <n v="1"/>
  </r>
  <r>
    <s v="7月"/>
    <d v="2020-07-15T00:00:00"/>
    <x v="2"/>
    <x v="19"/>
    <x v="6"/>
    <n v="6500"/>
    <x v="16"/>
    <x v="23"/>
    <n v="7882"/>
    <n v="28"/>
    <n v="1"/>
  </r>
  <r>
    <s v="7月"/>
    <d v="2020-07-16T00:00:00"/>
    <x v="2"/>
    <x v="2"/>
    <x v="7"/>
    <n v="2000"/>
    <x v="2"/>
    <x v="5"/>
    <n v="1441"/>
    <n v="22"/>
    <n v="2"/>
  </r>
  <r>
    <s v="7月"/>
    <d v="2020-07-17T00:00:00"/>
    <x v="2"/>
    <x v="18"/>
    <x v="5"/>
    <n v="5000"/>
    <x v="16"/>
    <x v="9"/>
    <n v="3326"/>
    <n v="21"/>
    <n v="0"/>
  </r>
  <r>
    <s v="7月"/>
    <d v="2020-07-17T00:00:00"/>
    <x v="2"/>
    <x v="32"/>
    <x v="7"/>
    <n v="1800"/>
    <x v="16"/>
    <x v="7"/>
    <n v="1644"/>
    <n v="10"/>
    <n v="1"/>
  </r>
  <r>
    <s v="7月"/>
    <d v="2020-07-17T00:00:00"/>
    <x v="2"/>
    <x v="33"/>
    <x v="7"/>
    <n v="2400"/>
    <x v="5"/>
    <x v="25"/>
    <n v="1436"/>
    <n v="3"/>
    <n v="0"/>
  </r>
  <r>
    <s v="7月"/>
    <d v="2020-07-17T00:00:00"/>
    <x v="2"/>
    <x v="19"/>
    <x v="4"/>
    <n v="6300"/>
    <x v="2"/>
    <x v="1"/>
    <n v="4968"/>
    <n v="13"/>
    <n v="2"/>
  </r>
  <r>
    <s v="7月"/>
    <d v="2020-07-17T00:00:00"/>
    <x v="2"/>
    <x v="2"/>
    <x v="3"/>
    <n v="1500"/>
    <x v="10"/>
    <x v="17"/>
    <n v="1264"/>
    <n v="19"/>
    <n v="2"/>
  </r>
  <r>
    <s v="7月"/>
    <d v="2020-07-18T00:00:00"/>
    <x v="2"/>
    <x v="0"/>
    <x v="6"/>
    <n v="0"/>
    <x v="11"/>
    <x v="17"/>
    <n v="4055"/>
    <n v="32"/>
    <n v="0"/>
  </r>
  <r>
    <s v="7月"/>
    <d v="2020-07-19T00:00:00"/>
    <x v="3"/>
    <x v="6"/>
    <x v="7"/>
    <n v="1000"/>
    <x v="17"/>
    <x v="8"/>
    <n v="689"/>
    <n v="6"/>
    <n v="0"/>
  </r>
  <r>
    <s v="7月"/>
    <d v="2020-07-20T00:00:00"/>
    <x v="3"/>
    <x v="19"/>
    <x v="4"/>
    <n v="500"/>
    <x v="2"/>
    <x v="26"/>
    <n v="473"/>
    <n v="2"/>
    <n v="0"/>
  </r>
  <r>
    <s v="7月"/>
    <d v="2020-07-20T00:00:00"/>
    <x v="3"/>
    <x v="15"/>
    <x v="0"/>
    <n v="2400"/>
    <x v="2"/>
    <x v="11"/>
    <n v="1565"/>
    <n v="21"/>
    <n v="1"/>
  </r>
  <r>
    <s v="7月"/>
    <d v="2020-07-21T00:00:00"/>
    <x v="3"/>
    <x v="34"/>
    <x v="3"/>
    <n v="700"/>
    <x v="0"/>
    <x v="5"/>
    <n v="294"/>
    <n v="5"/>
    <n v="1"/>
  </r>
  <r>
    <s v="7月"/>
    <d v="2020-07-21T00:00:00"/>
    <x v="3"/>
    <x v="35"/>
    <x v="6"/>
    <n v="250"/>
    <x v="16"/>
    <x v="17"/>
    <n v="182"/>
    <n v="2"/>
    <n v="1"/>
  </r>
  <r>
    <s v="7月"/>
    <d v="2020-07-22T00:00:00"/>
    <x v="3"/>
    <x v="2"/>
    <x v="6"/>
    <n v="5000"/>
    <x v="18"/>
    <x v="20"/>
    <n v="3514"/>
    <n v="14"/>
    <n v="0"/>
  </r>
  <r>
    <s v="7月"/>
    <d v="2020-07-22T00:00:00"/>
    <x v="3"/>
    <x v="19"/>
    <x v="6"/>
    <n v="800"/>
    <x v="10"/>
    <x v="9"/>
    <n v="903"/>
    <n v="10"/>
    <n v="2"/>
  </r>
  <r>
    <s v="7月"/>
    <d v="2020-07-22T00:00:00"/>
    <x v="3"/>
    <x v="36"/>
    <x v="2"/>
    <n v="800"/>
    <x v="16"/>
    <x v="21"/>
    <n v="605"/>
    <n v="0"/>
    <n v="0"/>
  </r>
  <r>
    <s v="7月"/>
    <d v="2020-07-22T00:00:00"/>
    <x v="3"/>
    <x v="37"/>
    <x v="2"/>
    <n v="300"/>
    <x v="2"/>
    <x v="26"/>
    <n v="44"/>
    <n v="1"/>
    <n v="0"/>
  </r>
  <r>
    <s v="7月"/>
    <d v="2020-07-23T00:00:00"/>
    <x v="3"/>
    <x v="18"/>
    <x v="5"/>
    <n v="5000"/>
    <x v="19"/>
    <x v="8"/>
    <n v="2161"/>
    <n v="26"/>
    <n v="0"/>
  </r>
  <r>
    <s v="7月"/>
    <d v="2020-07-23T00:00:00"/>
    <x v="3"/>
    <x v="38"/>
    <x v="1"/>
    <n v="2000"/>
    <x v="16"/>
    <x v="25"/>
    <n v="1177"/>
    <n v="2"/>
    <n v="0"/>
  </r>
  <r>
    <s v="7月"/>
    <d v="2020-07-23T00:00:00"/>
    <x v="3"/>
    <x v="39"/>
    <x v="7"/>
    <n v="7000"/>
    <x v="20"/>
    <x v="20"/>
    <n v="3935"/>
    <n v="62"/>
    <n v="0"/>
  </r>
  <r>
    <s v="7月"/>
    <d v="2020-07-24T00:00:00"/>
    <x v="3"/>
    <x v="2"/>
    <x v="7"/>
    <n v="2000"/>
    <x v="10"/>
    <x v="5"/>
    <n v="1731"/>
    <n v="34"/>
    <n v="1"/>
  </r>
  <r>
    <s v="7月"/>
    <d v="2020-07-24T00:00:00"/>
    <x v="3"/>
    <x v="6"/>
    <x v="0"/>
    <n v="400"/>
    <x v="7"/>
    <x v="17"/>
    <n v="237"/>
    <n v="9"/>
    <n v="1"/>
  </r>
  <r>
    <s v="7月"/>
    <d v="2020-07-24T00:00:00"/>
    <x v="3"/>
    <x v="6"/>
    <x v="2"/>
    <n v="1500"/>
    <x v="16"/>
    <x v="25"/>
    <n v="592"/>
    <n v="7"/>
    <n v="1"/>
  </r>
  <r>
    <s v="7月"/>
    <d v="2020-07-24T00:00:00"/>
    <x v="3"/>
    <x v="0"/>
    <x v="4"/>
    <n v="300"/>
    <x v="2"/>
    <x v="26"/>
    <n v="198"/>
    <n v="12"/>
    <n v="0"/>
  </r>
  <r>
    <s v="7月"/>
    <d v="2020-07-25T00:00:00"/>
    <x v="3"/>
    <x v="6"/>
    <x v="5"/>
    <n v="1000"/>
    <x v="7"/>
    <x v="25"/>
    <n v="1007"/>
    <n v="7"/>
    <n v="1"/>
  </r>
  <r>
    <s v="7月"/>
    <d v="2020-07-26T00:00:00"/>
    <x v="4"/>
    <x v="21"/>
    <x v="4"/>
    <n v="1200"/>
    <x v="11"/>
    <x v="6"/>
    <n v="1192"/>
    <n v="20"/>
    <n v="0"/>
  </r>
  <r>
    <s v="7月"/>
    <d v="2020-07-27T00:00:00"/>
    <x v="4"/>
    <x v="33"/>
    <x v="6"/>
    <n v="2400"/>
    <x v="21"/>
    <x v="20"/>
    <n v="1108"/>
    <n v="3"/>
    <n v="1"/>
  </r>
  <r>
    <s v="7月"/>
    <d v="2020-07-27T00:00:00"/>
    <x v="4"/>
    <x v="19"/>
    <x v="1"/>
    <n v="6300"/>
    <x v="10"/>
    <x v="4"/>
    <n v="2256"/>
    <n v="11"/>
    <n v="0"/>
  </r>
  <r>
    <s v="7月"/>
    <d v="2020-07-28T00:00:00"/>
    <x v="4"/>
    <x v="40"/>
    <x v="3"/>
    <n v="3300"/>
    <x v="16"/>
    <x v="10"/>
    <n v="1969"/>
    <n v="11"/>
    <n v="1"/>
  </r>
  <r>
    <s v="7月"/>
    <d v="2020-07-28T00:00:00"/>
    <x v="4"/>
    <x v="19"/>
    <x v="6"/>
    <n v="6500"/>
    <x v="11"/>
    <x v="20"/>
    <n v="3607"/>
    <n v="27"/>
    <n v="2"/>
  </r>
  <r>
    <s v="7月"/>
    <d v="2020-07-28T00:00:00"/>
    <x v="4"/>
    <x v="41"/>
    <x v="4"/>
    <n v="1200"/>
    <x v="16"/>
    <x v="5"/>
    <n v="931"/>
    <n v="17"/>
    <n v="0"/>
  </r>
  <r>
    <s v="7月"/>
    <d v="2020-07-28T00:00:00"/>
    <x v="4"/>
    <x v="6"/>
    <x v="0"/>
    <n v="4600"/>
    <x v="16"/>
    <x v="8"/>
    <n v="2857"/>
    <n v="10"/>
    <n v="1"/>
  </r>
  <r>
    <s v="7月"/>
    <d v="2020-07-28T00:00:00"/>
    <x v="4"/>
    <x v="42"/>
    <x v="1"/>
    <n v="1100"/>
    <x v="16"/>
    <x v="19"/>
    <n v="757"/>
    <n v="10"/>
    <n v="2"/>
  </r>
  <r>
    <s v="7月"/>
    <d v="2020-07-28T00:00:00"/>
    <x v="4"/>
    <x v="7"/>
    <x v="6"/>
    <n v="1200"/>
    <x v="10"/>
    <x v="11"/>
    <n v="287"/>
    <n v="5"/>
    <n v="0"/>
  </r>
  <r>
    <s v="7月"/>
    <d v="2020-07-28T00:00:00"/>
    <x v="4"/>
    <x v="23"/>
    <x v="0"/>
    <n v="1000"/>
    <x v="10"/>
    <x v="26"/>
    <n v="495"/>
    <n v="5"/>
    <n v="1"/>
  </r>
  <r>
    <s v="7月"/>
    <d v="2020-07-29T00:00:00"/>
    <x v="4"/>
    <x v="23"/>
    <x v="5"/>
    <n v="5000"/>
    <x v="22"/>
    <x v="1"/>
    <n v="3312"/>
    <n v="4"/>
    <n v="0"/>
  </r>
  <r>
    <s v="7月"/>
    <d v="2020-07-30T00:00:00"/>
    <x v="4"/>
    <x v="43"/>
    <x v="4"/>
    <n v="3500"/>
    <x v="11"/>
    <x v="9"/>
    <n v="914"/>
    <n v="4"/>
    <n v="1"/>
  </r>
  <r>
    <s v="7月"/>
    <d v="2020-07-30T00:00:00"/>
    <x v="4"/>
    <x v="44"/>
    <x v="7"/>
    <n v="5000"/>
    <x v="23"/>
    <x v="14"/>
    <n v="3249"/>
    <n v="13"/>
    <n v="2"/>
  </r>
  <r>
    <s v="7月"/>
    <d v="2020-07-30T00:00:00"/>
    <x v="4"/>
    <x v="45"/>
    <x v="5"/>
    <n v="1400"/>
    <x v="21"/>
    <x v="17"/>
    <n v="689"/>
    <n v="4"/>
    <n v="0"/>
  </r>
  <r>
    <s v="7月"/>
    <d v="2020-07-30T00:00:00"/>
    <x v="4"/>
    <x v="46"/>
    <x v="0"/>
    <n v="2000"/>
    <x v="23"/>
    <x v="11"/>
    <n v="1175"/>
    <n v="19"/>
    <n v="2"/>
  </r>
  <r>
    <s v="7月"/>
    <d v="2020-07-30T00:00:00"/>
    <x v="4"/>
    <x v="47"/>
    <x v="4"/>
    <n v="1000"/>
    <x v="22"/>
    <x v="8"/>
    <n v="721"/>
    <n v="0"/>
    <n v="0"/>
  </r>
  <r>
    <s v="7月"/>
    <d v="2020-07-30T00:00:00"/>
    <x v="4"/>
    <x v="48"/>
    <x v="0"/>
    <n v="12000"/>
    <x v="24"/>
    <x v="27"/>
    <n v="12193"/>
    <n v="46"/>
    <n v="0"/>
  </r>
  <r>
    <s v="7月"/>
    <d v="2020-07-30T00:00:00"/>
    <x v="4"/>
    <x v="34"/>
    <x v="6"/>
    <n v="500"/>
    <x v="11"/>
    <x v="1"/>
    <n v="372"/>
    <n v="0"/>
    <n v="0"/>
  </r>
  <r>
    <s v="7月"/>
    <d v="2020-07-31T00:00:00"/>
    <x v="4"/>
    <x v="49"/>
    <x v="5"/>
    <n v="2300"/>
    <x v="16"/>
    <x v="9"/>
    <n v="1541"/>
    <n v="11"/>
    <n v="1"/>
  </r>
  <r>
    <s v="7月"/>
    <d v="2020-07-31T00:00:00"/>
    <x v="4"/>
    <x v="19"/>
    <x v="0"/>
    <n v="800"/>
    <x v="23"/>
    <x v="28"/>
    <n v="1076"/>
    <n v="12"/>
    <n v="2"/>
  </r>
  <r>
    <s v="7月"/>
    <d v="2020-07-31T00:00:00"/>
    <x v="4"/>
    <x v="50"/>
    <x v="0"/>
    <n v="1000"/>
    <x v="16"/>
    <x v="20"/>
    <n v="838"/>
    <n v="2"/>
    <n v="0"/>
  </r>
  <r>
    <s v="7月"/>
    <d v="2020-07-31T00:00:00"/>
    <x v="4"/>
    <x v="18"/>
    <x v="5"/>
    <n v="5000"/>
    <x v="22"/>
    <x v="10"/>
    <n v="1957"/>
    <n v="11"/>
    <n v="1"/>
  </r>
  <r>
    <s v="8月"/>
    <d v="2020-08-02T00:00:00"/>
    <x v="5"/>
    <x v="6"/>
    <x v="4"/>
    <n v="1200"/>
    <x v="25"/>
    <x v="5"/>
    <n v="1197"/>
    <n v="12"/>
    <n v="2"/>
  </r>
  <r>
    <s v="8月"/>
    <d v="2020-08-03T00:00:00"/>
    <x v="5"/>
    <x v="19"/>
    <x v="1"/>
    <n v="4600"/>
    <x v="23"/>
    <x v="19"/>
    <n v="943"/>
    <n v="0"/>
    <n v="0"/>
  </r>
  <r>
    <s v="8月"/>
    <d v="2020-08-03T00:00:00"/>
    <x v="5"/>
    <x v="16"/>
    <x v="1"/>
    <n v="2500"/>
    <x v="2"/>
    <x v="10"/>
    <n v="1739"/>
    <n v="8"/>
    <n v="0"/>
  </r>
  <r>
    <s v="8月"/>
    <d v="2020-08-04T00:00:00"/>
    <x v="5"/>
    <x v="51"/>
    <x v="0"/>
    <n v="650"/>
    <x v="2"/>
    <x v="8"/>
    <n v="404"/>
    <n v="1"/>
    <n v="0"/>
  </r>
  <r>
    <s v="8月"/>
    <d v="2020-08-04T00:00:00"/>
    <x v="5"/>
    <x v="2"/>
    <x v="0"/>
    <n v="500"/>
    <x v="21"/>
    <x v="29"/>
    <n v="253"/>
    <n v="6"/>
    <n v="1"/>
  </r>
  <r>
    <s v="8月"/>
    <d v="2020-08-05T00:00:00"/>
    <x v="5"/>
    <x v="2"/>
    <x v="2"/>
    <n v="5000"/>
    <x v="26"/>
    <x v="20"/>
    <n v="3547"/>
    <n v="36"/>
    <n v="2"/>
  </r>
  <r>
    <s v="8月"/>
    <d v="2020-08-05T00:00:00"/>
    <x v="5"/>
    <x v="52"/>
    <x v="4"/>
    <n v="900"/>
    <x v="26"/>
    <x v="1"/>
    <n v="438"/>
    <n v="1"/>
    <n v="0"/>
  </r>
  <r>
    <s v="8月"/>
    <d v="2020-08-05T00:00:00"/>
    <x v="5"/>
    <x v="53"/>
    <x v="6"/>
    <n v="2000"/>
    <x v="2"/>
    <x v="15"/>
    <n v="759"/>
    <n v="4"/>
    <n v="1"/>
  </r>
  <r>
    <s v="8月"/>
    <d v="2020-08-05T00:00:00"/>
    <x v="5"/>
    <x v="30"/>
    <x v="2"/>
    <n v="1200"/>
    <x v="22"/>
    <x v="4"/>
    <n v="443"/>
    <n v="14"/>
    <n v="0"/>
  </r>
  <r>
    <s v="8月"/>
    <d v="2020-08-06T00:00:00"/>
    <x v="5"/>
    <x v="16"/>
    <x v="6"/>
    <n v="1300"/>
    <x v="27"/>
    <x v="14"/>
    <n v="945"/>
    <n v="6"/>
    <n v="1"/>
  </r>
  <r>
    <s v="8月"/>
    <d v="2020-08-06T00:00:00"/>
    <x v="5"/>
    <x v="54"/>
    <x v="4"/>
    <n v="1200"/>
    <x v="28"/>
    <x v="19"/>
    <n v="1304"/>
    <n v="8"/>
    <n v="0"/>
  </r>
  <r>
    <s v="8月"/>
    <d v="2020-08-06T00:00:00"/>
    <x v="5"/>
    <x v="0"/>
    <x v="7"/>
    <n v="12000"/>
    <x v="29"/>
    <x v="20"/>
    <n v="5399"/>
    <n v="19"/>
    <n v="2"/>
  </r>
  <r>
    <s v="8月"/>
    <d v="2020-08-06T00:00:00"/>
    <x v="5"/>
    <x v="55"/>
    <x v="7"/>
    <n v="1300"/>
    <x v="30"/>
    <x v="16"/>
    <n v="905"/>
    <n v="5"/>
    <n v="0"/>
  </r>
  <r>
    <s v="8月"/>
    <d v="2020-08-06T00:00:00"/>
    <x v="5"/>
    <x v="2"/>
    <x v="1"/>
    <n v="3500"/>
    <x v="23"/>
    <x v="21"/>
    <n v="1340"/>
    <n v="6"/>
    <n v="0"/>
  </r>
  <r>
    <s v="8月"/>
    <d v="2020-08-07T00:00:00"/>
    <x v="5"/>
    <x v="33"/>
    <x v="6"/>
    <n v="2400"/>
    <x v="23"/>
    <x v="20"/>
    <n v="1225"/>
    <n v="4"/>
    <n v="0"/>
  </r>
  <r>
    <s v="8月"/>
    <d v="2020-08-07T00:00:00"/>
    <x v="5"/>
    <x v="39"/>
    <x v="6"/>
    <n v="1200"/>
    <x v="27"/>
    <x v="29"/>
    <n v="1096"/>
    <n v="8"/>
    <n v="1"/>
  </r>
  <r>
    <s v="8月"/>
    <d v="2020-08-07T00:00:00"/>
    <x v="5"/>
    <x v="0"/>
    <x v="0"/>
    <n v="400"/>
    <x v="26"/>
    <x v="8"/>
    <n v="232"/>
    <n v="2"/>
    <n v="0"/>
  </r>
  <r>
    <s v="8月"/>
    <d v="2020-08-07T00:00:00"/>
    <x v="5"/>
    <x v="19"/>
    <x v="6"/>
    <n v="5000"/>
    <x v="21"/>
    <x v="0"/>
    <n v="3249"/>
    <n v="42"/>
    <n v="2"/>
  </r>
  <r>
    <s v="8月"/>
    <d v="2020-08-07T00:00:00"/>
    <x v="5"/>
    <x v="16"/>
    <x v="7"/>
    <n v="1800"/>
    <x v="31"/>
    <x v="25"/>
    <n v="930"/>
    <n v="7"/>
    <n v="1"/>
  </r>
  <r>
    <s v="8月"/>
    <d v="2020-08-07T00:00:00"/>
    <x v="5"/>
    <x v="23"/>
    <x v="0"/>
    <n v="400"/>
    <x v="9"/>
    <x v="30"/>
    <n v="452"/>
    <n v="6"/>
    <n v="1"/>
  </r>
  <r>
    <s v="8月"/>
    <d v="2020-08-09T00:00:00"/>
    <x v="6"/>
    <x v="18"/>
    <x v="5"/>
    <n v="5000"/>
    <x v="27"/>
    <x v="18"/>
    <n v="2257"/>
    <n v="17"/>
    <n v="1"/>
  </r>
  <r>
    <s v="8月"/>
    <d v="2020-08-10T00:00:00"/>
    <x v="6"/>
    <x v="2"/>
    <x v="6"/>
    <n v="4300"/>
    <x v="2"/>
    <x v="20"/>
    <n v="2032"/>
    <n v="5"/>
    <n v="0"/>
  </r>
  <r>
    <s v="8月"/>
    <d v="2020-08-10T00:00:00"/>
    <x v="6"/>
    <x v="56"/>
    <x v="5"/>
    <n v="2000"/>
    <x v="0"/>
    <x v="26"/>
    <n v="1286"/>
    <n v="5"/>
    <n v="0"/>
  </r>
  <r>
    <s v="8月"/>
    <d v="2020-08-10T00:00:00"/>
    <x v="6"/>
    <x v="6"/>
    <x v="0"/>
    <n v="4500"/>
    <x v="31"/>
    <x v="31"/>
    <n v="644"/>
    <n v="4"/>
    <n v="0"/>
  </r>
  <r>
    <s v="8月"/>
    <d v="2020-08-10T00:00:00"/>
    <x v="6"/>
    <x v="34"/>
    <x v="2"/>
    <n v="1400"/>
    <x v="28"/>
    <x v="28"/>
    <n v="396"/>
    <n v="0"/>
    <n v="0"/>
  </r>
  <r>
    <s v="8月"/>
    <d v="2020-08-10T00:00:00"/>
    <x v="6"/>
    <x v="57"/>
    <x v="0"/>
    <n v="2500"/>
    <x v="22"/>
    <x v="10"/>
    <n v="582"/>
    <n v="1"/>
    <n v="0"/>
  </r>
  <r>
    <s v="8月"/>
    <d v="2020-08-11T00:00:00"/>
    <x v="6"/>
    <x v="0"/>
    <x v="4"/>
    <n v="5000"/>
    <x v="11"/>
    <x v="14"/>
    <n v="4780"/>
    <n v="32"/>
    <n v="2"/>
  </r>
  <r>
    <s v="8月"/>
    <d v="2020-08-11T00:00:00"/>
    <x v="6"/>
    <x v="19"/>
    <x v="5"/>
    <n v="800"/>
    <x v="31"/>
    <x v="8"/>
    <n v="669"/>
    <n v="3"/>
    <n v="2"/>
  </r>
  <r>
    <s v="8月"/>
    <d v="2020-08-11T00:00:00"/>
    <x v="6"/>
    <x v="58"/>
    <x v="3"/>
    <n v="32000"/>
    <x v="8"/>
    <x v="1"/>
    <n v="11987"/>
    <n v="93"/>
    <n v="2"/>
  </r>
  <r>
    <s v="8月"/>
    <d v="2020-08-11T00:00:00"/>
    <x v="6"/>
    <x v="2"/>
    <x v="7"/>
    <n v="2000"/>
    <x v="27"/>
    <x v="21"/>
    <n v="2477"/>
    <n v="12"/>
    <n v="2"/>
  </r>
  <r>
    <s v="8月"/>
    <d v="2020-08-11T00:00:00"/>
    <x v="6"/>
    <x v="59"/>
    <x v="7"/>
    <n v="200"/>
    <x v="28"/>
    <x v="31"/>
    <n v="536"/>
    <n v="6"/>
    <n v="0"/>
  </r>
  <r>
    <s v="8月"/>
    <d v="2020-08-12T00:00:00"/>
    <x v="6"/>
    <x v="19"/>
    <x v="1"/>
    <n v="4600"/>
    <x v="31"/>
    <x v="19"/>
    <n v="523"/>
    <n v="2"/>
    <n v="1"/>
  </r>
  <r>
    <s v="8月"/>
    <d v="2020-08-12T00:00:00"/>
    <x v="6"/>
    <x v="19"/>
    <x v="0"/>
    <n v="6500"/>
    <x v="32"/>
    <x v="32"/>
    <n v="3973"/>
    <n v="31"/>
    <n v="1"/>
  </r>
  <r>
    <s v="8月"/>
    <d v="2020-08-12T00:00:00"/>
    <x v="6"/>
    <x v="60"/>
    <x v="7"/>
    <n v="2000"/>
    <x v="33"/>
    <x v="14"/>
    <n v="887"/>
    <n v="2"/>
    <n v="1"/>
  </r>
  <r>
    <s v="8月"/>
    <d v="2020-08-12T00:00:00"/>
    <x v="6"/>
    <x v="0"/>
    <x v="7"/>
    <n v="400"/>
    <x v="5"/>
    <x v="10"/>
    <n v="149"/>
    <n v="1"/>
    <n v="0"/>
  </r>
  <r>
    <s v="8月"/>
    <d v="2020-08-12T00:00:00"/>
    <x v="6"/>
    <x v="61"/>
    <x v="3"/>
    <n v="6000"/>
    <x v="34"/>
    <x v="29"/>
    <n v="5496"/>
    <n v="12"/>
    <n v="1"/>
  </r>
  <r>
    <s v="8月"/>
    <d v="2020-08-13T00:00:00"/>
    <x v="6"/>
    <x v="6"/>
    <x v="5"/>
    <n v="1200"/>
    <x v="23"/>
    <x v="33"/>
    <n v="1230"/>
    <n v="12"/>
    <n v="1"/>
  </r>
  <r>
    <s v="8月"/>
    <d v="2020-08-13T00:00:00"/>
    <x v="6"/>
    <x v="19"/>
    <x v="5"/>
    <n v="1500"/>
    <x v="35"/>
    <x v="19"/>
    <n v="756"/>
    <n v="3"/>
    <n v="0"/>
  </r>
  <r>
    <s v="8月"/>
    <d v="2020-08-13T00:00:00"/>
    <x v="6"/>
    <x v="40"/>
    <x v="3"/>
    <n v="3200"/>
    <x v="36"/>
    <x v="25"/>
    <n v="2107"/>
    <n v="20"/>
    <n v="0"/>
  </r>
  <r>
    <s v="8月"/>
    <d v="2020-08-13T00:00:00"/>
    <x v="6"/>
    <x v="9"/>
    <x v="7"/>
    <n v="600"/>
    <x v="37"/>
    <x v="6"/>
    <n v="355"/>
    <n v="2"/>
    <n v="0"/>
  </r>
  <r>
    <s v="8月"/>
    <d v="2020-08-13T00:00:00"/>
    <x v="6"/>
    <x v="51"/>
    <x v="0"/>
    <n v="5000"/>
    <x v="38"/>
    <x v="5"/>
    <n v="2302"/>
    <n v="16"/>
    <n v="2"/>
  </r>
  <r>
    <s v="8月"/>
    <d v="2020-08-13T00:00:00"/>
    <x v="6"/>
    <x v="51"/>
    <x v="3"/>
    <n v="2300"/>
    <x v="8"/>
    <x v="8"/>
    <n v="604"/>
    <n v="0"/>
    <n v="0"/>
  </r>
  <r>
    <s v="8月"/>
    <d v="2020-08-13T00:00:00"/>
    <x v="6"/>
    <x v="51"/>
    <x v="0"/>
    <n v="1800"/>
    <x v="39"/>
    <x v="11"/>
    <n v="5581"/>
    <n v="10"/>
    <n v="0"/>
  </r>
  <r>
    <s v="8月"/>
    <d v="2020-08-14T00:00:00"/>
    <x v="6"/>
    <x v="16"/>
    <x v="0"/>
    <n v="1300"/>
    <x v="11"/>
    <x v="26"/>
    <n v="621"/>
    <n v="8"/>
    <n v="1"/>
  </r>
  <r>
    <s v="8月"/>
    <d v="2020-08-14T00:00:00"/>
    <x v="6"/>
    <x v="54"/>
    <x v="7"/>
    <n v="1200"/>
    <x v="40"/>
    <x v="19"/>
    <n v="876"/>
    <n v="9"/>
    <n v="1"/>
  </r>
  <r>
    <s v="8月"/>
    <d v="2020-08-14T00:00:00"/>
    <x v="6"/>
    <x v="39"/>
    <x v="0"/>
    <n v="1200"/>
    <x v="11"/>
    <x v="28"/>
    <n v="995"/>
    <n v="5"/>
    <n v="0"/>
  </r>
  <r>
    <s v="8月"/>
    <d v="2020-08-14T00:00:00"/>
    <x v="6"/>
    <x v="2"/>
    <x v="6"/>
    <n v="3200"/>
    <x v="12"/>
    <x v="10"/>
    <n v="3396"/>
    <n v="17"/>
    <n v="1"/>
  </r>
  <r>
    <s v="8月"/>
    <d v="2020-08-14T00:00:00"/>
    <x v="6"/>
    <x v="62"/>
    <x v="2"/>
    <n v="1000"/>
    <x v="35"/>
    <x v="21"/>
    <n v="528"/>
    <n v="5"/>
    <n v="0"/>
  </r>
  <r>
    <s v="8月"/>
    <d v="2020-08-14T00:00:00"/>
    <x v="6"/>
    <x v="63"/>
    <x v="2"/>
    <n v="1100"/>
    <x v="29"/>
    <x v="31"/>
    <n v="699"/>
    <n v="3"/>
    <n v="0"/>
  </r>
  <r>
    <s v="8月"/>
    <d v="2020-08-14T00:00:00"/>
    <x v="6"/>
    <x v="41"/>
    <x v="3"/>
    <n v="1200"/>
    <x v="29"/>
    <x v="29"/>
    <n v="896"/>
    <n v="21"/>
    <n v="1"/>
  </r>
  <r>
    <s v="8月"/>
    <d v="2020-08-14T00:00:00"/>
    <x v="6"/>
    <x v="6"/>
    <x v="0"/>
    <n v="4000"/>
    <x v="2"/>
    <x v="8"/>
    <n v="2892"/>
    <n v="13"/>
    <n v="0"/>
  </r>
  <r>
    <s v="8月"/>
    <d v="2020-08-14T00:00:00"/>
    <x v="6"/>
    <x v="0"/>
    <x v="0"/>
    <n v="1000"/>
    <x v="41"/>
    <x v="11"/>
    <n v="480"/>
    <n v="19"/>
    <n v="1"/>
  </r>
  <r>
    <s v="8月"/>
    <d v="2020-08-14T00:00:00"/>
    <x v="6"/>
    <x v="64"/>
    <x v="0"/>
    <n v="800"/>
    <x v="26"/>
    <x v="14"/>
    <n v="246"/>
    <n v="0"/>
    <n v="0"/>
  </r>
  <r>
    <s v="8月"/>
    <d v="2020-08-15T00:00:00"/>
    <x v="6"/>
    <x v="65"/>
    <x v="4"/>
    <n v="500"/>
    <x v="26"/>
    <x v="14"/>
    <n v="460"/>
    <n v="0"/>
    <n v="0"/>
  </r>
  <r>
    <s v="8月"/>
    <d v="2020-08-16T00:00:00"/>
    <x v="7"/>
    <x v="6"/>
    <x v="5"/>
    <n v="1200"/>
    <x v="12"/>
    <x v="10"/>
    <n v="603"/>
    <n v="7"/>
    <n v="1"/>
  </r>
  <r>
    <s v="8月"/>
    <d v="2020-08-17T00:00:00"/>
    <x v="7"/>
    <x v="33"/>
    <x v="3"/>
    <n v="2400"/>
    <x v="29"/>
    <x v="20"/>
    <n v="822"/>
    <n v="1"/>
    <n v="0"/>
  </r>
  <r>
    <s v="8月"/>
    <d v="2020-08-17T00:00:00"/>
    <x v="7"/>
    <x v="51"/>
    <x v="0"/>
    <n v="1000"/>
    <x v="23"/>
    <x v="11"/>
    <n v="605"/>
    <n v="6"/>
    <n v="0"/>
  </r>
  <r>
    <s v="8月"/>
    <d v="2020-08-17T00:00:00"/>
    <x v="7"/>
    <x v="2"/>
    <x v="0"/>
    <n v="1500"/>
    <x v="31"/>
    <x v="8"/>
    <n v="443"/>
    <n v="8"/>
    <n v="1"/>
  </r>
  <r>
    <s v="8月"/>
    <d v="2020-08-17T00:00:00"/>
    <x v="7"/>
    <x v="2"/>
    <x v="0"/>
    <n v="700"/>
    <x v="11"/>
    <x v="34"/>
    <n v="180"/>
    <n v="7"/>
    <n v="0"/>
  </r>
  <r>
    <s v="8月"/>
    <d v="2020-08-18T00:00:00"/>
    <x v="7"/>
    <x v="0"/>
    <x v="0"/>
    <n v="600"/>
    <x v="31"/>
    <x v="19"/>
    <n v="410"/>
    <n v="1"/>
    <n v="0"/>
  </r>
  <r>
    <s v="8月"/>
    <d v="2020-08-18T00:00:00"/>
    <x v="7"/>
    <x v="41"/>
    <x v="0"/>
    <n v="2200"/>
    <x v="42"/>
    <x v="1"/>
    <n v="922"/>
    <n v="9"/>
    <n v="1"/>
  </r>
  <r>
    <s v="8月"/>
    <d v="2020-08-18T00:00:00"/>
    <x v="7"/>
    <x v="0"/>
    <x v="2"/>
    <n v="300"/>
    <x v="2"/>
    <x v="26"/>
    <n v="830"/>
    <n v="2"/>
    <n v="0"/>
  </r>
  <r>
    <s v="8月"/>
    <d v="2020-08-19T00:00:00"/>
    <x v="7"/>
    <x v="0"/>
    <x v="7"/>
    <n v="5000"/>
    <x v="24"/>
    <x v="14"/>
    <n v="3341"/>
    <n v="5"/>
    <n v="0"/>
  </r>
  <r>
    <s v="8月"/>
    <d v="2020-08-19T00:00:00"/>
    <x v="7"/>
    <x v="19"/>
    <x v="7"/>
    <n v="6500"/>
    <x v="43"/>
    <x v="7"/>
    <n v="2909"/>
    <n v="11"/>
    <n v="1"/>
  </r>
  <r>
    <s v="8月"/>
    <d v="2020-08-19T00:00:00"/>
    <x v="7"/>
    <x v="39"/>
    <x v="5"/>
    <n v="4500"/>
    <x v="24"/>
    <x v="21"/>
    <n v="2204"/>
    <n v="3"/>
    <n v="0"/>
  </r>
  <r>
    <s v="8月"/>
    <d v="2020-08-19T00:00:00"/>
    <x v="7"/>
    <x v="6"/>
    <x v="0"/>
    <n v="8000"/>
    <x v="44"/>
    <x v="10"/>
    <n v="12072"/>
    <n v="31"/>
    <n v="2"/>
  </r>
  <r>
    <s v="8月"/>
    <d v="2020-08-20T00:00:00"/>
    <x v="7"/>
    <x v="19"/>
    <x v="5"/>
    <n v="800"/>
    <x v="21"/>
    <x v="20"/>
    <n v="1026"/>
    <n v="11"/>
    <n v="1"/>
  </r>
  <r>
    <s v="8月"/>
    <d v="2020-08-20T00:00:00"/>
    <x v="7"/>
    <x v="66"/>
    <x v="2"/>
    <n v="1600"/>
    <x v="22"/>
    <x v="33"/>
    <n v="429"/>
    <n v="0"/>
    <n v="0"/>
  </r>
  <r>
    <s v="8月"/>
    <d v="2020-08-21T00:00:00"/>
    <x v="7"/>
    <x v="0"/>
    <x v="5"/>
    <n v="5200"/>
    <x v="45"/>
    <x v="5"/>
    <n v="4014"/>
    <n v="18"/>
    <n v="1"/>
  </r>
  <r>
    <s v="8月"/>
    <d v="2020-08-21T00:00:00"/>
    <x v="7"/>
    <x v="39"/>
    <x v="1"/>
    <n v="1200"/>
    <x v="2"/>
    <x v="29"/>
    <n v="895"/>
    <n v="9"/>
    <n v="1"/>
  </r>
  <r>
    <s v="8月"/>
    <d v="2020-08-21T00:00:00"/>
    <x v="7"/>
    <x v="6"/>
    <x v="7"/>
    <n v="900"/>
    <x v="23"/>
    <x v="25"/>
    <n v="619"/>
    <n v="2"/>
    <n v="0"/>
  </r>
  <r>
    <s v="8月"/>
    <d v="2020-08-21T00:00:00"/>
    <x v="7"/>
    <x v="19"/>
    <x v="1"/>
    <n v="4600"/>
    <x v="21"/>
    <x v="20"/>
    <n v="2008"/>
    <n v="3"/>
    <n v="0"/>
  </r>
  <r>
    <s v="8月"/>
    <d v="2020-08-21T00:00:00"/>
    <x v="7"/>
    <x v="16"/>
    <x v="2"/>
    <n v="1800"/>
    <x v="46"/>
    <x v="4"/>
    <n v="1732"/>
    <n v="26"/>
    <n v="1"/>
  </r>
  <r>
    <s v="8月"/>
    <d v="2020-08-21T00:00:00"/>
    <x v="7"/>
    <x v="0"/>
    <x v="4"/>
    <n v="12000"/>
    <x v="47"/>
    <x v="7"/>
    <n v="11052"/>
    <n v="24"/>
    <n v="2"/>
  </r>
  <r>
    <s v="8月"/>
    <d v="2020-08-21T00:00:00"/>
    <x v="7"/>
    <x v="19"/>
    <x v="2"/>
    <n v="7500"/>
    <x v="48"/>
    <x v="21"/>
    <n v="7731"/>
    <n v="212"/>
    <n v="8"/>
  </r>
  <r>
    <s v="8月"/>
    <d v="2020-08-21T00:00:00"/>
    <x v="7"/>
    <x v="67"/>
    <x v="4"/>
    <n v="600"/>
    <x v="49"/>
    <x v="31"/>
    <n v="223"/>
    <n v="4"/>
    <n v="0"/>
  </r>
  <r>
    <s v="8月"/>
    <d v="2020-08-21T00:00:00"/>
    <x v="7"/>
    <x v="6"/>
    <x v="3"/>
    <n v="11000"/>
    <x v="50"/>
    <x v="1"/>
    <n v="7660"/>
    <n v="9"/>
    <n v="1"/>
  </r>
  <r>
    <s v="8月"/>
    <d v="2020-08-22T00:00:00"/>
    <x v="7"/>
    <x v="51"/>
    <x v="5"/>
    <n v="5000"/>
    <x v="51"/>
    <x v="8"/>
    <n v="3234"/>
    <n v="4"/>
    <n v="0"/>
  </r>
  <r>
    <s v="8月"/>
    <d v="2020-08-24T00:00:00"/>
    <x v="8"/>
    <x v="68"/>
    <x v="4"/>
    <n v="1300"/>
    <x v="52"/>
    <x v="13"/>
    <n v="531"/>
    <n v="0"/>
    <n v="0"/>
  </r>
  <r>
    <s v="8月"/>
    <d v="2020-08-24T00:00:00"/>
    <x v="8"/>
    <x v="6"/>
    <x v="1"/>
    <n v="1200"/>
    <x v="52"/>
    <x v="33"/>
    <n v="1504"/>
    <n v="20"/>
    <n v="1"/>
  </r>
  <r>
    <s v="8月"/>
    <d v="2020-08-24T00:00:00"/>
    <x v="8"/>
    <x v="69"/>
    <x v="2"/>
    <n v="1000"/>
    <x v="21"/>
    <x v="1"/>
    <n v="810"/>
    <n v="7"/>
    <n v="1"/>
  </r>
  <r>
    <s v="8月"/>
    <d v="2020-08-24T00:00:00"/>
    <x v="8"/>
    <x v="6"/>
    <x v="2"/>
    <n v="4500"/>
    <x v="24"/>
    <x v="20"/>
    <n v="1307"/>
    <n v="3"/>
    <n v="0"/>
  </r>
  <r>
    <s v="8月"/>
    <d v="2020-08-24T00:00:00"/>
    <x v="8"/>
    <x v="6"/>
    <x v="7"/>
    <n v="1800"/>
    <x v="53"/>
    <x v="14"/>
    <n v="1383"/>
    <n v="2"/>
    <n v="0"/>
  </r>
  <r>
    <s v="8月"/>
    <d v="2020-08-25T00:00:00"/>
    <x v="8"/>
    <x v="21"/>
    <x v="5"/>
    <n v="1200"/>
    <x v="54"/>
    <x v="6"/>
    <n v="775"/>
    <n v="3"/>
    <n v="0"/>
  </r>
  <r>
    <s v="8月"/>
    <d v="2020-08-25T00:00:00"/>
    <x v="8"/>
    <x v="70"/>
    <x v="0"/>
    <n v="1100"/>
    <x v="21"/>
    <x v="19"/>
    <n v="496"/>
    <n v="1"/>
    <n v="0"/>
  </r>
  <r>
    <s v="8月"/>
    <d v="2020-08-25T00:00:00"/>
    <x v="8"/>
    <x v="2"/>
    <x v="7"/>
    <n v="2000"/>
    <x v="55"/>
    <x v="8"/>
    <n v="1955"/>
    <n v="12"/>
    <n v="0"/>
  </r>
  <r>
    <s v="8月"/>
    <d v="2020-08-25T00:00:00"/>
    <x v="8"/>
    <x v="34"/>
    <x v="3"/>
    <n v="4000"/>
    <x v="23"/>
    <x v="20"/>
    <n v="1491"/>
    <n v="17"/>
    <n v="0"/>
  </r>
  <r>
    <s v="8月"/>
    <d v="2020-08-26T00:00:00"/>
    <x v="8"/>
    <x v="71"/>
    <x v="7"/>
    <n v="5000"/>
    <x v="56"/>
    <x v="4"/>
    <n v="5261"/>
    <n v="24"/>
    <n v="1"/>
  </r>
  <r>
    <s v="8月"/>
    <d v="2020-08-26T00:00:00"/>
    <x v="8"/>
    <x v="19"/>
    <x v="0"/>
    <n v="6500"/>
    <x v="57"/>
    <x v="8"/>
    <n v="2727"/>
    <n v="21"/>
    <n v="2"/>
  </r>
  <r>
    <s v="8月"/>
    <d v="2020-08-26T00:00:00"/>
    <x v="8"/>
    <x v="51"/>
    <x v="5"/>
    <n v="13500"/>
    <x v="44"/>
    <x v="0"/>
    <n v="12248"/>
    <n v="48"/>
    <n v="0"/>
  </r>
  <r>
    <s v="8月"/>
    <d v="2020-08-26T00:00:00"/>
    <x v="8"/>
    <x v="72"/>
    <x v="1"/>
    <n v="3000"/>
    <x v="58"/>
    <x v="20"/>
    <n v="1780"/>
    <n v="6"/>
    <n v="0"/>
  </r>
  <r>
    <s v="8月"/>
    <d v="2020-08-26T00:00:00"/>
    <x v="8"/>
    <x v="41"/>
    <x v="7"/>
    <n v="700"/>
    <x v="28"/>
    <x v="14"/>
    <n v="298"/>
    <n v="1"/>
    <n v="0"/>
  </r>
  <r>
    <s v="8月"/>
    <d v="2020-08-27T00:00:00"/>
    <x v="8"/>
    <x v="25"/>
    <x v="3"/>
    <n v="1200"/>
    <x v="59"/>
    <x v="6"/>
    <n v="755"/>
    <n v="24"/>
    <n v="2"/>
  </r>
  <r>
    <s v="8月"/>
    <d v="2020-08-27T00:00:00"/>
    <x v="8"/>
    <x v="53"/>
    <x v="7"/>
    <n v="3200"/>
    <x v="60"/>
    <x v="10"/>
    <n v="500"/>
    <n v="0"/>
    <n v="0"/>
  </r>
  <r>
    <s v="8月"/>
    <d v="2020-08-27T00:00:00"/>
    <x v="8"/>
    <x v="6"/>
    <x v="5"/>
    <n v="1000"/>
    <x v="61"/>
    <x v="20"/>
    <n v="482"/>
    <n v="1"/>
    <n v="0"/>
  </r>
  <r>
    <s v="8月"/>
    <d v="2020-08-27T00:00:00"/>
    <x v="8"/>
    <x v="6"/>
    <x v="4"/>
    <n v="20000"/>
    <x v="62"/>
    <x v="1"/>
    <n v="7229"/>
    <n v="46"/>
    <n v="0"/>
  </r>
  <r>
    <s v="8月"/>
    <d v="2020-08-28T00:00:00"/>
    <x v="8"/>
    <x v="39"/>
    <x v="5"/>
    <n v="1200"/>
    <x v="31"/>
    <x v="17"/>
    <n v="1030"/>
    <n v="3"/>
    <n v="0"/>
  </r>
  <r>
    <s v="8月"/>
    <d v="2020-08-28T00:00:00"/>
    <x v="8"/>
    <x v="6"/>
    <x v="5"/>
    <n v="900"/>
    <x v="11"/>
    <x v="25"/>
    <n v="615"/>
    <n v="7"/>
    <n v="1"/>
  </r>
  <r>
    <s v="8月"/>
    <d v="2020-08-28T00:00:00"/>
    <x v="8"/>
    <x v="16"/>
    <x v="2"/>
    <n v="1800"/>
    <x v="63"/>
    <x v="5"/>
    <n v="1083"/>
    <n v="10"/>
    <n v="0"/>
  </r>
  <r>
    <s v="8月"/>
    <d v="2020-08-28T00:00:00"/>
    <x v="8"/>
    <x v="40"/>
    <x v="4"/>
    <n v="3200"/>
    <x v="60"/>
    <x v="11"/>
    <n v="876"/>
    <n v="2"/>
    <n v="0"/>
  </r>
  <r>
    <s v="8月"/>
    <d v="2020-08-29T00:00:00"/>
    <x v="8"/>
    <x v="6"/>
    <x v="4"/>
    <n v="800"/>
    <x v="64"/>
    <x v="32"/>
    <n v="686"/>
    <n v="1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6月"/>
    <d v="2020-06-28T00:00:00"/>
    <x v="0"/>
    <d v="1899-12-30T10:00:00"/>
    <x v="0"/>
    <n v="400"/>
    <s v="SF-1-1"/>
    <x v="0"/>
    <n v="308"/>
    <n v="12"/>
    <n v="1"/>
    <n v="8.3333333333333329E-2"/>
  </r>
  <r>
    <s v="6月"/>
    <d v="2020-06-28T00:00:00"/>
    <x v="0"/>
    <d v="1899-12-30T11:40:00"/>
    <x v="1"/>
    <n v="1500"/>
    <s v="SF-1-4"/>
    <x v="1"/>
    <n v="890"/>
    <n v="2"/>
    <n v="0"/>
    <n v="0"/>
  </r>
  <r>
    <s v="6月"/>
    <d v="2020-06-28T00:00:00"/>
    <x v="0"/>
    <d v="1899-12-30T09:00:00"/>
    <x v="1"/>
    <n v="1500"/>
    <s v="SF-1-1"/>
    <x v="2"/>
    <n v="1602"/>
    <n v="17"/>
    <n v="0"/>
    <n v="0"/>
  </r>
  <r>
    <s v="6月"/>
    <d v="2020-06-28T00:00:00"/>
    <x v="0"/>
    <d v="1899-12-30T09:17:00"/>
    <x v="2"/>
    <n v="1000"/>
    <s v="SF-1-4"/>
    <x v="3"/>
    <n v="832"/>
    <n v="21"/>
    <n v="1"/>
    <n v="4.7619047619047616E-2"/>
  </r>
  <r>
    <s v="6月"/>
    <d v="2020-06-28T00:00:00"/>
    <x v="0"/>
    <d v="1899-12-30T08:40:00"/>
    <x v="3"/>
    <n v="2800"/>
    <s v="SF-1-4"/>
    <x v="4"/>
    <n v="1480"/>
    <n v="7"/>
    <n v="0"/>
    <n v="0"/>
  </r>
  <r>
    <s v="6月"/>
    <d v="2020-06-29T00:00:00"/>
    <x v="0"/>
    <s v="8：20"/>
    <x v="4"/>
    <n v="900"/>
    <s v="SF-1-0"/>
    <x v="0"/>
    <n v="976"/>
    <n v="14"/>
    <n v="0"/>
    <n v="0"/>
  </r>
  <r>
    <s v="6月"/>
    <d v="2020-06-29T00:00:00"/>
    <x v="0"/>
    <d v="1899-12-30T12:00:00"/>
    <x v="4"/>
    <n v="1000"/>
    <s v="SF-1-5"/>
    <x v="1"/>
    <n v="801"/>
    <n v="12"/>
    <n v="0"/>
    <n v="0"/>
  </r>
  <r>
    <s v="6月"/>
    <d v="2020-06-29T00:00:00"/>
    <x v="0"/>
    <d v="1899-12-30T12:10:00"/>
    <x v="5"/>
    <n v="1300"/>
    <s v="SF-1-4"/>
    <x v="4"/>
    <n v="637"/>
    <n v="16"/>
    <n v="2"/>
    <n v="0.125"/>
  </r>
  <r>
    <s v="6月"/>
    <d v="2020-06-30T00:00:00"/>
    <x v="0"/>
    <s v="9:00左右"/>
    <x v="3"/>
    <n v="900"/>
    <s v="SF-2-0"/>
    <x v="5"/>
    <n v="1209"/>
    <n v="30"/>
    <n v="1"/>
    <n v="3.3333333333333333E-2"/>
  </r>
  <r>
    <s v="6月"/>
    <d v="2020-06-30T00:00:00"/>
    <x v="0"/>
    <s v="8：30"/>
    <x v="3"/>
    <n v="800"/>
    <s v="SF-1-1"/>
    <x v="6"/>
    <n v="870"/>
    <n v="15"/>
    <n v="2"/>
    <n v="0.13333333333333333"/>
  </r>
  <r>
    <s v="6月"/>
    <d v="2020-06-30T00:00:00"/>
    <x v="0"/>
    <d v="1899-12-30T12:23:00"/>
    <x v="0"/>
    <n v="1400"/>
    <s v="SF-1-3"/>
    <x v="7"/>
    <n v="949"/>
    <n v="7"/>
    <n v="1"/>
    <n v="0.14285714285714285"/>
  </r>
  <r>
    <s v="6月"/>
    <d v="2020-06-30T00:00:00"/>
    <x v="0"/>
    <d v="1899-12-30T12:15:00"/>
    <x v="6"/>
    <n v="8500"/>
    <s v="SF-3-0"/>
    <x v="1"/>
    <n v="7268"/>
    <n v="25"/>
    <n v="0"/>
    <n v="0"/>
  </r>
  <r>
    <s v="7月"/>
    <d v="2020-07-01T00:00:00"/>
    <x v="0"/>
    <s v="12点"/>
    <x v="0"/>
    <n v="5000"/>
    <s v="SF-1-1"/>
    <x v="8"/>
    <n v="5286"/>
    <n v="20"/>
    <n v="1"/>
    <n v="0.05"/>
  </r>
  <r>
    <s v="7月"/>
    <d v="2020-07-01T00:00:00"/>
    <x v="0"/>
    <d v="1899-12-30T12:45:00"/>
    <x v="5"/>
    <n v="1000"/>
    <s v="SF-1-2"/>
    <x v="4"/>
    <n v="726"/>
    <n v="8"/>
    <n v="1"/>
    <n v="0.125"/>
  </r>
  <r>
    <s v="7月"/>
    <d v="2020-07-01T00:00:00"/>
    <x v="0"/>
    <d v="1899-12-30T10:00:00"/>
    <x v="2"/>
    <n v="1800"/>
    <s v="SF-1-0"/>
    <x v="9"/>
    <n v="554"/>
    <n v="5"/>
    <n v="0"/>
    <n v="0"/>
  </r>
  <r>
    <s v="7月"/>
    <d v="2020-07-01T00:00:00"/>
    <x v="0"/>
    <d v="1899-12-30T10:00:00"/>
    <x v="7"/>
    <n v="1500"/>
    <s v="SF-1-5"/>
    <x v="10"/>
    <n v="1167"/>
    <n v="14"/>
    <n v="2"/>
    <n v="0.14285714285714285"/>
  </r>
  <r>
    <s v="7月"/>
    <d v="2020-07-02T00:00:00"/>
    <x v="0"/>
    <d v="1899-12-30T08:40:00"/>
    <x v="0"/>
    <n v="600"/>
    <s v="SF-1-1"/>
    <x v="11"/>
    <n v="476"/>
    <n v="10"/>
    <n v="2"/>
    <n v="0.2"/>
  </r>
  <r>
    <s v="7月"/>
    <d v="2020-07-02T00:00:00"/>
    <x v="0"/>
    <s v="10点"/>
    <x v="0"/>
    <n v="800"/>
    <s v="SF-1-1"/>
    <x v="4"/>
    <n v="448"/>
    <n v="12"/>
    <n v="1"/>
    <n v="8.3333333333333329E-2"/>
  </r>
  <r>
    <s v="7月"/>
    <d v="2020-07-03T00:00:00"/>
    <x v="0"/>
    <d v="1899-12-30T11:45:00"/>
    <x v="1"/>
    <n v="4600"/>
    <s v="SF-1-1"/>
    <x v="12"/>
    <n v="1226"/>
    <n v="7"/>
    <n v="1"/>
    <n v="0.14285714285714285"/>
  </r>
  <r>
    <s v="7月"/>
    <d v="2020-07-03T00:00:00"/>
    <x v="0"/>
    <d v="1899-12-30T08:10:00"/>
    <x v="5"/>
    <n v="1800"/>
    <s v="SF-1-0"/>
    <x v="13"/>
    <n v="1394"/>
    <n v="18"/>
    <n v="1"/>
    <n v="5.5555555555555552E-2"/>
  </r>
  <r>
    <s v="7月"/>
    <d v="2020-07-03T00:00:00"/>
    <x v="0"/>
    <d v="1899-12-30T09:48:00"/>
    <x v="3"/>
    <n v="1200"/>
    <s v="SF-4-1"/>
    <x v="14"/>
    <n v="898"/>
    <n v="8"/>
    <n v="0"/>
    <n v="0"/>
  </r>
  <r>
    <s v="7月"/>
    <d v="2020-07-03T00:00:00"/>
    <x v="0"/>
    <d v="1899-12-30T12:30:00"/>
    <x v="7"/>
    <n v="1000"/>
    <s v="SF-1-0"/>
    <x v="5"/>
    <n v="1261"/>
    <n v="15"/>
    <n v="2"/>
    <n v="0.13333333333333333"/>
  </r>
  <r>
    <s v="7月"/>
    <d v="2020-07-03T00:00:00"/>
    <x v="0"/>
    <d v="1899-12-30T12:00:00"/>
    <x v="1"/>
    <n v="1200"/>
    <s v="SF-1-0"/>
    <x v="15"/>
    <n v="1372"/>
    <n v="35"/>
    <n v="0"/>
    <n v="0"/>
  </r>
  <r>
    <s v="7月"/>
    <d v="2020-07-03T00:00:00"/>
    <x v="0"/>
    <d v="1899-12-30T08:30:00"/>
    <x v="5"/>
    <n v="1200"/>
    <s v="SF-4-0"/>
    <x v="8"/>
    <n v="1188"/>
    <n v="12"/>
    <n v="1"/>
    <n v="8.3333333333333329E-2"/>
  </r>
  <r>
    <s v="7月"/>
    <d v="2020-07-03T00:00:00"/>
    <x v="0"/>
    <d v="1899-12-30T12:00:00"/>
    <x v="3"/>
    <n v="4200"/>
    <s v="SF-1-0"/>
    <x v="16"/>
    <n v="2708"/>
    <n v="10"/>
    <n v="0"/>
    <n v="0"/>
  </r>
  <r>
    <s v="7月"/>
    <d v="2020-07-05T00:00:00"/>
    <x v="1"/>
    <d v="1899-12-30T10:17:00"/>
    <x v="2"/>
    <n v="1000"/>
    <s v="SF-1.1-2"/>
    <x v="4"/>
    <n v="954"/>
    <n v="30"/>
    <n v="0"/>
    <n v="0"/>
  </r>
  <r>
    <s v="7月"/>
    <d v="2020-07-06T00:00:00"/>
    <x v="1"/>
    <d v="1899-12-30T10:00:00"/>
    <x v="0"/>
    <n v="400"/>
    <s v="SF-1.1-0"/>
    <x v="9"/>
    <n v="283"/>
    <n v="10"/>
    <n v="0"/>
    <n v="0"/>
  </r>
  <r>
    <s v="7月"/>
    <d v="2020-07-06T00:00:00"/>
    <x v="1"/>
    <d v="1899-12-30T14:45:00"/>
    <x v="7"/>
    <n v="1200"/>
    <s v="SF-1-2"/>
    <x v="17"/>
    <n v="787"/>
    <n v="8"/>
    <n v="1"/>
    <n v="0.125"/>
  </r>
  <r>
    <s v="7月"/>
    <d v="2020-07-06T00:00:00"/>
    <x v="1"/>
    <d v="1899-12-30T08:10:00"/>
    <x v="0"/>
    <n v="1300"/>
    <s v="SF-1.1-0"/>
    <x v="10"/>
    <n v="785"/>
    <n v="16"/>
    <n v="1"/>
    <n v="6.25E-2"/>
  </r>
  <r>
    <s v="7月"/>
    <d v="2020-07-06T00:00:00"/>
    <x v="1"/>
    <d v="1899-12-30T09:00:00"/>
    <x v="1"/>
    <n v="3500"/>
    <s v="SF-2.1-2"/>
    <x v="11"/>
    <n v="2346"/>
    <n v="25"/>
    <n v="2"/>
    <n v="0.08"/>
  </r>
  <r>
    <s v="7月"/>
    <d v="2020-07-07T00:00:00"/>
    <x v="1"/>
    <d v="1899-12-30T08:30:00"/>
    <x v="0"/>
    <n v="800"/>
    <s v="SF-1-0"/>
    <x v="8"/>
    <n v="755"/>
    <n v="5"/>
    <n v="1"/>
    <n v="0.2"/>
  </r>
  <r>
    <s v="7月"/>
    <d v="2020-07-07T00:00:00"/>
    <x v="1"/>
    <d v="1899-12-30T12:23:00"/>
    <x v="6"/>
    <n v="1400"/>
    <s v="SF-1-3"/>
    <x v="18"/>
    <n v="839"/>
    <n v="3"/>
    <n v="1"/>
    <n v="0.33333333333333331"/>
  </r>
  <r>
    <s v="7月"/>
    <d v="2020-07-07T00:00:00"/>
    <x v="1"/>
    <d v="1900-01-08T07:12:00"/>
    <x v="7"/>
    <n v="7500"/>
    <s v="SF-2.1"/>
    <x v="1"/>
    <n v="2763"/>
    <n v="45"/>
    <n v="0"/>
    <n v="0"/>
  </r>
  <r>
    <s v="7月"/>
    <d v="2020-07-07T00:00:00"/>
    <x v="1"/>
    <d v="1899-12-30T10:00:00"/>
    <x v="3"/>
    <n v="900"/>
    <s v="SF-1-0"/>
    <x v="19"/>
    <n v="460"/>
    <n v="7"/>
    <n v="0"/>
    <n v="0"/>
  </r>
  <r>
    <s v="7月"/>
    <d v="2020-07-08T00:00:00"/>
    <x v="1"/>
    <d v="1899-12-30T10:00:00"/>
    <x v="3"/>
    <n v="5000"/>
    <s v="SF-1.1-2"/>
    <x v="8"/>
    <n v="4539"/>
    <n v="34"/>
    <n v="1"/>
    <n v="2.9411764705882353E-2"/>
  </r>
  <r>
    <s v="7月"/>
    <d v="2020-07-08T00:00:00"/>
    <x v="1"/>
    <s v="9：00"/>
    <x v="2"/>
    <n v="900"/>
    <s v="SF-2.1"/>
    <x v="5"/>
    <n v="795"/>
    <n v="12"/>
    <n v="1"/>
    <n v="8.3333333333333329E-2"/>
  </r>
  <r>
    <s v="7月"/>
    <d v="2020-07-08T00:00:00"/>
    <x v="1"/>
    <d v="1899-12-30T12:00:00"/>
    <x v="6"/>
    <n v="4600"/>
    <s v="SF-1-1"/>
    <x v="20"/>
    <n v="1699"/>
    <n v="10"/>
    <n v="0"/>
    <n v="0"/>
  </r>
  <r>
    <s v="7月"/>
    <d v="2020-07-08T00:00:00"/>
    <x v="1"/>
    <d v="1899-12-30T09:00:00"/>
    <x v="5"/>
    <n v="4000"/>
    <s v="SF-1-1"/>
    <x v="4"/>
    <n v="2584"/>
    <n v="19"/>
    <n v="2"/>
    <n v="0.10526315789473684"/>
  </r>
  <r>
    <s v="7月"/>
    <d v="2020-07-09T00:00:00"/>
    <x v="1"/>
    <s v="10：00"/>
    <x v="5"/>
    <n v="5000"/>
    <s v="SF-1.1-0"/>
    <x v="8"/>
    <n v="2869"/>
    <n v="47"/>
    <n v="0"/>
    <n v="0"/>
  </r>
  <r>
    <s v="7月"/>
    <d v="2020-07-09T00:00:00"/>
    <x v="1"/>
    <d v="1899-12-30T12:00:00"/>
    <x v="0"/>
    <n v="1000"/>
    <s v="SF-2-0"/>
    <x v="14"/>
    <n v="1235"/>
    <n v="40"/>
    <n v="2"/>
    <n v="0.05"/>
  </r>
  <r>
    <s v="7月"/>
    <d v="2020-07-09T00:00:00"/>
    <x v="1"/>
    <s v="12：00"/>
    <x v="7"/>
    <n v="900"/>
    <s v="SF-4-2"/>
    <x v="17"/>
    <n v="664"/>
    <n v="14"/>
    <n v="0"/>
    <n v="0"/>
  </r>
  <r>
    <s v="7月"/>
    <d v="2020-07-10T00:00:00"/>
    <x v="1"/>
    <d v="1899-12-30T08:30:00"/>
    <x v="1"/>
    <n v="4600"/>
    <s v="SF-1.1-0"/>
    <x v="3"/>
    <n v="1796"/>
    <n v="14"/>
    <n v="2"/>
    <n v="0.14285714285714285"/>
  </r>
  <r>
    <s v="7月"/>
    <d v="2020-07-10T00:00:00"/>
    <x v="1"/>
    <s v="8：10"/>
    <x v="2"/>
    <n v="1800"/>
    <s v="SF-1.1-2"/>
    <x v="1"/>
    <n v="1485"/>
    <n v="4"/>
    <n v="1"/>
    <n v="0.25"/>
  </r>
  <r>
    <s v="7月"/>
    <d v="2020-07-10T00:00:00"/>
    <x v="1"/>
    <d v="1899-12-30T09:48:00"/>
    <x v="0"/>
    <n v="1200"/>
    <s v="SF-4-1"/>
    <x v="7"/>
    <n v="776"/>
    <n v="6"/>
    <n v="1"/>
    <n v="0.16666666666666666"/>
  </r>
  <r>
    <s v="7月"/>
    <d v="2020-07-10T00:00:00"/>
    <x v="1"/>
    <d v="1899-12-30T12:00:00"/>
    <x v="7"/>
    <n v="1200"/>
    <s v="SF-1.1-2"/>
    <x v="11"/>
    <n v="1495"/>
    <n v="23"/>
    <n v="2"/>
    <n v="8.6956521739130432E-2"/>
  </r>
  <r>
    <s v="7月"/>
    <d v="2020-07-10T00:00:00"/>
    <x v="1"/>
    <d v="1899-12-30T15:30:00"/>
    <x v="4"/>
    <n v="3300"/>
    <s v="SF-4-0"/>
    <x v="14"/>
    <n v="658"/>
    <n v="9"/>
    <n v="0"/>
    <n v="0"/>
  </r>
  <r>
    <s v="7月"/>
    <d v="2020-07-10T00:00:00"/>
    <x v="1"/>
    <d v="1899-12-30T12:00:00"/>
    <x v="0"/>
    <n v="800"/>
    <s v="SF-1-0"/>
    <x v="21"/>
    <n v="661"/>
    <n v="3"/>
    <n v="0"/>
    <n v="0"/>
  </r>
  <r>
    <s v="7月"/>
    <d v="2020-07-11T00:00:00"/>
    <x v="1"/>
    <d v="1899-12-30T10:00:00"/>
    <x v="0"/>
    <n v="12000"/>
    <s v="SF-1-6"/>
    <x v="22"/>
    <n v="6565"/>
    <n v="76"/>
    <n v="1"/>
    <n v="1.3157894736842105E-2"/>
  </r>
  <r>
    <s v="7月"/>
    <d v="2020-07-12T00:00:00"/>
    <x v="2"/>
    <d v="1899-12-30T12:00:00"/>
    <x v="0"/>
    <n v="800"/>
    <s v="SF-1.1-2"/>
    <x v="20"/>
    <n v="631"/>
    <n v="11"/>
    <n v="2"/>
    <n v="0.18181818181818182"/>
  </r>
  <r>
    <s v="7月"/>
    <d v="2020-07-13T00:00:00"/>
    <x v="2"/>
    <s v="9点之前"/>
    <x v="1"/>
    <n v="5000"/>
    <s v="SF-1-0"/>
    <x v="23"/>
    <n v="4853"/>
    <n v="22"/>
    <n v="1"/>
    <n v="4.5454545454545456E-2"/>
  </r>
  <r>
    <s v="7月"/>
    <d v="2020-07-13T00:00:00"/>
    <x v="2"/>
    <s v="12：00 "/>
    <x v="4"/>
    <n v="1000"/>
    <s v="SF-1.1-2"/>
    <x v="5"/>
    <n v="707"/>
    <n v="14"/>
    <n v="2"/>
    <n v="0.14285714285714285"/>
  </r>
  <r>
    <s v="7月"/>
    <d v="2020-07-14T00:00:00"/>
    <x v="2"/>
    <d v="1899-12-30T18:00:00"/>
    <x v="1"/>
    <n v="8000"/>
    <s v="SF-4-0"/>
    <x v="1"/>
    <n v="1959"/>
    <n v="23"/>
    <n v="0"/>
    <n v="0"/>
  </r>
  <r>
    <s v="7月"/>
    <d v="2020-07-14T00:00:00"/>
    <x v="2"/>
    <d v="1899-12-30T12:00:00"/>
    <x v="4"/>
    <n v="7500"/>
    <s v="SF-4-0"/>
    <x v="20"/>
    <n v="3527"/>
    <n v="39"/>
    <n v="1"/>
    <n v="2.564102564102564E-2"/>
  </r>
  <r>
    <s v="7月"/>
    <d v="2020-07-15T00:00:00"/>
    <x v="2"/>
    <s v="10：00"/>
    <x v="2"/>
    <n v="5000"/>
    <s v="SF-1-2"/>
    <x v="16"/>
    <n v="3972"/>
    <n v="20"/>
    <n v="1"/>
    <n v="0.05"/>
  </r>
  <r>
    <s v="7月"/>
    <d v="2020-07-15T00:00:00"/>
    <x v="2"/>
    <d v="1900-01-08T03:36:00"/>
    <x v="0"/>
    <n v="500"/>
    <s v="SF-1-2"/>
    <x v="20"/>
    <n v="405"/>
    <n v="11"/>
    <n v="0"/>
    <n v="0"/>
  </r>
  <r>
    <s v="7月"/>
    <d v="2020-07-15T00:00:00"/>
    <x v="2"/>
    <s v="12：00"/>
    <x v="0"/>
    <n v="4600"/>
    <s v="SF-1.1-2"/>
    <x v="24"/>
    <n v="1013"/>
    <n v="13"/>
    <n v="1"/>
    <n v="7.6923076923076927E-2"/>
  </r>
  <r>
    <s v="7月"/>
    <d v="2020-07-15T00:00:00"/>
    <x v="2"/>
    <d v="1899-12-30T08:30:00"/>
    <x v="6"/>
    <n v="6500"/>
    <s v="SF-1-7"/>
    <x v="23"/>
    <n v="7882"/>
    <n v="28"/>
    <n v="1"/>
    <n v="3.5714285714285712E-2"/>
  </r>
  <r>
    <s v="7月"/>
    <d v="2020-07-16T00:00:00"/>
    <x v="2"/>
    <d v="1899-12-30T09:00:00"/>
    <x v="7"/>
    <n v="2000"/>
    <s v="SF-1-0"/>
    <x v="5"/>
    <n v="1441"/>
    <n v="22"/>
    <n v="2"/>
    <n v="9.0909090909090912E-2"/>
  </r>
  <r>
    <s v="7月"/>
    <d v="2020-07-17T00:00:00"/>
    <x v="2"/>
    <d v="1899-12-30T12:30:00"/>
    <x v="5"/>
    <n v="5000"/>
    <s v="SF-1-7"/>
    <x v="9"/>
    <n v="3326"/>
    <n v="21"/>
    <n v="0"/>
    <n v="0"/>
  </r>
  <r>
    <s v="7月"/>
    <d v="2020-07-17T00:00:00"/>
    <x v="2"/>
    <s v="8:10分"/>
    <x v="7"/>
    <n v="1800"/>
    <s v="SF-1-7"/>
    <x v="7"/>
    <n v="1644"/>
    <n v="10"/>
    <n v="1"/>
    <n v="0.1"/>
  </r>
  <r>
    <s v="7月"/>
    <d v="2020-07-17T00:00:00"/>
    <x v="2"/>
    <d v="1899-12-30T09:36:00"/>
    <x v="7"/>
    <n v="2400"/>
    <s v="SF-1-3"/>
    <x v="25"/>
    <n v="1436"/>
    <n v="3"/>
    <n v="0"/>
    <n v="0"/>
  </r>
  <r>
    <s v="7月"/>
    <d v="2020-07-17T00:00:00"/>
    <x v="2"/>
    <d v="1899-12-30T08:30:00"/>
    <x v="4"/>
    <n v="6300"/>
    <s v="SF-1-0"/>
    <x v="1"/>
    <n v="4968"/>
    <n v="13"/>
    <n v="2"/>
    <n v="0.15384615384615385"/>
  </r>
  <r>
    <s v="7月"/>
    <d v="2020-07-17T00:00:00"/>
    <x v="2"/>
    <d v="1899-12-30T09:00:00"/>
    <x v="3"/>
    <n v="1500"/>
    <s v="SF-1.1-2"/>
    <x v="17"/>
    <n v="1264"/>
    <n v="19"/>
    <n v="2"/>
    <n v="0.10526315789473684"/>
  </r>
  <r>
    <s v="7月"/>
    <d v="2020-07-18T00:00:00"/>
    <x v="2"/>
    <d v="1899-12-30T10:00:00"/>
    <x v="6"/>
    <n v="0"/>
    <s v="SF-1.1-0"/>
    <x v="17"/>
    <n v="4055"/>
    <n v="32"/>
    <n v="0"/>
    <n v="0"/>
  </r>
  <r>
    <s v="7月"/>
    <d v="2020-07-19T00:00:00"/>
    <x v="3"/>
    <d v="1899-12-30T12:00:00"/>
    <x v="7"/>
    <n v="1000"/>
    <s v="SF-2-2"/>
    <x v="8"/>
    <n v="689"/>
    <n v="6"/>
    <n v="0"/>
    <n v="0"/>
  </r>
  <r>
    <s v="7月"/>
    <d v="2020-07-20T00:00:00"/>
    <x v="3"/>
    <d v="1899-12-30T08:30:00"/>
    <x v="4"/>
    <n v="500"/>
    <s v="SF-1-0"/>
    <x v="26"/>
    <n v="473"/>
    <n v="2"/>
    <n v="0"/>
    <n v="0"/>
  </r>
  <r>
    <s v="7月"/>
    <d v="2020-07-20T00:00:00"/>
    <x v="3"/>
    <d v="1899-12-30T11:45:00"/>
    <x v="0"/>
    <n v="2400"/>
    <s v="SF-1-0"/>
    <x v="11"/>
    <n v="1565"/>
    <n v="21"/>
    <n v="1"/>
    <n v="4.7619047619047616E-2"/>
  </r>
  <r>
    <s v="7月"/>
    <d v="2020-07-21T00:00:00"/>
    <x v="3"/>
    <d v="1899-12-30T11:30:00"/>
    <x v="3"/>
    <n v="700"/>
    <s v="SF-1-1"/>
    <x v="5"/>
    <n v="294"/>
    <n v="5"/>
    <n v="1"/>
    <n v="0.2"/>
  </r>
  <r>
    <s v="7月"/>
    <d v="2020-07-21T00:00:00"/>
    <x v="3"/>
    <d v="1899-12-30T08:20:00"/>
    <x v="6"/>
    <n v="250"/>
    <s v="SF-1-7"/>
    <x v="17"/>
    <n v="182"/>
    <n v="2"/>
    <n v="1"/>
    <n v="0.5"/>
  </r>
  <r>
    <s v="7月"/>
    <d v="2020-07-22T00:00:00"/>
    <x v="3"/>
    <d v="1899-12-30T09:00:00"/>
    <x v="6"/>
    <n v="5000"/>
    <s v="SF-1.1-3"/>
    <x v="20"/>
    <n v="3514"/>
    <n v="14"/>
    <n v="0"/>
    <n v="0"/>
  </r>
  <r>
    <s v="7月"/>
    <d v="2020-07-22T00:00:00"/>
    <x v="3"/>
    <d v="1899-12-30T08:30:00"/>
    <x v="6"/>
    <n v="800"/>
    <s v="SF-1.1-2"/>
    <x v="9"/>
    <n v="903"/>
    <n v="10"/>
    <n v="2"/>
    <n v="0.2"/>
  </r>
  <r>
    <s v="7月"/>
    <d v="2020-07-22T00:00:00"/>
    <x v="3"/>
    <d v="1899-12-30T08:08:00"/>
    <x v="2"/>
    <n v="800"/>
    <s v="SF-1-7"/>
    <x v="21"/>
    <n v="605"/>
    <n v="0"/>
    <n v="0"/>
    <e v="#DIV/0!"/>
  </r>
  <r>
    <s v="7月"/>
    <d v="2020-07-22T00:00:00"/>
    <x v="3"/>
    <d v="1900-01-11T00:00:00"/>
    <x v="2"/>
    <n v="300"/>
    <s v="SF-1-0"/>
    <x v="26"/>
    <n v="44"/>
    <n v="1"/>
    <n v="0"/>
    <n v="0"/>
  </r>
  <r>
    <s v="7月"/>
    <d v="2020-07-23T00:00:00"/>
    <x v="3"/>
    <d v="1899-12-30T12:30:00"/>
    <x v="5"/>
    <n v="5000"/>
    <s v="SF-1.1-4"/>
    <x v="8"/>
    <n v="2161"/>
    <n v="26"/>
    <n v="0"/>
    <n v="0"/>
  </r>
  <r>
    <s v="7月"/>
    <d v="2020-07-23T00:00:00"/>
    <x v="3"/>
    <d v="1899-12-30T07:30:00"/>
    <x v="1"/>
    <n v="2000"/>
    <s v="SF-1-7"/>
    <x v="25"/>
    <n v="1177"/>
    <n v="2"/>
    <n v="0"/>
    <n v="0"/>
  </r>
  <r>
    <s v="7月"/>
    <d v="2020-07-23T00:00:00"/>
    <x v="3"/>
    <d v="1899-12-30T13:00:00"/>
    <x v="7"/>
    <n v="7000"/>
    <s v="SF-2.1-1"/>
    <x v="20"/>
    <n v="3935"/>
    <n v="62"/>
    <n v="0"/>
    <n v="0"/>
  </r>
  <r>
    <s v="7月"/>
    <d v="2020-07-24T00:00:00"/>
    <x v="3"/>
    <d v="1899-12-30T09:00:00"/>
    <x v="7"/>
    <n v="2000"/>
    <s v="SF-1.1-2"/>
    <x v="5"/>
    <n v="1731"/>
    <n v="34"/>
    <n v="1"/>
    <n v="2.9411764705882353E-2"/>
  </r>
  <r>
    <s v="7月"/>
    <d v="2020-07-24T00:00:00"/>
    <x v="3"/>
    <d v="1899-12-30T12:00:00"/>
    <x v="0"/>
    <n v="400"/>
    <s v="SF-1-2"/>
    <x v="17"/>
    <n v="237"/>
    <n v="9"/>
    <n v="1"/>
    <n v="0.1111111111111111"/>
  </r>
  <r>
    <s v="7月"/>
    <d v="2020-07-24T00:00:00"/>
    <x v="3"/>
    <d v="1899-12-30T12:00:00"/>
    <x v="2"/>
    <n v="1500"/>
    <s v="SF-1-7"/>
    <x v="25"/>
    <n v="592"/>
    <n v="7"/>
    <n v="1"/>
    <n v="0.14285714285714285"/>
  </r>
  <r>
    <s v="7月"/>
    <d v="2020-07-24T00:00:00"/>
    <x v="3"/>
    <d v="1899-12-30T10:00:00"/>
    <x v="4"/>
    <n v="300"/>
    <s v="SF-1-0"/>
    <x v="26"/>
    <n v="198"/>
    <n v="12"/>
    <n v="0"/>
    <n v="0"/>
  </r>
  <r>
    <s v="7月"/>
    <d v="2020-07-25T00:00:00"/>
    <x v="3"/>
    <d v="1899-12-30T12:00:00"/>
    <x v="5"/>
    <n v="1000"/>
    <s v="SF-1-2"/>
    <x v="25"/>
    <n v="1007"/>
    <n v="7"/>
    <n v="1"/>
    <n v="0.14285714285714285"/>
  </r>
  <r>
    <s v="7月"/>
    <d v="2020-07-26T00:00:00"/>
    <x v="4"/>
    <d v="1899-12-30T14:45:00"/>
    <x v="4"/>
    <n v="1200"/>
    <s v="SF-1.1-0"/>
    <x v="6"/>
    <n v="1192"/>
    <n v="20"/>
    <n v="0"/>
    <n v="0"/>
  </r>
  <r>
    <s v="7月"/>
    <d v="2020-07-27T00:00:00"/>
    <x v="4"/>
    <d v="1899-12-30T09:36:00"/>
    <x v="6"/>
    <n v="2400"/>
    <s v="SF-1.1-1"/>
    <x v="20"/>
    <n v="1108"/>
    <n v="3"/>
    <n v="1"/>
    <n v="0.33333333333333331"/>
  </r>
  <r>
    <s v="7月"/>
    <d v="2020-07-27T00:00:00"/>
    <x v="4"/>
    <d v="1899-12-30T08:30:00"/>
    <x v="1"/>
    <n v="6300"/>
    <s v="SF-1.1-2"/>
    <x v="4"/>
    <n v="2256"/>
    <n v="11"/>
    <n v="0"/>
    <n v="0"/>
  </r>
  <r>
    <s v="7月"/>
    <d v="2020-07-28T00:00:00"/>
    <x v="4"/>
    <d v="1899-12-30T08:15:00"/>
    <x v="3"/>
    <n v="3300"/>
    <s v="SF-1-7"/>
    <x v="10"/>
    <n v="1969"/>
    <n v="11"/>
    <n v="1"/>
    <n v="9.0909090909090912E-2"/>
  </r>
  <r>
    <s v="7月"/>
    <d v="2020-07-28T00:00:00"/>
    <x v="4"/>
    <d v="1899-12-30T08:30:00"/>
    <x v="6"/>
    <n v="6500"/>
    <s v="SF-1.1-0"/>
    <x v="20"/>
    <n v="3607"/>
    <n v="27"/>
    <n v="2"/>
    <n v="7.407407407407407E-2"/>
  </r>
  <r>
    <s v="7月"/>
    <d v="2020-07-28T00:00:00"/>
    <x v="4"/>
    <d v="1899-12-30T08:00:00"/>
    <x v="4"/>
    <n v="1200"/>
    <s v="SF-1-7"/>
    <x v="5"/>
    <n v="931"/>
    <n v="17"/>
    <n v="0"/>
    <n v="0"/>
  </r>
  <r>
    <s v="7月"/>
    <d v="2020-07-28T00:00:00"/>
    <x v="4"/>
    <d v="1899-12-30T12:00:00"/>
    <x v="0"/>
    <n v="4600"/>
    <s v="SF-1-7"/>
    <x v="8"/>
    <n v="2857"/>
    <n v="10"/>
    <n v="1"/>
    <n v="0.1"/>
  </r>
  <r>
    <s v="7月"/>
    <d v="2020-07-28T00:00:00"/>
    <x v="4"/>
    <s v="8：00"/>
    <x v="1"/>
    <n v="1100"/>
    <s v="SF-1-7"/>
    <x v="19"/>
    <n v="757"/>
    <n v="10"/>
    <n v="2"/>
    <n v="0.2"/>
  </r>
  <r>
    <s v="7月"/>
    <d v="2020-07-28T00:00:00"/>
    <x v="4"/>
    <d v="1899-12-30T12:10:00"/>
    <x v="6"/>
    <n v="1200"/>
    <s v="SF-1.1-2"/>
    <x v="11"/>
    <n v="287"/>
    <n v="5"/>
    <n v="0"/>
    <n v="0"/>
  </r>
  <r>
    <s v="7月"/>
    <d v="2020-07-28T00:00:00"/>
    <x v="4"/>
    <s v="9：00"/>
    <x v="0"/>
    <n v="1000"/>
    <s v="SF-1.1-2"/>
    <x v="26"/>
    <n v="495"/>
    <n v="5"/>
    <n v="1"/>
    <n v="0.2"/>
  </r>
  <r>
    <s v="7月"/>
    <d v="2020-07-29T00:00:00"/>
    <x v="4"/>
    <s v="9：00"/>
    <x v="5"/>
    <n v="5000"/>
    <s v="SF-5-0"/>
    <x v="1"/>
    <n v="3312"/>
    <n v="4"/>
    <n v="0"/>
    <n v="0"/>
  </r>
  <r>
    <s v="7月"/>
    <d v="2020-07-30T00:00:00"/>
    <x v="4"/>
    <s v="8:23"/>
    <x v="4"/>
    <n v="3500"/>
    <s v="SF-1.1-0"/>
    <x v="9"/>
    <n v="914"/>
    <n v="4"/>
    <n v="1"/>
    <n v="0.25"/>
  </r>
  <r>
    <s v="7月"/>
    <d v="2020-07-30T00:00:00"/>
    <x v="4"/>
    <s v="8:30"/>
    <x v="7"/>
    <n v="5000"/>
    <s v="SF-5-1"/>
    <x v="14"/>
    <n v="3249"/>
    <n v="13"/>
    <n v="2"/>
    <n v="0.15384615384615385"/>
  </r>
  <r>
    <s v="7月"/>
    <d v="2020-07-30T00:00:00"/>
    <x v="4"/>
    <s v="17:53"/>
    <x v="5"/>
    <n v="1400"/>
    <s v="SF-1.1-1"/>
    <x v="17"/>
    <n v="689"/>
    <n v="4"/>
    <n v="0"/>
    <n v="0"/>
  </r>
  <r>
    <s v="7月"/>
    <d v="2020-07-30T00:00:00"/>
    <x v="4"/>
    <s v="7:30"/>
    <x v="0"/>
    <n v="2000"/>
    <s v="SF-5-1"/>
    <x v="11"/>
    <n v="1175"/>
    <n v="19"/>
    <n v="2"/>
    <n v="0.10526315789473684"/>
  </r>
  <r>
    <s v="7月"/>
    <d v="2020-07-30T00:00:00"/>
    <x v="4"/>
    <s v="12:00"/>
    <x v="4"/>
    <n v="1000"/>
    <s v="SF-5-0"/>
    <x v="8"/>
    <n v="721"/>
    <n v="0"/>
    <n v="0"/>
    <e v="#DIV/0!"/>
  </r>
  <r>
    <s v="7月"/>
    <d v="2020-07-30T00:00:00"/>
    <x v="4"/>
    <s v="10:00"/>
    <x v="0"/>
    <n v="12000"/>
    <s v="SF-5-3"/>
    <x v="27"/>
    <n v="12193"/>
    <n v="46"/>
    <n v="0"/>
    <n v="0"/>
  </r>
  <r>
    <s v="7月"/>
    <d v="2020-07-30T00:00:00"/>
    <x v="4"/>
    <d v="1899-12-30T11:30:00"/>
    <x v="6"/>
    <n v="500"/>
    <s v="SF-1.1-0"/>
    <x v="1"/>
    <n v="372"/>
    <n v="0"/>
    <n v="0"/>
    <e v="#DIV/0!"/>
  </r>
  <r>
    <s v="7月"/>
    <d v="2020-07-31T00:00:00"/>
    <x v="4"/>
    <d v="1899-12-30T12:01:00"/>
    <x v="5"/>
    <n v="2300"/>
    <s v="SF-1-7"/>
    <x v="9"/>
    <n v="1541"/>
    <n v="11"/>
    <n v="1"/>
    <n v="9.0909090909090912E-2"/>
  </r>
  <r>
    <s v="7月"/>
    <d v="2020-07-31T00:00:00"/>
    <x v="4"/>
    <d v="1899-12-30T08:30:00"/>
    <x v="0"/>
    <n v="800"/>
    <s v="SF-5-1"/>
    <x v="28"/>
    <n v="1076"/>
    <n v="12"/>
    <n v="2"/>
    <n v="0.16666666666666666"/>
  </r>
  <r>
    <s v="7月"/>
    <d v="2020-07-31T00:00:00"/>
    <x v="4"/>
    <d v="1899-12-30T11:28:00"/>
    <x v="0"/>
    <n v="1000"/>
    <s v="SF-1-7"/>
    <x v="20"/>
    <n v="838"/>
    <n v="2"/>
    <n v="0"/>
    <n v="0"/>
  </r>
  <r>
    <s v="7月"/>
    <d v="2020-07-31T00:00:00"/>
    <x v="4"/>
    <d v="1899-12-30T12:30:00"/>
    <x v="5"/>
    <n v="5000"/>
    <s v="SF-5-0"/>
    <x v="10"/>
    <n v="1957"/>
    <n v="11"/>
    <n v="1"/>
    <n v="9.0909090909090912E-2"/>
  </r>
  <r>
    <s v="8月"/>
    <d v="2020-08-02T00:00:00"/>
    <x v="5"/>
    <d v="1899-12-30T12:00:00"/>
    <x v="4"/>
    <n v="1200"/>
    <s v="SF-7-0"/>
    <x v="5"/>
    <n v="1197"/>
    <n v="12"/>
    <n v="2"/>
    <n v="0.16666666666666666"/>
  </r>
  <r>
    <s v="8月"/>
    <d v="2020-08-03T00:00:00"/>
    <x v="5"/>
    <d v="1899-12-30T08:30:00"/>
    <x v="1"/>
    <n v="4600"/>
    <s v="SF-5-1"/>
    <x v="19"/>
    <n v="943"/>
    <n v="0"/>
    <n v="0"/>
    <e v="#DIV/0!"/>
  </r>
  <r>
    <s v="8月"/>
    <d v="2020-08-03T00:00:00"/>
    <x v="5"/>
    <d v="1899-12-30T08:10:00"/>
    <x v="1"/>
    <n v="2500"/>
    <s v="SF-1-0"/>
    <x v="10"/>
    <n v="1739"/>
    <n v="8"/>
    <n v="0"/>
    <n v="0"/>
  </r>
  <r>
    <s v="8月"/>
    <d v="2020-08-04T00:00:00"/>
    <x v="5"/>
    <d v="1899-12-30T11:00:00"/>
    <x v="0"/>
    <n v="650"/>
    <s v="SF-1-0"/>
    <x v="8"/>
    <n v="404"/>
    <n v="1"/>
    <n v="0"/>
    <n v="0"/>
  </r>
  <r>
    <s v="8月"/>
    <d v="2020-08-04T00:00:00"/>
    <x v="5"/>
    <d v="1899-12-30T09:00:00"/>
    <x v="0"/>
    <n v="500"/>
    <s v="SF-1.1-1"/>
    <x v="29"/>
    <n v="253"/>
    <n v="6"/>
    <n v="1"/>
    <n v="0.16666666666666666"/>
  </r>
  <r>
    <s v="8月"/>
    <d v="2020-08-05T00:00:00"/>
    <x v="5"/>
    <d v="1899-12-30T09:00:00"/>
    <x v="2"/>
    <n v="5000"/>
    <s v="SF-6-4"/>
    <x v="20"/>
    <n v="3547"/>
    <n v="36"/>
    <n v="2"/>
    <n v="5.5555555555555552E-2"/>
  </r>
  <r>
    <s v="8月"/>
    <d v="2020-08-05T00:00:00"/>
    <x v="5"/>
    <d v="1899-12-30T09:05:00"/>
    <x v="4"/>
    <n v="900"/>
    <s v="SF-6-4"/>
    <x v="1"/>
    <n v="438"/>
    <n v="1"/>
    <n v="0"/>
    <n v="0"/>
  </r>
  <r>
    <s v="8月"/>
    <d v="2020-08-05T00:00:00"/>
    <x v="5"/>
    <d v="1899-12-30T14:00:00"/>
    <x v="6"/>
    <n v="2000"/>
    <s v="SF-1-0"/>
    <x v="15"/>
    <n v="759"/>
    <n v="4"/>
    <n v="1"/>
    <n v="0.25"/>
  </r>
  <r>
    <s v="8月"/>
    <d v="2020-08-05T00:00:00"/>
    <x v="5"/>
    <d v="1899-12-30T18:00:00"/>
    <x v="2"/>
    <n v="1200"/>
    <s v="SF-5-0"/>
    <x v="4"/>
    <n v="443"/>
    <n v="14"/>
    <n v="0"/>
    <n v="0"/>
  </r>
  <r>
    <s v="8月"/>
    <d v="2020-08-06T00:00:00"/>
    <x v="5"/>
    <d v="1899-12-30T08:10:00"/>
    <x v="6"/>
    <n v="1300"/>
    <s v="SF-6-1"/>
    <x v="14"/>
    <n v="945"/>
    <n v="6"/>
    <n v="1"/>
    <n v="0.16666666666666666"/>
  </r>
  <r>
    <s v="8月"/>
    <d v="2020-08-06T00:00:00"/>
    <x v="5"/>
    <d v="1899-12-30T14:25:00"/>
    <x v="4"/>
    <n v="1200"/>
    <s v="SF-5-2"/>
    <x v="19"/>
    <n v="1304"/>
    <n v="8"/>
    <n v="0"/>
    <n v="0"/>
  </r>
  <r>
    <s v="8月"/>
    <d v="2020-08-06T00:00:00"/>
    <x v="5"/>
    <d v="1899-12-30T10:00:00"/>
    <x v="7"/>
    <n v="12000"/>
    <s v="SF-6-0"/>
    <x v="20"/>
    <n v="5399"/>
    <n v="19"/>
    <n v="2"/>
    <n v="0.10526315789473684"/>
  </r>
  <r>
    <s v="8月"/>
    <d v="2020-08-06T00:00:00"/>
    <x v="5"/>
    <s v="10:00左右"/>
    <x v="7"/>
    <n v="1300"/>
    <s v="SF-1-9"/>
    <x v="16"/>
    <n v="905"/>
    <n v="5"/>
    <n v="0"/>
    <n v="0"/>
  </r>
  <r>
    <s v="8月"/>
    <d v="2020-08-06T00:00:00"/>
    <x v="5"/>
    <d v="1899-12-30T09:00:00"/>
    <x v="1"/>
    <n v="3500"/>
    <s v="SF-5-1"/>
    <x v="21"/>
    <n v="1340"/>
    <n v="6"/>
    <n v="0"/>
    <n v="0"/>
  </r>
  <r>
    <s v="8月"/>
    <d v="2020-08-07T00:00:00"/>
    <x v="5"/>
    <d v="1899-12-30T09:36:00"/>
    <x v="6"/>
    <n v="2400"/>
    <s v="SF-5-1"/>
    <x v="20"/>
    <n v="1225"/>
    <n v="4"/>
    <n v="0"/>
    <n v="0"/>
  </r>
  <r>
    <s v="8月"/>
    <d v="2020-08-07T00:00:00"/>
    <x v="5"/>
    <d v="1899-12-30T13:00:00"/>
    <x v="6"/>
    <n v="1200"/>
    <s v="SF-6-1"/>
    <x v="29"/>
    <n v="1096"/>
    <n v="8"/>
    <n v="1"/>
    <n v="0.125"/>
  </r>
  <r>
    <s v="8月"/>
    <d v="2020-08-07T00:00:00"/>
    <x v="5"/>
    <d v="1899-12-30T10:00:00"/>
    <x v="0"/>
    <n v="400"/>
    <s v="SF-6-4"/>
    <x v="8"/>
    <n v="232"/>
    <n v="2"/>
    <n v="0"/>
    <n v="0"/>
  </r>
  <r>
    <s v="8月"/>
    <d v="2020-08-07T00:00:00"/>
    <x v="5"/>
    <d v="1899-12-30T08:30:00"/>
    <x v="6"/>
    <n v="5000"/>
    <s v="SF-1.1-1"/>
    <x v="0"/>
    <n v="3249"/>
    <n v="42"/>
    <n v="2"/>
    <n v="4.7619047619047616E-2"/>
  </r>
  <r>
    <s v="8月"/>
    <d v="2020-08-07T00:00:00"/>
    <x v="5"/>
    <d v="1899-12-30T08:10:00"/>
    <x v="7"/>
    <n v="1800"/>
    <s v="SF-6-3"/>
    <x v="25"/>
    <n v="930"/>
    <n v="7"/>
    <n v="1"/>
    <n v="0.14285714285714285"/>
  </r>
  <r>
    <s v="8月"/>
    <d v="2020-08-07T00:00:00"/>
    <x v="5"/>
    <s v="9：00"/>
    <x v="0"/>
    <n v="400"/>
    <s v="SF-4-0"/>
    <x v="30"/>
    <n v="452"/>
    <n v="6"/>
    <n v="1"/>
    <n v="0.16666666666666666"/>
  </r>
  <r>
    <s v="8月"/>
    <d v="2020-08-09T00:00:00"/>
    <x v="6"/>
    <d v="1899-12-30T12:30:00"/>
    <x v="5"/>
    <n v="5000"/>
    <s v="SF-6-1"/>
    <x v="18"/>
    <n v="2257"/>
    <n v="17"/>
    <n v="1"/>
    <n v="5.8823529411764705E-2"/>
  </r>
  <r>
    <s v="8月"/>
    <d v="2020-08-10T00:00:00"/>
    <x v="6"/>
    <d v="1899-12-30T09:00:00"/>
    <x v="6"/>
    <n v="4300"/>
    <s v="SF-1-0"/>
    <x v="20"/>
    <n v="2032"/>
    <n v="5"/>
    <n v="0"/>
    <n v="0"/>
  </r>
  <r>
    <s v="8月"/>
    <d v="2020-08-10T00:00:00"/>
    <x v="6"/>
    <d v="1899-12-30T14:03:00"/>
    <x v="5"/>
    <n v="2000"/>
    <s v="SF-1-1"/>
    <x v="26"/>
    <n v="1286"/>
    <n v="5"/>
    <n v="0"/>
    <n v="0"/>
  </r>
  <r>
    <s v="8月"/>
    <d v="2020-08-10T00:00:00"/>
    <x v="6"/>
    <d v="1899-12-30T12:00:00"/>
    <x v="0"/>
    <n v="4500"/>
    <s v="SF-6-3"/>
    <x v="31"/>
    <n v="644"/>
    <n v="4"/>
    <n v="0"/>
    <n v="0"/>
  </r>
  <r>
    <s v="8月"/>
    <d v="2020-08-10T00:00:00"/>
    <x v="6"/>
    <d v="1899-12-30T11:30:00"/>
    <x v="2"/>
    <n v="1400"/>
    <s v="SF-5-2"/>
    <x v="28"/>
    <n v="396"/>
    <n v="0"/>
    <n v="0"/>
    <e v="#DIV/0!"/>
  </r>
  <r>
    <s v="8月"/>
    <d v="2020-08-10T00:00:00"/>
    <x v="6"/>
    <d v="1899-12-30T11:25:00"/>
    <x v="0"/>
    <n v="2500"/>
    <s v="SF-5-0"/>
    <x v="10"/>
    <n v="582"/>
    <n v="1"/>
    <n v="0"/>
    <n v="0"/>
  </r>
  <r>
    <s v="8月"/>
    <d v="2020-08-11T00:00:00"/>
    <x v="6"/>
    <d v="1899-12-30T10:00:00"/>
    <x v="4"/>
    <n v="5000"/>
    <s v="SF-1.1-0"/>
    <x v="14"/>
    <n v="4780"/>
    <n v="32"/>
    <n v="2"/>
    <n v="6.25E-2"/>
  </r>
  <r>
    <s v="8月"/>
    <d v="2020-08-11T00:00:00"/>
    <x v="6"/>
    <d v="1899-12-30T08:30:00"/>
    <x v="5"/>
    <n v="800"/>
    <s v="SF-6-3"/>
    <x v="8"/>
    <n v="669"/>
    <n v="3"/>
    <n v="2"/>
    <n v="0.66666666666666663"/>
  </r>
  <r>
    <s v="8月"/>
    <d v="2020-08-11T00:00:00"/>
    <x v="6"/>
    <d v="1899-12-30T12:12:00"/>
    <x v="3"/>
    <n v="32000"/>
    <s v="SF-4-1"/>
    <x v="1"/>
    <n v="11987"/>
    <n v="93"/>
    <n v="2"/>
    <n v="2.1505376344086023E-2"/>
  </r>
  <r>
    <s v="8月"/>
    <d v="2020-08-11T00:00:00"/>
    <x v="6"/>
    <d v="1899-12-30T09:00:00"/>
    <x v="7"/>
    <n v="2000"/>
    <s v="SF-6-1"/>
    <x v="21"/>
    <n v="2477"/>
    <n v="12"/>
    <n v="2"/>
    <n v="0.16666666666666666"/>
  </r>
  <r>
    <s v="8月"/>
    <d v="2020-08-11T00:00:00"/>
    <x v="6"/>
    <d v="1899-12-30T09:20:00"/>
    <x v="7"/>
    <n v="200"/>
    <s v="SF-5-2"/>
    <x v="31"/>
    <n v="536"/>
    <n v="6"/>
    <n v="0"/>
    <n v="0"/>
  </r>
  <r>
    <s v="8月"/>
    <d v="2020-08-12T00:00:00"/>
    <x v="6"/>
    <d v="1899-12-30T08:30:00"/>
    <x v="1"/>
    <n v="4600"/>
    <s v="SF-6-3"/>
    <x v="19"/>
    <n v="523"/>
    <n v="2"/>
    <n v="1"/>
    <n v="0.5"/>
  </r>
  <r>
    <s v="8月"/>
    <d v="2020-08-12T00:00:00"/>
    <x v="6"/>
    <d v="1899-12-30T08:30:00"/>
    <x v="0"/>
    <n v="6500"/>
    <s v="SF-6-5"/>
    <x v="32"/>
    <n v="3973"/>
    <n v="31"/>
    <n v="1"/>
    <n v="3.2258064516129031E-2"/>
  </r>
  <r>
    <s v="8月"/>
    <d v="2020-08-12T00:00:00"/>
    <x v="6"/>
    <d v="1899-12-30T15:00:00"/>
    <x v="7"/>
    <n v="2000"/>
    <s v="SF-6-6"/>
    <x v="14"/>
    <n v="887"/>
    <n v="2"/>
    <n v="1"/>
    <n v="0.5"/>
  </r>
  <r>
    <s v="8月"/>
    <d v="2020-08-12T00:00:00"/>
    <x v="6"/>
    <d v="1899-12-30T10:00:00"/>
    <x v="7"/>
    <n v="400"/>
    <s v="SF-1-3"/>
    <x v="10"/>
    <n v="149"/>
    <n v="1"/>
    <n v="0"/>
    <n v="0"/>
  </r>
  <r>
    <s v="8月"/>
    <d v="2020-08-12T00:00:00"/>
    <x v="6"/>
    <d v="1899-12-30T11:58:00"/>
    <x v="3"/>
    <n v="6000"/>
    <s v="SF-6-7"/>
    <x v="29"/>
    <n v="5496"/>
    <n v="12"/>
    <n v="1"/>
    <n v="8.3333333333333329E-2"/>
  </r>
  <r>
    <s v="8月"/>
    <d v="2020-08-13T00:00:00"/>
    <x v="6"/>
    <d v="1899-12-30T12:00:00"/>
    <x v="5"/>
    <n v="1200"/>
    <s v="SF-5-1"/>
    <x v="33"/>
    <n v="1230"/>
    <n v="12"/>
    <n v="1"/>
    <n v="8.3333333333333329E-2"/>
  </r>
  <r>
    <s v="8月"/>
    <d v="2020-08-13T00:00:00"/>
    <x v="6"/>
    <d v="1899-12-30T08:30:00"/>
    <x v="5"/>
    <n v="1500"/>
    <s v="SF-6-2"/>
    <x v="19"/>
    <n v="756"/>
    <n v="3"/>
    <n v="0"/>
    <n v="0"/>
  </r>
  <r>
    <s v="8月"/>
    <d v="2020-08-13T00:00:00"/>
    <x v="6"/>
    <d v="1899-12-30T08:15:00"/>
    <x v="3"/>
    <n v="3200"/>
    <s v="SF-1.1-5"/>
    <x v="25"/>
    <n v="2107"/>
    <n v="20"/>
    <n v="0"/>
    <n v="0"/>
  </r>
  <r>
    <s v="8月"/>
    <d v="2020-08-13T00:00:00"/>
    <x v="6"/>
    <s v="8：30"/>
    <x v="7"/>
    <n v="600"/>
    <s v="SF-6-8"/>
    <x v="6"/>
    <n v="355"/>
    <n v="2"/>
    <n v="0"/>
    <n v="0"/>
  </r>
  <r>
    <s v="8月"/>
    <d v="2020-08-13T00:00:00"/>
    <x v="6"/>
    <d v="1899-12-30T11:00:00"/>
    <x v="0"/>
    <n v="5000"/>
    <s v="SF-8-0"/>
    <x v="5"/>
    <n v="2302"/>
    <n v="16"/>
    <n v="2"/>
    <n v="0.125"/>
  </r>
  <r>
    <s v="8月"/>
    <d v="2020-08-13T00:00:00"/>
    <x v="6"/>
    <d v="1899-12-30T11:00:00"/>
    <x v="3"/>
    <n v="2300"/>
    <s v="SF-4-1"/>
    <x v="8"/>
    <n v="604"/>
    <n v="0"/>
    <n v="0"/>
    <e v="#DIV/0!"/>
  </r>
  <r>
    <s v="8月"/>
    <d v="2020-08-13T00:00:00"/>
    <x v="6"/>
    <d v="1899-12-30T11:00:00"/>
    <x v="0"/>
    <n v="1800"/>
    <s v="SF-4-3"/>
    <x v="11"/>
    <n v="5581"/>
    <n v="10"/>
    <n v="0"/>
    <n v="0"/>
  </r>
  <r>
    <s v="8月"/>
    <d v="2020-08-14T00:00:00"/>
    <x v="6"/>
    <d v="1899-12-30T08:10:00"/>
    <x v="0"/>
    <n v="1300"/>
    <s v="SF-1.1-0"/>
    <x v="26"/>
    <n v="621"/>
    <n v="8"/>
    <n v="1"/>
    <n v="0.125"/>
  </r>
  <r>
    <s v="8月"/>
    <d v="2020-08-14T00:00:00"/>
    <x v="6"/>
    <d v="1899-12-30T14:25:00"/>
    <x v="7"/>
    <n v="1200"/>
    <s v="SF-1.1-6"/>
    <x v="19"/>
    <n v="876"/>
    <n v="9"/>
    <n v="1"/>
    <n v="0.1111111111111111"/>
  </r>
  <r>
    <s v="8月"/>
    <d v="2020-08-14T00:00:00"/>
    <x v="6"/>
    <d v="1899-12-30T13:00:00"/>
    <x v="0"/>
    <n v="1200"/>
    <s v="SF-1.1-0"/>
    <x v="28"/>
    <n v="995"/>
    <n v="5"/>
    <n v="0"/>
    <n v="0"/>
  </r>
  <r>
    <s v="8月"/>
    <d v="2020-08-14T00:00:00"/>
    <x v="6"/>
    <d v="1899-12-30T09:00:00"/>
    <x v="6"/>
    <n v="3200"/>
    <s v="SF-2.1-2"/>
    <x v="10"/>
    <n v="3396"/>
    <n v="17"/>
    <n v="1"/>
    <n v="5.8823529411764705E-2"/>
  </r>
  <r>
    <s v="8月"/>
    <d v="2020-08-14T00:00:00"/>
    <x v="6"/>
    <d v="1899-12-30T09:37:00"/>
    <x v="2"/>
    <n v="1000"/>
    <s v="SF-6-2"/>
    <x v="21"/>
    <n v="528"/>
    <n v="5"/>
    <n v="0"/>
    <n v="0"/>
  </r>
  <r>
    <s v="8月"/>
    <d v="2020-08-14T00:00:00"/>
    <x v="6"/>
    <s v="8:00左右"/>
    <x v="2"/>
    <n v="1100"/>
    <s v="SF-6-0"/>
    <x v="31"/>
    <n v="699"/>
    <n v="3"/>
    <n v="0"/>
    <n v="0"/>
  </r>
  <r>
    <s v="8月"/>
    <d v="2020-08-14T00:00:00"/>
    <x v="6"/>
    <d v="1899-12-30T08:00:00"/>
    <x v="3"/>
    <n v="1200"/>
    <s v="SF-6-0"/>
    <x v="29"/>
    <n v="896"/>
    <n v="21"/>
    <n v="1"/>
    <n v="4.7619047619047616E-2"/>
  </r>
  <r>
    <s v="8月"/>
    <d v="2020-08-14T00:00:00"/>
    <x v="6"/>
    <d v="1899-12-30T12:00:00"/>
    <x v="0"/>
    <n v="4000"/>
    <s v="SF-1-0"/>
    <x v="8"/>
    <n v="2892"/>
    <n v="13"/>
    <n v="0"/>
    <n v="0"/>
  </r>
  <r>
    <s v="8月"/>
    <d v="2020-08-14T00:00:00"/>
    <x v="6"/>
    <d v="1899-12-30T10:00:00"/>
    <x v="0"/>
    <n v="1000"/>
    <s v="SF-2-3"/>
    <x v="11"/>
    <n v="480"/>
    <n v="19"/>
    <n v="1"/>
    <n v="5.2631578947368418E-2"/>
  </r>
  <r>
    <s v="8月"/>
    <d v="2020-08-14T00:00:00"/>
    <x v="6"/>
    <d v="1899-12-30T09:15:00"/>
    <x v="0"/>
    <n v="800"/>
    <s v="SF-6-4"/>
    <x v="14"/>
    <n v="246"/>
    <n v="0"/>
    <n v="0"/>
    <e v="#DIV/0!"/>
  </r>
  <r>
    <s v="8月"/>
    <d v="2020-08-15T00:00:00"/>
    <x v="6"/>
    <d v="1899-12-30T09:35:00"/>
    <x v="4"/>
    <n v="500"/>
    <s v="SF-6-4"/>
    <x v="14"/>
    <n v="460"/>
    <n v="0"/>
    <n v="0"/>
    <e v="#DIV/0!"/>
  </r>
  <r>
    <s v="8月"/>
    <d v="2020-08-16T00:00:00"/>
    <x v="7"/>
    <d v="1899-12-30T12:00:00"/>
    <x v="5"/>
    <n v="1200"/>
    <s v="SF-2.1-2"/>
    <x v="10"/>
    <n v="603"/>
    <n v="7"/>
    <n v="1"/>
    <n v="0.14285714285714285"/>
  </r>
  <r>
    <s v="8月"/>
    <d v="2020-08-17T00:00:00"/>
    <x v="7"/>
    <d v="1899-12-30T09:36:00"/>
    <x v="3"/>
    <n v="2400"/>
    <s v="SF-6-0"/>
    <x v="20"/>
    <n v="822"/>
    <n v="1"/>
    <n v="0"/>
    <n v="0"/>
  </r>
  <r>
    <s v="8月"/>
    <d v="2020-08-17T00:00:00"/>
    <x v="7"/>
    <d v="1899-12-30T11:00:00"/>
    <x v="0"/>
    <n v="1000"/>
    <s v="SF-5-1"/>
    <x v="11"/>
    <n v="605"/>
    <n v="6"/>
    <n v="0"/>
    <n v="0"/>
  </r>
  <r>
    <s v="8月"/>
    <d v="2020-08-17T00:00:00"/>
    <x v="7"/>
    <d v="1899-12-30T09:00:00"/>
    <x v="0"/>
    <n v="1500"/>
    <s v="SF-6-3"/>
    <x v="8"/>
    <n v="443"/>
    <n v="8"/>
    <n v="1"/>
    <n v="0.125"/>
  </r>
  <r>
    <s v="8月"/>
    <d v="2020-08-17T00:00:00"/>
    <x v="7"/>
    <d v="1899-12-30T09:00:00"/>
    <x v="0"/>
    <n v="700"/>
    <s v="SF-1.1-0"/>
    <x v="34"/>
    <n v="180"/>
    <n v="7"/>
    <n v="0"/>
    <n v="0"/>
  </r>
  <r>
    <s v="8月"/>
    <d v="2020-08-18T00:00:00"/>
    <x v="7"/>
    <d v="1899-12-30T10:00:00"/>
    <x v="0"/>
    <n v="600"/>
    <s v="SF-6-3"/>
    <x v="19"/>
    <n v="410"/>
    <n v="1"/>
    <n v="0"/>
    <n v="0"/>
  </r>
  <r>
    <s v="8月"/>
    <d v="2020-08-18T00:00:00"/>
    <x v="7"/>
    <d v="1899-12-30T08:00:00"/>
    <x v="0"/>
    <n v="2200"/>
    <s v="SF-8-2"/>
    <x v="1"/>
    <n v="922"/>
    <n v="9"/>
    <n v="1"/>
    <n v="0.1111111111111111"/>
  </r>
  <r>
    <s v="8月"/>
    <d v="2020-08-18T00:00:00"/>
    <x v="7"/>
    <d v="1899-12-30T10:00:00"/>
    <x v="2"/>
    <n v="300"/>
    <s v="SF-1-0"/>
    <x v="26"/>
    <n v="830"/>
    <n v="2"/>
    <n v="0"/>
    <n v="0"/>
  </r>
  <r>
    <s v="8月"/>
    <d v="2020-08-19T00:00:00"/>
    <x v="7"/>
    <d v="1899-12-30T10:00:00"/>
    <x v="7"/>
    <n v="5000"/>
    <s v="SF-5-3"/>
    <x v="14"/>
    <n v="3341"/>
    <n v="5"/>
    <n v="0"/>
    <n v="0"/>
  </r>
  <r>
    <s v="8月"/>
    <d v="2020-08-19T00:00:00"/>
    <x v="7"/>
    <d v="1899-12-30T08:30:00"/>
    <x v="7"/>
    <n v="6500"/>
    <s v="SF-5-5"/>
    <x v="7"/>
    <n v="2909"/>
    <n v="11"/>
    <n v="1"/>
    <n v="9.0909090909090912E-2"/>
  </r>
  <r>
    <s v="8月"/>
    <d v="2020-08-19T00:00:00"/>
    <x v="7"/>
    <d v="1899-12-30T13:00:00"/>
    <x v="5"/>
    <n v="4500"/>
    <s v="SF-5-3"/>
    <x v="21"/>
    <n v="2204"/>
    <n v="3"/>
    <n v="0"/>
    <n v="0"/>
  </r>
  <r>
    <s v="8月"/>
    <d v="2020-08-19T00:00:00"/>
    <x v="7"/>
    <d v="1899-12-30T12:00:00"/>
    <x v="0"/>
    <n v="8000"/>
    <s v="SF-9-0"/>
    <x v="10"/>
    <n v="12072"/>
    <n v="31"/>
    <n v="2"/>
    <n v="6.4516129032258063E-2"/>
  </r>
  <r>
    <s v="8月"/>
    <d v="2020-08-20T00:00:00"/>
    <x v="7"/>
    <d v="1899-12-30T08:30:00"/>
    <x v="5"/>
    <n v="800"/>
    <s v="SF-1.1-1"/>
    <x v="20"/>
    <n v="1026"/>
    <n v="11"/>
    <n v="1"/>
    <n v="9.0909090909090912E-2"/>
  </r>
  <r>
    <s v="8月"/>
    <d v="2020-08-20T00:00:00"/>
    <x v="7"/>
    <s v="11:$5"/>
    <x v="2"/>
    <n v="1600"/>
    <s v="SF-5-0"/>
    <x v="33"/>
    <n v="429"/>
    <n v="0"/>
    <n v="0"/>
    <e v="#DIV/0!"/>
  </r>
  <r>
    <s v="8月"/>
    <d v="2020-08-21T00:00:00"/>
    <x v="7"/>
    <d v="1899-12-30T10:00:00"/>
    <x v="5"/>
    <n v="5200"/>
    <s v="SF-9-1"/>
    <x v="5"/>
    <n v="4014"/>
    <n v="18"/>
    <n v="1"/>
    <n v="5.5555555555555552E-2"/>
  </r>
  <r>
    <s v="8月"/>
    <d v="2020-08-21T00:00:00"/>
    <x v="7"/>
    <d v="1899-12-30T13:00:00"/>
    <x v="1"/>
    <n v="1200"/>
    <s v="SF-1-0"/>
    <x v="29"/>
    <n v="895"/>
    <n v="9"/>
    <n v="1"/>
    <n v="0.1111111111111111"/>
  </r>
  <r>
    <s v="8月"/>
    <d v="2020-08-21T00:00:00"/>
    <x v="7"/>
    <d v="1899-12-30T12:00:00"/>
    <x v="7"/>
    <n v="900"/>
    <s v="SF-5-1"/>
    <x v="25"/>
    <n v="619"/>
    <n v="2"/>
    <n v="0"/>
    <n v="0"/>
  </r>
  <r>
    <s v="8月"/>
    <d v="2020-08-21T00:00:00"/>
    <x v="7"/>
    <d v="1899-12-30T08:30:00"/>
    <x v="1"/>
    <n v="4600"/>
    <s v="SF-1.1-1"/>
    <x v="20"/>
    <n v="2008"/>
    <n v="3"/>
    <n v="0"/>
    <n v="0"/>
  </r>
  <r>
    <s v="8月"/>
    <d v="2020-08-21T00:00:00"/>
    <x v="7"/>
    <d v="1899-12-30T08:10:00"/>
    <x v="2"/>
    <n v="1800"/>
    <s v="SF-5-8"/>
    <x v="4"/>
    <n v="1732"/>
    <n v="26"/>
    <n v="1"/>
    <n v="3.8461538461538464E-2"/>
  </r>
  <r>
    <s v="8月"/>
    <d v="2020-08-21T00:00:00"/>
    <x v="7"/>
    <d v="1899-12-30T10:00:00"/>
    <x v="4"/>
    <n v="12000"/>
    <s v="SF-5-4"/>
    <x v="7"/>
    <n v="11052"/>
    <n v="24"/>
    <n v="2"/>
    <n v="8.3333333333333329E-2"/>
  </r>
  <r>
    <s v="8月"/>
    <d v="2020-08-21T00:00:00"/>
    <x v="7"/>
    <d v="1899-12-30T08:30:00"/>
    <x v="2"/>
    <n v="7500"/>
    <s v="SF-8.1-2"/>
    <x v="21"/>
    <n v="7731"/>
    <n v="212"/>
    <n v="8"/>
    <n v="3.7735849056603772E-2"/>
  </r>
  <r>
    <s v="8月"/>
    <d v="2020-08-21T00:00:00"/>
    <x v="7"/>
    <d v="1899-12-30T06:45:00"/>
    <x v="4"/>
    <n v="600"/>
    <s v="SF-9.1-2"/>
    <x v="31"/>
    <n v="223"/>
    <n v="4"/>
    <n v="0"/>
    <n v="0"/>
  </r>
  <r>
    <s v="8月"/>
    <d v="2020-08-21T00:00:00"/>
    <x v="7"/>
    <d v="1899-12-30T12:00:00"/>
    <x v="3"/>
    <n v="11000"/>
    <s v="SF-10-4"/>
    <x v="1"/>
    <n v="7660"/>
    <n v="9"/>
    <n v="1"/>
    <n v="0.1111111111111111"/>
  </r>
  <r>
    <s v="8月"/>
    <d v="2020-08-22T00:00:00"/>
    <x v="7"/>
    <d v="1899-12-30T11:00:00"/>
    <x v="5"/>
    <n v="5000"/>
    <s v="SF-1-12"/>
    <x v="8"/>
    <n v="3234"/>
    <n v="4"/>
    <n v="0"/>
    <n v="0"/>
  </r>
  <r>
    <s v="8月"/>
    <d v="2020-08-24T00:00:00"/>
    <x v="8"/>
    <m/>
    <x v="4"/>
    <n v="1300"/>
    <s v="SF-1-10"/>
    <x v="13"/>
    <n v="531"/>
    <n v="0"/>
    <n v="0"/>
    <e v="#DIV/0!"/>
  </r>
  <r>
    <s v="8月"/>
    <d v="2020-08-24T00:00:00"/>
    <x v="8"/>
    <d v="1899-12-30T12:00:00"/>
    <x v="1"/>
    <n v="1200"/>
    <s v="SF-1-10"/>
    <x v="33"/>
    <n v="1504"/>
    <n v="20"/>
    <n v="1"/>
    <n v="0.05"/>
  </r>
  <r>
    <s v="8月"/>
    <d v="2020-08-24T00:00:00"/>
    <x v="8"/>
    <d v="1899-12-30T10:27:00"/>
    <x v="2"/>
    <n v="1000"/>
    <s v="SF-1.1-1"/>
    <x v="1"/>
    <n v="810"/>
    <n v="7"/>
    <n v="1"/>
    <n v="0.14285714285714285"/>
  </r>
  <r>
    <s v="8月"/>
    <d v="2020-08-24T00:00:00"/>
    <x v="8"/>
    <d v="1899-12-30T12:00:00"/>
    <x v="2"/>
    <n v="4500"/>
    <s v="SF-5-3"/>
    <x v="20"/>
    <n v="1307"/>
    <n v="3"/>
    <n v="0"/>
    <n v="0"/>
  </r>
  <r>
    <s v="8月"/>
    <d v="2020-08-24T00:00:00"/>
    <x v="8"/>
    <d v="1899-12-30T12:00:00"/>
    <x v="7"/>
    <n v="1800"/>
    <s v="SF-5-6"/>
    <x v="14"/>
    <n v="1383"/>
    <n v="2"/>
    <n v="0"/>
    <n v="0"/>
  </r>
  <r>
    <s v="8月"/>
    <d v="2020-08-25T00:00:00"/>
    <x v="8"/>
    <d v="1899-12-30T14:45:00"/>
    <x v="5"/>
    <n v="1200"/>
    <s v="SF-5-7"/>
    <x v="6"/>
    <n v="775"/>
    <n v="3"/>
    <n v="0"/>
    <n v="0"/>
  </r>
  <r>
    <s v="8月"/>
    <d v="2020-08-25T00:00:00"/>
    <x v="8"/>
    <d v="1899-12-30T07:55:00"/>
    <x v="0"/>
    <n v="1100"/>
    <s v="SF-1.1-1"/>
    <x v="19"/>
    <n v="496"/>
    <n v="1"/>
    <n v="0"/>
    <n v="0"/>
  </r>
  <r>
    <s v="8月"/>
    <d v="2020-08-25T00:00:00"/>
    <x v="8"/>
    <d v="1899-12-30T09:00:00"/>
    <x v="7"/>
    <n v="2000"/>
    <s v="SF-1-11"/>
    <x v="8"/>
    <n v="1955"/>
    <n v="12"/>
    <n v="0"/>
    <n v="0"/>
  </r>
  <r>
    <s v="8月"/>
    <d v="2020-08-25T00:00:00"/>
    <x v="8"/>
    <d v="1899-12-30T11:30:00"/>
    <x v="3"/>
    <n v="4000"/>
    <s v="SF-5-1"/>
    <x v="20"/>
    <n v="1491"/>
    <n v="17"/>
    <n v="0"/>
    <n v="0"/>
  </r>
  <r>
    <s v="8月"/>
    <d v="2020-08-26T00:00:00"/>
    <x v="8"/>
    <d v="1899-12-30T09:30:00"/>
    <x v="7"/>
    <n v="5000"/>
    <s v="SF-1.1-7"/>
    <x v="4"/>
    <n v="5261"/>
    <n v="24"/>
    <n v="1"/>
    <n v="4.1666666666666664E-2"/>
  </r>
  <r>
    <s v="8月"/>
    <d v="2020-08-26T00:00:00"/>
    <x v="8"/>
    <d v="1899-12-30T08:30:00"/>
    <x v="0"/>
    <n v="6500"/>
    <s v="SF-11-3"/>
    <x v="8"/>
    <n v="2727"/>
    <n v="21"/>
    <n v="2"/>
    <n v="9.5238095238095233E-2"/>
  </r>
  <r>
    <s v="8月"/>
    <d v="2020-08-26T00:00:00"/>
    <x v="8"/>
    <d v="1899-12-30T11:00:00"/>
    <x v="5"/>
    <n v="13500"/>
    <s v="SF-9-0"/>
    <x v="0"/>
    <n v="12248"/>
    <n v="48"/>
    <n v="0"/>
    <n v="0"/>
  </r>
  <r>
    <s v="8月"/>
    <d v="2020-08-26T00:00:00"/>
    <x v="8"/>
    <d v="1899-12-30T11:20:00"/>
    <x v="1"/>
    <n v="3000"/>
    <s v="SF-9.2-5"/>
    <x v="20"/>
    <n v="1780"/>
    <n v="6"/>
    <n v="0"/>
    <n v="0"/>
  </r>
  <r>
    <s v="8月"/>
    <d v="2020-08-26T00:00:00"/>
    <x v="8"/>
    <d v="1899-12-30T08:00:00"/>
    <x v="7"/>
    <n v="700"/>
    <s v="SF-5-2"/>
    <x v="14"/>
    <n v="298"/>
    <n v="1"/>
    <n v="0"/>
    <n v="0"/>
  </r>
  <r>
    <s v="8月"/>
    <d v="2020-08-27T00:00:00"/>
    <x v="8"/>
    <s v="12：00"/>
    <x v="3"/>
    <n v="1200"/>
    <s v="SF-2-4"/>
    <x v="6"/>
    <n v="755"/>
    <n v="24"/>
    <n v="2"/>
    <n v="8.3333333333333329E-2"/>
  </r>
  <r>
    <s v="8月"/>
    <d v="2020-08-27T00:00:00"/>
    <x v="8"/>
    <d v="1899-12-30T14:00:00"/>
    <x v="7"/>
    <n v="3200"/>
    <s v="SF-11-0"/>
    <x v="10"/>
    <n v="500"/>
    <n v="0"/>
    <n v="0"/>
    <e v="#DIV/0!"/>
  </r>
  <r>
    <s v="8月"/>
    <d v="2020-08-27T00:00:00"/>
    <x v="8"/>
    <d v="1899-12-30T12:00:00"/>
    <x v="5"/>
    <n v="1000"/>
    <s v="SF-11-1"/>
    <x v="20"/>
    <n v="482"/>
    <n v="1"/>
    <n v="0"/>
    <n v="0"/>
  </r>
  <r>
    <s v="8月"/>
    <d v="2020-08-27T00:00:00"/>
    <x v="8"/>
    <d v="1899-12-30T12:00:00"/>
    <x v="4"/>
    <n v="20000"/>
    <s v="SF-5-9"/>
    <x v="1"/>
    <n v="7229"/>
    <n v="46"/>
    <n v="0"/>
    <n v="0"/>
  </r>
  <r>
    <s v="8月"/>
    <d v="2020-08-28T00:00:00"/>
    <x v="8"/>
    <d v="1899-12-30T13:00:00"/>
    <x v="5"/>
    <n v="1200"/>
    <s v="SF-6-3"/>
    <x v="17"/>
    <n v="1030"/>
    <n v="3"/>
    <n v="0"/>
    <n v="0"/>
  </r>
  <r>
    <s v="8月"/>
    <d v="2020-08-28T00:00:00"/>
    <x v="8"/>
    <d v="1899-12-30T12:00:00"/>
    <x v="5"/>
    <n v="900"/>
    <s v="SF-1.1-0"/>
    <x v="25"/>
    <n v="615"/>
    <n v="7"/>
    <n v="1"/>
    <n v="0.14285714285714285"/>
  </r>
  <r>
    <s v="8月"/>
    <d v="2020-08-28T00:00:00"/>
    <x v="8"/>
    <d v="1899-12-30T08:10:00"/>
    <x v="2"/>
    <n v="1800"/>
    <s v="SF-1-13"/>
    <x v="5"/>
    <n v="1083"/>
    <n v="10"/>
    <n v="0"/>
    <n v="0"/>
  </r>
  <r>
    <s v="8月"/>
    <d v="2020-08-28T00:00:00"/>
    <x v="8"/>
    <d v="1899-12-30T08:15:00"/>
    <x v="4"/>
    <n v="3200"/>
    <s v="SF-11-0"/>
    <x v="11"/>
    <n v="876"/>
    <n v="2"/>
    <n v="0"/>
    <n v="0"/>
  </r>
  <r>
    <s v="8月"/>
    <d v="2020-08-29T00:00:00"/>
    <x v="8"/>
    <d v="1899-12-30T12:00:00"/>
    <x v="4"/>
    <n v="800"/>
    <s v="SF-1-14"/>
    <x v="32"/>
    <n v="686"/>
    <n v="15"/>
    <n v="1"/>
    <n v="6.6666666666666666E-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6月"/>
    <d v="2020-06-28T00:00:00"/>
    <x v="0"/>
    <d v="1899-12-30T10:00:00"/>
    <x v="0"/>
    <n v="400"/>
    <s v="SF-1-1"/>
    <s v="Sales_021"/>
    <n v="308"/>
    <n v="12"/>
    <n v="1"/>
    <n v="8.3333333333333329E-2"/>
    <n v="8200"/>
  </r>
  <r>
    <s v="6月"/>
    <d v="2020-06-28T00:00:00"/>
    <x v="0"/>
    <d v="1899-12-30T11:40:00"/>
    <x v="1"/>
    <n v="1500"/>
    <s v="SF-1-4"/>
    <s v="Sales_010"/>
    <n v="890"/>
    <n v="2"/>
    <n v="0"/>
    <n v="0"/>
    <n v="0"/>
  </r>
  <r>
    <s v="6月"/>
    <d v="2020-06-28T00:00:00"/>
    <x v="0"/>
    <d v="1899-12-30T09:00:00"/>
    <x v="1"/>
    <n v="1500"/>
    <s v="SF-1-1"/>
    <s v="Sales_040"/>
    <n v="1602"/>
    <n v="17"/>
    <n v="0"/>
    <n v="0"/>
    <n v="0"/>
  </r>
  <r>
    <s v="6月"/>
    <d v="2020-06-28T00:00:00"/>
    <x v="0"/>
    <d v="1899-12-30T09:17:00"/>
    <x v="2"/>
    <n v="1000"/>
    <s v="SF-1-4"/>
    <s v="Sales_039"/>
    <n v="832"/>
    <n v="21"/>
    <n v="1"/>
    <n v="4.7619047619047616E-2"/>
    <n v="8200"/>
  </r>
  <r>
    <s v="6月"/>
    <d v="2020-06-28T00:00:00"/>
    <x v="0"/>
    <d v="1899-12-30T08:40:00"/>
    <x v="3"/>
    <n v="2800"/>
    <s v="SF-1-4"/>
    <s v="Sales_018"/>
    <n v="1480"/>
    <n v="7"/>
    <n v="0"/>
    <n v="0"/>
    <n v="0"/>
  </r>
  <r>
    <s v="6月"/>
    <d v="2020-06-29T00:00:00"/>
    <x v="0"/>
    <s v="8：20"/>
    <x v="4"/>
    <n v="900"/>
    <s v="SF-1-0"/>
    <s v="Sales_021"/>
    <n v="976"/>
    <n v="14"/>
    <n v="0"/>
    <n v="0"/>
    <n v="0"/>
  </r>
  <r>
    <s v="6月"/>
    <d v="2020-06-29T00:00:00"/>
    <x v="0"/>
    <d v="1899-12-30T12:00:00"/>
    <x v="4"/>
    <n v="1000"/>
    <s v="SF-1-5"/>
    <s v="Sales_010"/>
    <n v="801"/>
    <n v="12"/>
    <n v="0"/>
    <n v="0"/>
    <n v="0"/>
  </r>
  <r>
    <s v="6月"/>
    <d v="2020-06-29T00:00:00"/>
    <x v="0"/>
    <d v="1899-12-30T12:10:00"/>
    <x v="5"/>
    <n v="1300"/>
    <s v="SF-1-4"/>
    <s v="Sales_018"/>
    <n v="637"/>
    <n v="16"/>
    <n v="2"/>
    <n v="0.125"/>
    <n v="16400"/>
  </r>
  <r>
    <s v="6月"/>
    <d v="2020-06-30T00:00:00"/>
    <x v="0"/>
    <s v="9:00左右"/>
    <x v="3"/>
    <n v="900"/>
    <s v="SF-2-0"/>
    <s v="Sales_003"/>
    <n v="1209"/>
    <n v="30"/>
    <n v="1"/>
    <n v="3.3333333333333333E-2"/>
    <n v="8200"/>
  </r>
  <r>
    <s v="6月"/>
    <d v="2020-06-30T00:00:00"/>
    <x v="0"/>
    <s v="8：30"/>
    <x v="3"/>
    <n v="800"/>
    <s v="SF-1-1"/>
    <s v="Sales_007"/>
    <n v="870"/>
    <n v="15"/>
    <n v="2"/>
    <n v="0.13333333333333333"/>
    <n v="16400"/>
  </r>
  <r>
    <s v="6月"/>
    <d v="2020-06-30T00:00:00"/>
    <x v="0"/>
    <d v="1899-12-30T12:23:00"/>
    <x v="0"/>
    <n v="1400"/>
    <s v="SF-1-3"/>
    <s v="Sales_035"/>
    <n v="949"/>
    <n v="7"/>
    <n v="1"/>
    <n v="0.14285714285714285"/>
    <n v="8200"/>
  </r>
  <r>
    <s v="6月"/>
    <d v="2020-06-30T00:00:00"/>
    <x v="0"/>
    <d v="1899-12-30T12:15:00"/>
    <x v="6"/>
    <n v="8500"/>
    <s v="SF-3-0"/>
    <s v="Sales_010"/>
    <n v="7268"/>
    <n v="25"/>
    <n v="0"/>
    <n v="0"/>
    <n v="0"/>
  </r>
  <r>
    <s v="7月"/>
    <d v="2020-07-01T00:00:00"/>
    <x v="0"/>
    <s v="12点"/>
    <x v="0"/>
    <n v="5000"/>
    <s v="SF-1-1"/>
    <s v="Sales_008"/>
    <n v="5286"/>
    <n v="20"/>
    <n v="1"/>
    <n v="0.05"/>
    <n v="8200"/>
  </r>
  <r>
    <s v="7月"/>
    <d v="2020-07-01T00:00:00"/>
    <x v="0"/>
    <d v="1899-12-30T12:45:00"/>
    <x v="5"/>
    <n v="1000"/>
    <s v="SF-1-2"/>
    <s v="Sales_018"/>
    <n v="726"/>
    <n v="8"/>
    <n v="1"/>
    <n v="0.125"/>
    <n v="8200"/>
  </r>
  <r>
    <s v="7月"/>
    <d v="2020-07-01T00:00:00"/>
    <x v="0"/>
    <d v="1899-12-30T10:00:00"/>
    <x v="2"/>
    <n v="1800"/>
    <s v="SF-1-0"/>
    <s v="Sales_022"/>
    <n v="554"/>
    <n v="5"/>
    <n v="0"/>
    <n v="0"/>
    <n v="0"/>
  </r>
  <r>
    <s v="7月"/>
    <d v="2020-07-01T00:00:00"/>
    <x v="0"/>
    <d v="1899-12-30T10:00:00"/>
    <x v="7"/>
    <n v="1500"/>
    <s v="SF-1-5"/>
    <s v="Sales_009"/>
    <n v="1167"/>
    <n v="14"/>
    <n v="2"/>
    <n v="0.14285714285714285"/>
    <n v="16400"/>
  </r>
  <r>
    <s v="7月"/>
    <d v="2020-07-02T00:00:00"/>
    <x v="0"/>
    <d v="1899-12-30T08:40:00"/>
    <x v="0"/>
    <n v="600"/>
    <s v="SF-1-1"/>
    <s v="Sales_002"/>
    <n v="476"/>
    <n v="10"/>
    <n v="2"/>
    <n v="0.2"/>
    <n v="16400"/>
  </r>
  <r>
    <s v="7月"/>
    <d v="2020-07-02T00:00:00"/>
    <x v="0"/>
    <s v="10点"/>
    <x v="0"/>
    <n v="800"/>
    <s v="SF-1-1"/>
    <s v="Sales_018"/>
    <n v="448"/>
    <n v="12"/>
    <n v="1"/>
    <n v="8.3333333333333329E-2"/>
    <n v="8200"/>
  </r>
  <r>
    <s v="7月"/>
    <d v="2020-07-03T00:00:00"/>
    <x v="0"/>
    <d v="1899-12-30T11:45:00"/>
    <x v="1"/>
    <n v="4600"/>
    <s v="SF-1-1"/>
    <s v="Sales_005"/>
    <n v="1226"/>
    <n v="7"/>
    <n v="1"/>
    <n v="0.14285714285714285"/>
    <n v="8200"/>
  </r>
  <r>
    <s v="7月"/>
    <d v="2020-07-03T00:00:00"/>
    <x v="0"/>
    <d v="1899-12-30T08:10:00"/>
    <x v="5"/>
    <n v="1800"/>
    <s v="SF-1-0"/>
    <s v="Sales_006"/>
    <n v="1394"/>
    <n v="18"/>
    <n v="1"/>
    <n v="5.5555555555555552E-2"/>
    <n v="8200"/>
  </r>
  <r>
    <s v="7月"/>
    <d v="2020-07-03T00:00:00"/>
    <x v="0"/>
    <d v="1899-12-30T09:48:00"/>
    <x v="3"/>
    <n v="1200"/>
    <s v="SF-4-1"/>
    <s v="Sales_013"/>
    <n v="898"/>
    <n v="8"/>
    <n v="0"/>
    <n v="0"/>
    <n v="0"/>
  </r>
  <r>
    <s v="7月"/>
    <d v="2020-07-03T00:00:00"/>
    <x v="0"/>
    <d v="1899-12-30T12:30:00"/>
    <x v="7"/>
    <n v="1000"/>
    <s v="SF-1-0"/>
    <s v="Sales_003"/>
    <n v="1261"/>
    <n v="15"/>
    <n v="2"/>
    <n v="0.13333333333333333"/>
    <n v="16400"/>
  </r>
  <r>
    <s v="7月"/>
    <d v="2020-07-03T00:00:00"/>
    <x v="0"/>
    <d v="1899-12-30T12:00:00"/>
    <x v="1"/>
    <n v="1200"/>
    <s v="SF-1-0"/>
    <s v="Sales_004"/>
    <n v="1372"/>
    <n v="35"/>
    <n v="0"/>
    <n v="0"/>
    <n v="0"/>
  </r>
  <r>
    <s v="7月"/>
    <d v="2020-07-03T00:00:00"/>
    <x v="0"/>
    <d v="1899-12-30T08:30:00"/>
    <x v="5"/>
    <n v="1200"/>
    <s v="SF-4-0"/>
    <s v="Sales_008"/>
    <n v="1188"/>
    <n v="12"/>
    <n v="1"/>
    <n v="8.3333333333333329E-2"/>
    <n v="8200"/>
  </r>
  <r>
    <s v="7月"/>
    <d v="2020-07-03T00:00:00"/>
    <x v="0"/>
    <d v="1899-12-30T12:00:00"/>
    <x v="3"/>
    <n v="4200"/>
    <s v="SF-1-0"/>
    <s v="Sales_001"/>
    <n v="2708"/>
    <n v="10"/>
    <n v="0"/>
    <n v="0"/>
    <n v="0"/>
  </r>
  <r>
    <s v="7月"/>
    <d v="2020-07-05T00:00:00"/>
    <x v="1"/>
    <d v="1899-12-30T10:17:00"/>
    <x v="2"/>
    <n v="1000"/>
    <s v="SF-1.1-2"/>
    <s v="Sales_018"/>
    <n v="954"/>
    <n v="30"/>
    <n v="0"/>
    <n v="0"/>
    <n v="0"/>
  </r>
  <r>
    <s v="7月"/>
    <d v="2020-07-06T00:00:00"/>
    <x v="1"/>
    <d v="1899-12-30T10:00:00"/>
    <x v="0"/>
    <n v="400"/>
    <s v="SF-1.1-0"/>
    <s v="Sales_022"/>
    <n v="283"/>
    <n v="10"/>
    <n v="0"/>
    <n v="0"/>
    <n v="0"/>
  </r>
  <r>
    <s v="7月"/>
    <d v="2020-07-06T00:00:00"/>
    <x v="1"/>
    <d v="1899-12-30T14:45:00"/>
    <x v="7"/>
    <n v="1200"/>
    <s v="SF-1-2"/>
    <s v="Sales_011"/>
    <n v="787"/>
    <n v="8"/>
    <n v="1"/>
    <n v="0.125"/>
    <n v="8200"/>
  </r>
  <r>
    <s v="7月"/>
    <d v="2020-07-06T00:00:00"/>
    <x v="1"/>
    <d v="1899-12-30T08:10:00"/>
    <x v="0"/>
    <n v="1300"/>
    <s v="SF-1.1-0"/>
    <s v="Sales_009"/>
    <n v="785"/>
    <n v="16"/>
    <n v="1"/>
    <n v="6.25E-2"/>
    <n v="8200"/>
  </r>
  <r>
    <s v="7月"/>
    <d v="2020-07-06T00:00:00"/>
    <x v="1"/>
    <d v="1899-12-30T09:00:00"/>
    <x v="1"/>
    <n v="3500"/>
    <s v="SF-2.1-2"/>
    <s v="Sales_002"/>
    <n v="2346"/>
    <n v="25"/>
    <n v="2"/>
    <n v="0.08"/>
    <n v="16400"/>
  </r>
  <r>
    <s v="7月"/>
    <d v="2020-07-07T00:00:00"/>
    <x v="1"/>
    <d v="1899-12-30T08:30:00"/>
    <x v="0"/>
    <n v="800"/>
    <s v="SF-1-0"/>
    <s v="Sales_008"/>
    <n v="755"/>
    <n v="5"/>
    <n v="1"/>
    <n v="0.2"/>
    <n v="8200"/>
  </r>
  <r>
    <s v="7月"/>
    <d v="2020-07-07T00:00:00"/>
    <x v="1"/>
    <d v="1899-12-30T12:23:00"/>
    <x v="6"/>
    <n v="1400"/>
    <s v="SF-1-3"/>
    <s v="Sales_028"/>
    <n v="839"/>
    <n v="3"/>
    <n v="1"/>
    <n v="0.33333333333333331"/>
    <n v="8200"/>
  </r>
  <r>
    <s v="7月"/>
    <d v="2020-07-07T00:00:00"/>
    <x v="1"/>
    <d v="1900-01-08T07:12:00"/>
    <x v="7"/>
    <n v="7500"/>
    <s v="SF-2.1"/>
    <s v="Sales_010"/>
    <n v="2763"/>
    <n v="45"/>
    <n v="0"/>
    <n v="0"/>
    <n v="0"/>
  </r>
  <r>
    <s v="7月"/>
    <d v="2020-07-07T00:00:00"/>
    <x v="1"/>
    <d v="1899-12-30T10:00:00"/>
    <x v="3"/>
    <n v="900"/>
    <s v="SF-1-0"/>
    <s v="Sales_026"/>
    <n v="460"/>
    <n v="7"/>
    <n v="0"/>
    <n v="0"/>
    <n v="0"/>
  </r>
  <r>
    <s v="7月"/>
    <d v="2020-07-08T00:00:00"/>
    <x v="1"/>
    <d v="1899-12-30T10:00:00"/>
    <x v="3"/>
    <n v="5000"/>
    <s v="SF-1.1-2"/>
    <s v="Sales_008"/>
    <n v="4539"/>
    <n v="34"/>
    <n v="1"/>
    <n v="2.9411764705882353E-2"/>
    <n v="8200"/>
  </r>
  <r>
    <s v="7月"/>
    <d v="2020-07-08T00:00:00"/>
    <x v="1"/>
    <s v="9：00"/>
    <x v="2"/>
    <n v="900"/>
    <s v="SF-2.1"/>
    <s v="Sales_003"/>
    <n v="795"/>
    <n v="12"/>
    <n v="1"/>
    <n v="8.3333333333333329E-2"/>
    <n v="8200"/>
  </r>
  <r>
    <s v="7月"/>
    <d v="2020-07-08T00:00:00"/>
    <x v="1"/>
    <d v="1899-12-30T12:00:00"/>
    <x v="6"/>
    <n v="4600"/>
    <s v="SF-1-1"/>
    <s v="Sales_012"/>
    <n v="1699"/>
    <n v="10"/>
    <n v="0"/>
    <n v="0"/>
    <n v="0"/>
  </r>
  <r>
    <s v="7月"/>
    <d v="2020-07-08T00:00:00"/>
    <x v="1"/>
    <d v="1899-12-30T09:00:00"/>
    <x v="5"/>
    <n v="4000"/>
    <s v="SF-1-1"/>
    <s v="Sales_018"/>
    <n v="2584"/>
    <n v="19"/>
    <n v="2"/>
    <n v="0.10526315789473684"/>
    <n v="16400"/>
  </r>
  <r>
    <s v="7月"/>
    <d v="2020-07-09T00:00:00"/>
    <x v="1"/>
    <s v="10：00"/>
    <x v="5"/>
    <n v="5000"/>
    <s v="SF-1.1-0"/>
    <s v="Sales_008"/>
    <n v="2869"/>
    <n v="47"/>
    <n v="0"/>
    <n v="0"/>
    <n v="0"/>
  </r>
  <r>
    <s v="7月"/>
    <d v="2020-07-09T00:00:00"/>
    <x v="1"/>
    <d v="1899-12-30T12:00:00"/>
    <x v="0"/>
    <n v="1000"/>
    <s v="SF-2-0"/>
    <s v="Sales_013"/>
    <n v="1235"/>
    <n v="40"/>
    <n v="2"/>
    <n v="0.05"/>
    <n v="16400"/>
  </r>
  <r>
    <s v="7月"/>
    <d v="2020-07-09T00:00:00"/>
    <x v="1"/>
    <s v="12：00"/>
    <x v="7"/>
    <n v="900"/>
    <s v="SF-4-2"/>
    <s v="Sales_011"/>
    <n v="664"/>
    <n v="14"/>
    <n v="0"/>
    <n v="0"/>
    <n v="0"/>
  </r>
  <r>
    <s v="7月"/>
    <d v="2020-07-10T00:00:00"/>
    <x v="1"/>
    <d v="1899-12-30T08:30:00"/>
    <x v="1"/>
    <n v="4600"/>
    <s v="SF-1.1-0"/>
    <s v="Sales_039"/>
    <n v="1796"/>
    <n v="14"/>
    <n v="2"/>
    <n v="0.14285714285714285"/>
    <n v="16400"/>
  </r>
  <r>
    <s v="7月"/>
    <d v="2020-07-10T00:00:00"/>
    <x v="1"/>
    <s v="8：10"/>
    <x v="2"/>
    <n v="1800"/>
    <s v="SF-1.1-2"/>
    <s v="Sales_010"/>
    <n v="1485"/>
    <n v="4"/>
    <n v="1"/>
    <n v="0.25"/>
    <n v="8200"/>
  </r>
  <r>
    <s v="7月"/>
    <d v="2020-07-10T00:00:00"/>
    <x v="1"/>
    <d v="1899-12-30T09:48:00"/>
    <x v="0"/>
    <n v="1200"/>
    <s v="SF-4-1"/>
    <s v="Sales_035"/>
    <n v="776"/>
    <n v="6"/>
    <n v="1"/>
    <n v="0.16666666666666666"/>
    <n v="8200"/>
  </r>
  <r>
    <s v="7月"/>
    <d v="2020-07-10T00:00:00"/>
    <x v="1"/>
    <d v="1899-12-30T12:00:00"/>
    <x v="7"/>
    <n v="1200"/>
    <s v="SF-1.1-2"/>
    <s v="Sales_002"/>
    <n v="1495"/>
    <n v="23"/>
    <n v="2"/>
    <n v="8.6956521739130432E-2"/>
    <n v="16400"/>
  </r>
  <r>
    <s v="7月"/>
    <d v="2020-07-10T00:00:00"/>
    <x v="1"/>
    <d v="1899-12-30T15:30:00"/>
    <x v="4"/>
    <n v="3300"/>
    <s v="SF-4-0"/>
    <s v="Sales_013"/>
    <n v="658"/>
    <n v="9"/>
    <n v="0"/>
    <n v="0"/>
    <n v="0"/>
  </r>
  <r>
    <s v="7月"/>
    <d v="2020-07-10T00:00:00"/>
    <x v="1"/>
    <d v="1899-12-30T12:00:00"/>
    <x v="0"/>
    <n v="800"/>
    <s v="SF-1-0"/>
    <s v="Sales_025"/>
    <n v="661"/>
    <n v="3"/>
    <n v="0"/>
    <n v="0"/>
    <n v="0"/>
  </r>
  <r>
    <s v="7月"/>
    <d v="2020-07-11T00:00:00"/>
    <x v="1"/>
    <d v="1899-12-30T10:00:00"/>
    <x v="0"/>
    <n v="12000"/>
    <s v="SF-1-6"/>
    <s v="Sales_014"/>
    <n v="6565"/>
    <n v="76"/>
    <n v="1"/>
    <n v="1.3157894736842105E-2"/>
    <n v="8200"/>
  </r>
  <r>
    <s v="7月"/>
    <d v="2020-07-12T00:00:00"/>
    <x v="2"/>
    <d v="1899-12-30T12:00:00"/>
    <x v="0"/>
    <n v="800"/>
    <s v="SF-1.1-2"/>
    <s v="Sales_012"/>
    <n v="631"/>
    <n v="11"/>
    <n v="2"/>
    <n v="0.18181818181818182"/>
    <n v="16400"/>
  </r>
  <r>
    <s v="7月"/>
    <d v="2020-07-13T00:00:00"/>
    <x v="2"/>
    <s v="9点之前"/>
    <x v="1"/>
    <n v="5000"/>
    <s v="SF-1-0"/>
    <s v="Sales_016"/>
    <n v="4853"/>
    <n v="22"/>
    <n v="1"/>
    <n v="4.5454545454545456E-2"/>
    <n v="8200"/>
  </r>
  <r>
    <s v="7月"/>
    <d v="2020-07-13T00:00:00"/>
    <x v="2"/>
    <s v="12：00 "/>
    <x v="4"/>
    <n v="1000"/>
    <s v="SF-1.1-2"/>
    <s v="Sales_003"/>
    <n v="707"/>
    <n v="14"/>
    <n v="2"/>
    <n v="0.14285714285714285"/>
    <n v="16400"/>
  </r>
  <r>
    <s v="7月"/>
    <d v="2020-07-14T00:00:00"/>
    <x v="2"/>
    <d v="1899-12-30T18:00:00"/>
    <x v="1"/>
    <n v="8000"/>
    <s v="SF-4-0"/>
    <s v="Sales_010"/>
    <n v="1959"/>
    <n v="23"/>
    <n v="0"/>
    <n v="0"/>
    <n v="0"/>
  </r>
  <r>
    <s v="7月"/>
    <d v="2020-07-14T00:00:00"/>
    <x v="2"/>
    <d v="1899-12-30T12:00:00"/>
    <x v="4"/>
    <n v="7500"/>
    <s v="SF-4-0"/>
    <s v="Sales_012"/>
    <n v="3527"/>
    <n v="39"/>
    <n v="1"/>
    <n v="2.564102564102564E-2"/>
    <n v="8200"/>
  </r>
  <r>
    <s v="7月"/>
    <d v="2020-07-15T00:00:00"/>
    <x v="2"/>
    <s v="10：00"/>
    <x v="2"/>
    <n v="5000"/>
    <s v="SF-1-2"/>
    <s v="Sales_001"/>
    <n v="3972"/>
    <n v="20"/>
    <n v="1"/>
    <n v="0.05"/>
    <n v="8200"/>
  </r>
  <r>
    <s v="7月"/>
    <d v="2020-07-15T00:00:00"/>
    <x v="2"/>
    <d v="1900-01-08T03:36:00"/>
    <x v="0"/>
    <n v="500"/>
    <s v="SF-1-2"/>
    <s v="Sales_012"/>
    <n v="405"/>
    <n v="11"/>
    <n v="0"/>
    <n v="0"/>
    <n v="0"/>
  </r>
  <r>
    <s v="7月"/>
    <d v="2020-07-15T00:00:00"/>
    <x v="2"/>
    <s v="12：00"/>
    <x v="0"/>
    <n v="4600"/>
    <s v="SF-1.1-2"/>
    <s v="Sales_029"/>
    <n v="1013"/>
    <n v="13"/>
    <n v="1"/>
    <n v="7.6923076923076927E-2"/>
    <n v="8200"/>
  </r>
  <r>
    <s v="7月"/>
    <d v="2020-07-15T00:00:00"/>
    <x v="2"/>
    <d v="1899-12-30T08:30:00"/>
    <x v="6"/>
    <n v="6500"/>
    <s v="SF-1-7"/>
    <s v="Sales_016"/>
    <n v="7882"/>
    <n v="28"/>
    <n v="1"/>
    <n v="3.5714285714285712E-2"/>
    <n v="8200"/>
  </r>
  <r>
    <s v="7月"/>
    <d v="2020-07-16T00:00:00"/>
    <x v="2"/>
    <d v="1899-12-30T09:00:00"/>
    <x v="7"/>
    <n v="2000"/>
    <s v="SF-1-0"/>
    <s v="Sales_003"/>
    <n v="1441"/>
    <n v="22"/>
    <n v="2"/>
    <n v="9.0909090909090912E-2"/>
    <n v="16400"/>
  </r>
  <r>
    <s v="7月"/>
    <d v="2020-07-17T00:00:00"/>
    <x v="2"/>
    <d v="1899-12-30T12:30:00"/>
    <x v="5"/>
    <n v="5000"/>
    <s v="SF-1-7"/>
    <s v="Sales_022"/>
    <n v="3326"/>
    <n v="21"/>
    <n v="0"/>
    <n v="0"/>
    <n v="0"/>
  </r>
  <r>
    <s v="7月"/>
    <d v="2020-07-17T00:00:00"/>
    <x v="2"/>
    <s v="8:10分"/>
    <x v="7"/>
    <n v="1800"/>
    <s v="SF-1-7"/>
    <s v="Sales_035"/>
    <n v="1644"/>
    <n v="10"/>
    <n v="1"/>
    <n v="0.1"/>
    <n v="8200"/>
  </r>
  <r>
    <s v="7月"/>
    <d v="2020-07-17T00:00:00"/>
    <x v="2"/>
    <d v="1899-12-30T09:36:00"/>
    <x v="7"/>
    <n v="2400"/>
    <s v="SF-1-3"/>
    <s v="Sales_031"/>
    <n v="1436"/>
    <n v="3"/>
    <n v="0"/>
    <n v="0"/>
    <n v="0"/>
  </r>
  <r>
    <s v="7月"/>
    <d v="2020-07-17T00:00:00"/>
    <x v="2"/>
    <d v="1899-12-30T08:30:00"/>
    <x v="4"/>
    <n v="6300"/>
    <s v="SF-1-0"/>
    <s v="Sales_010"/>
    <n v="4968"/>
    <n v="13"/>
    <n v="2"/>
    <n v="0.15384615384615385"/>
    <n v="16400"/>
  </r>
  <r>
    <s v="7月"/>
    <d v="2020-07-17T00:00:00"/>
    <x v="2"/>
    <d v="1899-12-30T09:00:00"/>
    <x v="3"/>
    <n v="1500"/>
    <s v="SF-1.1-2"/>
    <s v="Sales_011"/>
    <n v="1264"/>
    <n v="19"/>
    <n v="2"/>
    <n v="0.10526315789473684"/>
    <n v="16400"/>
  </r>
  <r>
    <s v="7月"/>
    <d v="2020-07-18T00:00:00"/>
    <x v="2"/>
    <d v="1899-12-30T10:00:00"/>
    <x v="6"/>
    <n v="0"/>
    <s v="SF-1.1-0"/>
    <s v="Sales_011"/>
    <n v="4055"/>
    <n v="32"/>
    <n v="0"/>
    <n v="0"/>
    <n v="0"/>
  </r>
  <r>
    <s v="7月"/>
    <d v="2020-07-19T00:00:00"/>
    <x v="3"/>
    <d v="1899-12-30T12:00:00"/>
    <x v="7"/>
    <n v="1000"/>
    <s v="SF-2-2"/>
    <s v="Sales_008"/>
    <n v="689"/>
    <n v="6"/>
    <n v="0"/>
    <n v="0"/>
    <n v="0"/>
  </r>
  <r>
    <s v="7月"/>
    <d v="2020-07-20T00:00:00"/>
    <x v="3"/>
    <d v="1899-12-30T08:30:00"/>
    <x v="4"/>
    <n v="500"/>
    <s v="SF-1-0"/>
    <s v="Sales_020"/>
    <n v="473"/>
    <n v="2"/>
    <n v="0"/>
    <n v="0"/>
    <n v="0"/>
  </r>
  <r>
    <s v="7月"/>
    <d v="2020-07-20T00:00:00"/>
    <x v="3"/>
    <d v="1899-12-30T11:45:00"/>
    <x v="0"/>
    <n v="2400"/>
    <s v="SF-1-0"/>
    <s v="Sales_002"/>
    <n v="1565"/>
    <n v="21"/>
    <n v="1"/>
    <n v="4.7619047619047616E-2"/>
    <n v="8200"/>
  </r>
  <r>
    <s v="7月"/>
    <d v="2020-07-21T00:00:00"/>
    <x v="3"/>
    <d v="1899-12-30T11:30:00"/>
    <x v="3"/>
    <n v="700"/>
    <s v="SF-1-1"/>
    <s v="Sales_003"/>
    <n v="294"/>
    <n v="5"/>
    <n v="1"/>
    <n v="0.2"/>
    <n v="8200"/>
  </r>
  <r>
    <s v="7月"/>
    <d v="2020-07-21T00:00:00"/>
    <x v="3"/>
    <d v="1899-12-30T08:20:00"/>
    <x v="6"/>
    <n v="250"/>
    <s v="SF-1-7"/>
    <s v="Sales_011"/>
    <n v="182"/>
    <n v="2"/>
    <n v="1"/>
    <n v="0.5"/>
    <n v="8200"/>
  </r>
  <r>
    <s v="7月"/>
    <d v="2020-07-22T00:00:00"/>
    <x v="3"/>
    <d v="1899-12-30T09:00:00"/>
    <x v="6"/>
    <n v="5000"/>
    <s v="SF-1.1-3"/>
    <s v="Sales_012"/>
    <n v="3514"/>
    <n v="14"/>
    <n v="0"/>
    <n v="0"/>
    <n v="0"/>
  </r>
  <r>
    <s v="7月"/>
    <d v="2020-07-22T00:00:00"/>
    <x v="3"/>
    <d v="1899-12-30T08:30:00"/>
    <x v="6"/>
    <n v="800"/>
    <s v="SF-1.1-2"/>
    <s v="Sales_022"/>
    <n v="903"/>
    <n v="10"/>
    <n v="2"/>
    <n v="0.2"/>
    <n v="16400"/>
  </r>
  <r>
    <s v="7月"/>
    <d v="2020-07-22T00:00:00"/>
    <x v="3"/>
    <d v="1899-12-30T08:08:00"/>
    <x v="2"/>
    <n v="800"/>
    <s v="SF-1-7"/>
    <s v="Sales_025"/>
    <n v="605"/>
    <n v="0"/>
    <n v="0"/>
    <e v="#DIV/0!"/>
    <n v="0"/>
  </r>
  <r>
    <s v="7月"/>
    <d v="2020-07-22T00:00:00"/>
    <x v="3"/>
    <d v="1900-01-11T00:00:00"/>
    <x v="2"/>
    <n v="300"/>
    <s v="SF-1-0"/>
    <s v="Sales_020"/>
    <n v="44"/>
    <n v="1"/>
    <n v="0"/>
    <n v="0"/>
    <n v="0"/>
  </r>
  <r>
    <s v="7月"/>
    <d v="2020-07-23T00:00:00"/>
    <x v="3"/>
    <d v="1899-12-30T12:30:00"/>
    <x v="5"/>
    <n v="5000"/>
    <s v="SF-1.1-4"/>
    <s v="Sales_008"/>
    <n v="2161"/>
    <n v="26"/>
    <n v="0"/>
    <n v="0"/>
    <n v="0"/>
  </r>
  <r>
    <s v="7月"/>
    <d v="2020-07-23T00:00:00"/>
    <x v="3"/>
    <d v="1899-12-30T07:30:00"/>
    <x v="1"/>
    <n v="2000"/>
    <s v="SF-1-7"/>
    <s v="Sales_031"/>
    <n v="1177"/>
    <n v="2"/>
    <n v="0"/>
    <n v="0"/>
    <n v="0"/>
  </r>
  <r>
    <s v="7月"/>
    <d v="2020-07-23T00:00:00"/>
    <x v="3"/>
    <d v="1899-12-30T13:00:00"/>
    <x v="7"/>
    <n v="7000"/>
    <s v="SF-2.1-1"/>
    <s v="Sales_012"/>
    <n v="3935"/>
    <n v="62"/>
    <n v="0"/>
    <n v="0"/>
    <n v="0"/>
  </r>
  <r>
    <s v="7月"/>
    <d v="2020-07-24T00:00:00"/>
    <x v="3"/>
    <d v="1899-12-30T09:00:00"/>
    <x v="7"/>
    <n v="2000"/>
    <s v="SF-1.1-2"/>
    <s v="Sales_003"/>
    <n v="1731"/>
    <n v="34"/>
    <n v="1"/>
    <n v="2.9411764705882353E-2"/>
    <n v="8200"/>
  </r>
  <r>
    <s v="7月"/>
    <d v="2020-07-24T00:00:00"/>
    <x v="3"/>
    <d v="1899-12-30T12:00:00"/>
    <x v="0"/>
    <n v="400"/>
    <s v="SF-1-2"/>
    <s v="Sales_011"/>
    <n v="237"/>
    <n v="9"/>
    <n v="1"/>
    <n v="0.1111111111111111"/>
    <n v="8200"/>
  </r>
  <r>
    <s v="7月"/>
    <d v="2020-07-24T00:00:00"/>
    <x v="3"/>
    <d v="1899-12-30T12:00:00"/>
    <x v="2"/>
    <n v="1500"/>
    <s v="SF-1-7"/>
    <s v="Sales_031"/>
    <n v="592"/>
    <n v="7"/>
    <n v="1"/>
    <n v="0.14285714285714285"/>
    <n v="8200"/>
  </r>
  <r>
    <s v="7月"/>
    <d v="2020-07-24T00:00:00"/>
    <x v="3"/>
    <d v="1899-12-30T10:00:00"/>
    <x v="4"/>
    <n v="300"/>
    <s v="SF-1-0"/>
    <s v="Sales_020"/>
    <n v="198"/>
    <n v="12"/>
    <n v="0"/>
    <n v="0"/>
    <n v="0"/>
  </r>
  <r>
    <s v="7月"/>
    <d v="2020-07-25T00:00:00"/>
    <x v="3"/>
    <d v="1899-12-30T12:00:00"/>
    <x v="5"/>
    <n v="1000"/>
    <s v="SF-1-2"/>
    <s v="Sales_031"/>
    <n v="1007"/>
    <n v="7"/>
    <n v="1"/>
    <n v="0.14285714285714285"/>
    <n v="8200"/>
  </r>
  <r>
    <s v="7月"/>
    <d v="2020-07-26T00:00:00"/>
    <x v="4"/>
    <d v="1899-12-30T14:45:00"/>
    <x v="4"/>
    <n v="1200"/>
    <s v="SF-1.1-0"/>
    <s v="Sales_007"/>
    <n v="1192"/>
    <n v="20"/>
    <n v="0"/>
    <n v="0"/>
    <n v="0"/>
  </r>
  <r>
    <s v="7月"/>
    <d v="2020-07-27T00:00:00"/>
    <x v="4"/>
    <d v="1899-12-30T09:36:00"/>
    <x v="6"/>
    <n v="2400"/>
    <s v="SF-1.1-1"/>
    <s v="Sales_012"/>
    <n v="1108"/>
    <n v="3"/>
    <n v="1"/>
    <n v="0.33333333333333331"/>
    <n v="8200"/>
  </r>
  <r>
    <s v="7月"/>
    <d v="2020-07-27T00:00:00"/>
    <x v="4"/>
    <d v="1899-12-30T08:30:00"/>
    <x v="1"/>
    <n v="6300"/>
    <s v="SF-1.1-2"/>
    <s v="Sales_018"/>
    <n v="2256"/>
    <n v="11"/>
    <n v="0"/>
    <n v="0"/>
    <n v="0"/>
  </r>
  <r>
    <s v="7月"/>
    <d v="2020-07-28T00:00:00"/>
    <x v="4"/>
    <d v="1899-12-30T08:15:00"/>
    <x v="3"/>
    <n v="3300"/>
    <s v="SF-1-7"/>
    <s v="Sales_009"/>
    <n v="1969"/>
    <n v="11"/>
    <n v="1"/>
    <n v="9.0909090909090912E-2"/>
    <n v="8200"/>
  </r>
  <r>
    <s v="7月"/>
    <d v="2020-07-28T00:00:00"/>
    <x v="4"/>
    <d v="1899-12-30T08:30:00"/>
    <x v="6"/>
    <n v="6500"/>
    <s v="SF-1.1-0"/>
    <s v="Sales_012"/>
    <n v="3607"/>
    <n v="27"/>
    <n v="2"/>
    <n v="7.407407407407407E-2"/>
    <n v="16400"/>
  </r>
  <r>
    <s v="7月"/>
    <d v="2020-07-28T00:00:00"/>
    <x v="4"/>
    <d v="1899-12-30T08:00:00"/>
    <x v="4"/>
    <n v="1200"/>
    <s v="SF-1-7"/>
    <s v="Sales_003"/>
    <n v="931"/>
    <n v="17"/>
    <n v="0"/>
    <n v="0"/>
    <n v="0"/>
  </r>
  <r>
    <s v="7月"/>
    <d v="2020-07-28T00:00:00"/>
    <x v="4"/>
    <d v="1899-12-30T12:00:00"/>
    <x v="0"/>
    <n v="4600"/>
    <s v="SF-1-7"/>
    <s v="Sales_008"/>
    <n v="2857"/>
    <n v="10"/>
    <n v="1"/>
    <n v="0.1"/>
    <n v="8200"/>
  </r>
  <r>
    <s v="7月"/>
    <d v="2020-07-28T00:00:00"/>
    <x v="4"/>
    <s v="8：00"/>
    <x v="1"/>
    <n v="1100"/>
    <s v="SF-1-7"/>
    <s v="Sales_026"/>
    <n v="757"/>
    <n v="10"/>
    <n v="2"/>
    <n v="0.2"/>
    <n v="16400"/>
  </r>
  <r>
    <s v="7月"/>
    <d v="2020-07-28T00:00:00"/>
    <x v="4"/>
    <d v="1899-12-30T12:10:00"/>
    <x v="6"/>
    <n v="1200"/>
    <s v="SF-1.1-2"/>
    <s v="Sales_002"/>
    <n v="287"/>
    <n v="5"/>
    <n v="0"/>
    <n v="0"/>
    <n v="0"/>
  </r>
  <r>
    <s v="7月"/>
    <d v="2020-07-28T00:00:00"/>
    <x v="4"/>
    <s v="9：00"/>
    <x v="0"/>
    <n v="1000"/>
    <s v="SF-1.1-2"/>
    <s v="Sales_020"/>
    <n v="495"/>
    <n v="5"/>
    <n v="1"/>
    <n v="0.2"/>
    <n v="8200"/>
  </r>
  <r>
    <s v="7月"/>
    <d v="2020-07-29T00:00:00"/>
    <x v="4"/>
    <s v="9：00"/>
    <x v="5"/>
    <n v="5000"/>
    <s v="SF-5-0"/>
    <s v="Sales_010"/>
    <n v="3312"/>
    <n v="4"/>
    <n v="0"/>
    <n v="0"/>
    <n v="0"/>
  </r>
  <r>
    <s v="7月"/>
    <d v="2020-07-30T00:00:00"/>
    <x v="4"/>
    <s v="8:23"/>
    <x v="4"/>
    <n v="3500"/>
    <s v="SF-1.1-0"/>
    <s v="Sales_022"/>
    <n v="914"/>
    <n v="4"/>
    <n v="1"/>
    <n v="0.25"/>
    <n v="8200"/>
  </r>
  <r>
    <s v="7月"/>
    <d v="2020-07-30T00:00:00"/>
    <x v="4"/>
    <s v="8:30"/>
    <x v="7"/>
    <n v="5000"/>
    <s v="SF-5-1"/>
    <s v="Sales_013"/>
    <n v="3249"/>
    <n v="13"/>
    <n v="2"/>
    <n v="0.15384615384615385"/>
    <n v="16400"/>
  </r>
  <r>
    <s v="7月"/>
    <d v="2020-07-30T00:00:00"/>
    <x v="4"/>
    <s v="17:53"/>
    <x v="5"/>
    <n v="1400"/>
    <s v="SF-1.1-1"/>
    <s v="Sales_011"/>
    <n v="689"/>
    <n v="4"/>
    <n v="0"/>
    <n v="0"/>
    <n v="0"/>
  </r>
  <r>
    <s v="7月"/>
    <d v="2020-07-30T00:00:00"/>
    <x v="4"/>
    <s v="7:30"/>
    <x v="0"/>
    <n v="2000"/>
    <s v="SF-5-1"/>
    <s v="Sales_002"/>
    <n v="1175"/>
    <n v="19"/>
    <n v="2"/>
    <n v="0.10526315789473684"/>
    <n v="16400"/>
  </r>
  <r>
    <s v="7月"/>
    <d v="2020-07-30T00:00:00"/>
    <x v="4"/>
    <s v="12:00"/>
    <x v="4"/>
    <n v="1000"/>
    <s v="SF-5-0"/>
    <s v="Sales_008"/>
    <n v="721"/>
    <n v="0"/>
    <n v="0"/>
    <e v="#DIV/0!"/>
    <n v="0"/>
  </r>
  <r>
    <s v="7月"/>
    <d v="2020-07-30T00:00:00"/>
    <x v="4"/>
    <s v="10:00"/>
    <x v="0"/>
    <n v="12000"/>
    <s v="SF-5-3"/>
    <s v="Sales_017"/>
    <n v="12193"/>
    <n v="46"/>
    <n v="0"/>
    <n v="0"/>
    <n v="0"/>
  </r>
  <r>
    <s v="7月"/>
    <d v="2020-07-30T00:00:00"/>
    <x v="4"/>
    <d v="1899-12-30T11:30:00"/>
    <x v="6"/>
    <n v="500"/>
    <s v="SF-1.1-0"/>
    <s v="Sales_010"/>
    <n v="372"/>
    <n v="0"/>
    <n v="0"/>
    <e v="#DIV/0!"/>
    <n v="0"/>
  </r>
  <r>
    <s v="7月"/>
    <d v="2020-07-31T00:00:00"/>
    <x v="4"/>
    <d v="1899-12-30T12:01:00"/>
    <x v="5"/>
    <n v="2300"/>
    <s v="SF-1-7"/>
    <s v="Sales_022"/>
    <n v="1541"/>
    <n v="11"/>
    <n v="1"/>
    <n v="9.0909090909090912E-2"/>
    <n v="8200"/>
  </r>
  <r>
    <s v="7月"/>
    <d v="2020-07-31T00:00:00"/>
    <x v="4"/>
    <d v="1899-12-30T08:30:00"/>
    <x v="0"/>
    <n v="800"/>
    <s v="SF-5-1"/>
    <s v="Sales_038"/>
    <n v="1076"/>
    <n v="12"/>
    <n v="2"/>
    <n v="0.16666666666666666"/>
    <n v="16400"/>
  </r>
  <r>
    <s v="7月"/>
    <d v="2020-07-31T00:00:00"/>
    <x v="4"/>
    <d v="1899-12-30T11:28:00"/>
    <x v="0"/>
    <n v="1000"/>
    <s v="SF-1-7"/>
    <s v="Sales_012"/>
    <n v="838"/>
    <n v="2"/>
    <n v="0"/>
    <n v="0"/>
    <n v="0"/>
  </r>
  <r>
    <s v="7月"/>
    <d v="2020-07-31T00:00:00"/>
    <x v="4"/>
    <d v="1899-12-30T12:30:00"/>
    <x v="5"/>
    <n v="5000"/>
    <s v="SF-5-0"/>
    <s v="Sales_009"/>
    <n v="1957"/>
    <n v="11"/>
    <n v="1"/>
    <n v="9.0909090909090912E-2"/>
    <n v="8200"/>
  </r>
  <r>
    <s v="8月"/>
    <d v="2020-08-02T00:00:00"/>
    <x v="5"/>
    <d v="1899-12-30T12:00:00"/>
    <x v="4"/>
    <n v="1200"/>
    <s v="SF-7-0"/>
    <s v="Sales_003"/>
    <n v="1197"/>
    <n v="12"/>
    <n v="2"/>
    <n v="0.16666666666666666"/>
    <n v="16400"/>
  </r>
  <r>
    <s v="8月"/>
    <d v="2020-08-03T00:00:00"/>
    <x v="5"/>
    <d v="1899-12-30T08:30:00"/>
    <x v="1"/>
    <n v="4600"/>
    <s v="SF-5-1"/>
    <s v="Sales_026"/>
    <n v="943"/>
    <n v="0"/>
    <n v="0"/>
    <e v="#DIV/0!"/>
    <n v="0"/>
  </r>
  <r>
    <s v="8月"/>
    <d v="2020-08-03T00:00:00"/>
    <x v="5"/>
    <d v="1899-12-30T08:10:00"/>
    <x v="1"/>
    <n v="2500"/>
    <s v="SF-1-0"/>
    <s v="Sales_009"/>
    <n v="1739"/>
    <n v="8"/>
    <n v="0"/>
    <n v="0"/>
    <n v="0"/>
  </r>
  <r>
    <s v="8月"/>
    <d v="2020-08-04T00:00:00"/>
    <x v="5"/>
    <d v="1899-12-30T11:00:00"/>
    <x v="0"/>
    <n v="650"/>
    <s v="SF-1-0"/>
    <s v="Sales_008"/>
    <n v="404"/>
    <n v="1"/>
    <n v="0"/>
    <n v="0"/>
    <n v="0"/>
  </r>
  <r>
    <s v="8月"/>
    <d v="2020-08-04T00:00:00"/>
    <x v="5"/>
    <d v="1899-12-30T09:00:00"/>
    <x v="0"/>
    <n v="500"/>
    <s v="SF-1.1-1"/>
    <s v="Sales_023"/>
    <n v="253"/>
    <n v="6"/>
    <n v="1"/>
    <n v="0.16666666666666666"/>
    <n v="8200"/>
  </r>
  <r>
    <s v="8月"/>
    <d v="2020-08-05T00:00:00"/>
    <x v="5"/>
    <d v="1899-12-30T09:00:00"/>
    <x v="2"/>
    <n v="5000"/>
    <s v="SF-6-4"/>
    <s v="Sales_012"/>
    <n v="3547"/>
    <n v="36"/>
    <n v="2"/>
    <n v="5.5555555555555552E-2"/>
    <n v="16400"/>
  </r>
  <r>
    <s v="8月"/>
    <d v="2020-08-05T00:00:00"/>
    <x v="5"/>
    <d v="1899-12-30T09:05:00"/>
    <x v="4"/>
    <n v="900"/>
    <s v="SF-6-4"/>
    <s v="Sales_010"/>
    <n v="438"/>
    <n v="1"/>
    <n v="0"/>
    <n v="0"/>
    <n v="0"/>
  </r>
  <r>
    <s v="8月"/>
    <d v="2020-08-05T00:00:00"/>
    <x v="5"/>
    <d v="1899-12-30T14:00:00"/>
    <x v="6"/>
    <n v="2000"/>
    <s v="SF-1-0"/>
    <s v="Sales_004"/>
    <n v="759"/>
    <n v="4"/>
    <n v="1"/>
    <n v="0.25"/>
    <n v="8200"/>
  </r>
  <r>
    <s v="8月"/>
    <d v="2020-08-05T00:00:00"/>
    <x v="5"/>
    <d v="1899-12-30T18:00:00"/>
    <x v="2"/>
    <n v="1200"/>
    <s v="SF-5-0"/>
    <s v="Sales_018"/>
    <n v="443"/>
    <n v="14"/>
    <n v="0"/>
    <n v="0"/>
    <n v="0"/>
  </r>
  <r>
    <s v="8月"/>
    <d v="2020-08-06T00:00:00"/>
    <x v="5"/>
    <d v="1899-12-30T08:10:00"/>
    <x v="6"/>
    <n v="1300"/>
    <s v="SF-6-1"/>
    <s v="Sales_013"/>
    <n v="945"/>
    <n v="6"/>
    <n v="1"/>
    <n v="0.16666666666666666"/>
    <n v="8200"/>
  </r>
  <r>
    <s v="8月"/>
    <d v="2020-08-06T00:00:00"/>
    <x v="5"/>
    <d v="1899-12-30T14:25:00"/>
    <x v="4"/>
    <n v="1200"/>
    <s v="SF-5-2"/>
    <s v="Sales_026"/>
    <n v="1304"/>
    <n v="8"/>
    <n v="0"/>
    <n v="0"/>
    <n v="0"/>
  </r>
  <r>
    <s v="8月"/>
    <d v="2020-08-06T00:00:00"/>
    <x v="5"/>
    <d v="1899-12-30T10:00:00"/>
    <x v="7"/>
    <n v="12000"/>
    <s v="SF-6-0"/>
    <s v="Sales_012"/>
    <n v="5399"/>
    <n v="19"/>
    <n v="2"/>
    <n v="0.10526315789473684"/>
    <n v="16400"/>
  </r>
  <r>
    <s v="8月"/>
    <d v="2020-08-06T00:00:00"/>
    <x v="5"/>
    <s v="10:00左右"/>
    <x v="7"/>
    <n v="1300"/>
    <s v="SF-1-9"/>
    <s v="Sales_001"/>
    <n v="905"/>
    <n v="5"/>
    <n v="0"/>
    <n v="0"/>
    <n v="0"/>
  </r>
  <r>
    <s v="8月"/>
    <d v="2020-08-06T00:00:00"/>
    <x v="5"/>
    <d v="1899-12-30T09:00:00"/>
    <x v="1"/>
    <n v="3500"/>
    <s v="SF-5-1"/>
    <s v="Sales_025"/>
    <n v="1340"/>
    <n v="6"/>
    <n v="0"/>
    <n v="0"/>
    <n v="0"/>
  </r>
  <r>
    <s v="8月"/>
    <d v="2020-08-07T00:00:00"/>
    <x v="5"/>
    <d v="1899-12-30T09:36:00"/>
    <x v="6"/>
    <n v="2400"/>
    <s v="SF-5-1"/>
    <s v="Sales_012"/>
    <n v="1225"/>
    <n v="4"/>
    <n v="0"/>
    <n v="0"/>
    <n v="0"/>
  </r>
  <r>
    <s v="8月"/>
    <d v="2020-08-07T00:00:00"/>
    <x v="5"/>
    <d v="1899-12-30T13:00:00"/>
    <x v="6"/>
    <n v="1200"/>
    <s v="SF-6-1"/>
    <s v="Sales_023"/>
    <n v="1096"/>
    <n v="8"/>
    <n v="1"/>
    <n v="0.125"/>
    <n v="8200"/>
  </r>
  <r>
    <s v="8月"/>
    <d v="2020-08-07T00:00:00"/>
    <x v="5"/>
    <d v="1899-12-30T10:00:00"/>
    <x v="0"/>
    <n v="400"/>
    <s v="SF-6-4"/>
    <s v="Sales_008"/>
    <n v="232"/>
    <n v="2"/>
    <n v="0"/>
    <n v="0"/>
    <n v="0"/>
  </r>
  <r>
    <s v="8月"/>
    <d v="2020-08-07T00:00:00"/>
    <x v="5"/>
    <d v="1899-12-30T08:30:00"/>
    <x v="6"/>
    <n v="5000"/>
    <s v="SF-1.1-1"/>
    <s v="Sales_021"/>
    <n v="3249"/>
    <n v="42"/>
    <n v="2"/>
    <n v="4.7619047619047616E-2"/>
    <n v="16400"/>
  </r>
  <r>
    <s v="8月"/>
    <d v="2020-08-07T00:00:00"/>
    <x v="5"/>
    <d v="1899-12-30T08:10:00"/>
    <x v="7"/>
    <n v="1800"/>
    <s v="SF-6-3"/>
    <s v="Sales_031"/>
    <n v="930"/>
    <n v="7"/>
    <n v="1"/>
    <n v="0.14285714285714285"/>
    <n v="8200"/>
  </r>
  <r>
    <s v="8月"/>
    <d v="2020-08-07T00:00:00"/>
    <x v="5"/>
    <s v="9：00"/>
    <x v="0"/>
    <n v="400"/>
    <s v="SF-4-0"/>
    <s v="Sales_037"/>
    <n v="452"/>
    <n v="6"/>
    <n v="1"/>
    <n v="0.16666666666666666"/>
    <n v="8200"/>
  </r>
  <r>
    <s v="8月"/>
    <d v="2020-08-09T00:00:00"/>
    <x v="6"/>
    <d v="1899-12-30T12:30:00"/>
    <x v="5"/>
    <n v="5000"/>
    <s v="SF-6-1"/>
    <s v="Sales_028"/>
    <n v="2257"/>
    <n v="17"/>
    <n v="1"/>
    <n v="5.8823529411764705E-2"/>
    <n v="8200"/>
  </r>
  <r>
    <s v="8月"/>
    <d v="2020-08-10T00:00:00"/>
    <x v="6"/>
    <d v="1899-12-30T09:00:00"/>
    <x v="6"/>
    <n v="4300"/>
    <s v="SF-1-0"/>
    <s v="Sales_012"/>
    <n v="2032"/>
    <n v="5"/>
    <n v="0"/>
    <n v="0"/>
    <n v="0"/>
  </r>
  <r>
    <s v="8月"/>
    <d v="2020-08-10T00:00:00"/>
    <x v="6"/>
    <d v="1899-12-30T14:03:00"/>
    <x v="5"/>
    <n v="2000"/>
    <s v="SF-1-1"/>
    <s v="Sales_020"/>
    <n v="1286"/>
    <n v="5"/>
    <n v="0"/>
    <n v="0"/>
    <n v="0"/>
  </r>
  <r>
    <s v="8月"/>
    <d v="2020-08-10T00:00:00"/>
    <x v="6"/>
    <d v="1899-12-30T12:00:00"/>
    <x v="0"/>
    <n v="4500"/>
    <s v="SF-6-3"/>
    <s v="Sales_030"/>
    <n v="644"/>
    <n v="4"/>
    <n v="0"/>
    <n v="0"/>
    <n v="0"/>
  </r>
  <r>
    <s v="8月"/>
    <d v="2020-08-10T00:00:00"/>
    <x v="6"/>
    <d v="1899-12-30T11:30:00"/>
    <x v="2"/>
    <n v="1400"/>
    <s v="SF-5-2"/>
    <s v="Sales_038"/>
    <n v="396"/>
    <n v="0"/>
    <n v="0"/>
    <e v="#DIV/0!"/>
    <n v="0"/>
  </r>
  <r>
    <s v="8月"/>
    <d v="2020-08-10T00:00:00"/>
    <x v="6"/>
    <d v="1899-12-30T11:25:00"/>
    <x v="0"/>
    <n v="2500"/>
    <s v="SF-5-0"/>
    <s v="Sales_009"/>
    <n v="582"/>
    <n v="1"/>
    <n v="0"/>
    <n v="0"/>
    <n v="0"/>
  </r>
  <r>
    <s v="8月"/>
    <d v="2020-08-11T00:00:00"/>
    <x v="6"/>
    <d v="1899-12-30T10:00:00"/>
    <x v="4"/>
    <n v="5000"/>
    <s v="SF-1.1-0"/>
    <s v="Sales_013"/>
    <n v="4780"/>
    <n v="32"/>
    <n v="2"/>
    <n v="6.25E-2"/>
    <n v="16400"/>
  </r>
  <r>
    <s v="8月"/>
    <d v="2020-08-11T00:00:00"/>
    <x v="6"/>
    <d v="1899-12-30T08:30:00"/>
    <x v="5"/>
    <n v="800"/>
    <s v="SF-6-3"/>
    <s v="Sales_008"/>
    <n v="669"/>
    <n v="3"/>
    <n v="2"/>
    <n v="0.66666666666666663"/>
    <n v="16400"/>
  </r>
  <r>
    <s v="8月"/>
    <d v="2020-08-11T00:00:00"/>
    <x v="6"/>
    <d v="1899-12-30T12:12:00"/>
    <x v="3"/>
    <n v="32000"/>
    <s v="SF-4-1"/>
    <s v="Sales_010"/>
    <n v="11987"/>
    <n v="93"/>
    <n v="2"/>
    <n v="2.1505376344086023E-2"/>
    <n v="16400"/>
  </r>
  <r>
    <s v="8月"/>
    <d v="2020-08-11T00:00:00"/>
    <x v="6"/>
    <d v="1899-12-30T09:00:00"/>
    <x v="7"/>
    <n v="2000"/>
    <s v="SF-6-1"/>
    <s v="Sales_025"/>
    <n v="2477"/>
    <n v="12"/>
    <n v="2"/>
    <n v="0.16666666666666666"/>
    <n v="16400"/>
  </r>
  <r>
    <s v="8月"/>
    <d v="2020-08-11T00:00:00"/>
    <x v="6"/>
    <d v="1899-12-30T09:20:00"/>
    <x v="7"/>
    <n v="200"/>
    <s v="SF-5-2"/>
    <s v="Sales_030"/>
    <n v="536"/>
    <n v="6"/>
    <n v="0"/>
    <n v="0"/>
    <n v="0"/>
  </r>
  <r>
    <s v="8月"/>
    <d v="2020-08-12T00:00:00"/>
    <x v="6"/>
    <d v="1899-12-30T08:30:00"/>
    <x v="1"/>
    <n v="4600"/>
    <s v="SF-6-3"/>
    <s v="Sales_026"/>
    <n v="523"/>
    <n v="2"/>
    <n v="1"/>
    <n v="0.5"/>
    <n v="8200"/>
  </r>
  <r>
    <s v="8月"/>
    <d v="2020-08-12T00:00:00"/>
    <x v="6"/>
    <d v="1899-12-30T08:30:00"/>
    <x v="0"/>
    <n v="6500"/>
    <s v="SF-6-5"/>
    <s v="Sales_032"/>
    <n v="3973"/>
    <n v="31"/>
    <n v="1"/>
    <n v="3.2258064516129031E-2"/>
    <n v="8200"/>
  </r>
  <r>
    <s v="8月"/>
    <d v="2020-08-12T00:00:00"/>
    <x v="6"/>
    <d v="1899-12-30T15:00:00"/>
    <x v="7"/>
    <n v="2000"/>
    <s v="SF-6-6"/>
    <s v="Sales_013"/>
    <n v="887"/>
    <n v="2"/>
    <n v="1"/>
    <n v="0.5"/>
    <n v="8200"/>
  </r>
  <r>
    <s v="8月"/>
    <d v="2020-08-12T00:00:00"/>
    <x v="6"/>
    <d v="1899-12-30T10:00:00"/>
    <x v="7"/>
    <n v="400"/>
    <s v="SF-1-3"/>
    <s v="Sales_009"/>
    <n v="149"/>
    <n v="1"/>
    <n v="0"/>
    <n v="0"/>
    <n v="0"/>
  </r>
  <r>
    <s v="8月"/>
    <d v="2020-08-12T00:00:00"/>
    <x v="6"/>
    <d v="1899-12-30T11:58:00"/>
    <x v="3"/>
    <n v="6000"/>
    <s v="SF-6-7"/>
    <s v="Sales_023"/>
    <n v="5496"/>
    <n v="12"/>
    <n v="1"/>
    <n v="8.3333333333333329E-2"/>
    <n v="8200"/>
  </r>
  <r>
    <s v="8月"/>
    <d v="2020-08-13T00:00:00"/>
    <x v="6"/>
    <d v="1899-12-30T12:00:00"/>
    <x v="5"/>
    <n v="1200"/>
    <s v="SF-5-1"/>
    <s v="Sales_036"/>
    <n v="1230"/>
    <n v="12"/>
    <n v="1"/>
    <n v="8.3333333333333329E-2"/>
    <n v="8200"/>
  </r>
  <r>
    <s v="8月"/>
    <d v="2020-08-13T00:00:00"/>
    <x v="6"/>
    <d v="1899-12-30T08:30:00"/>
    <x v="5"/>
    <n v="1500"/>
    <s v="SF-6-2"/>
    <s v="Sales_026"/>
    <n v="756"/>
    <n v="3"/>
    <n v="0"/>
    <n v="0"/>
    <n v="0"/>
  </r>
  <r>
    <s v="8月"/>
    <d v="2020-08-13T00:00:00"/>
    <x v="6"/>
    <d v="1899-12-30T08:15:00"/>
    <x v="3"/>
    <n v="3200"/>
    <s v="SF-1.1-5"/>
    <s v="Sales_031"/>
    <n v="2107"/>
    <n v="20"/>
    <n v="0"/>
    <n v="0"/>
    <n v="0"/>
  </r>
  <r>
    <s v="8月"/>
    <d v="2020-08-13T00:00:00"/>
    <x v="6"/>
    <s v="8：30"/>
    <x v="7"/>
    <n v="600"/>
    <s v="SF-6-8"/>
    <s v="Sales_007"/>
    <n v="355"/>
    <n v="2"/>
    <n v="0"/>
    <n v="0"/>
    <n v="0"/>
  </r>
  <r>
    <s v="8月"/>
    <d v="2020-08-13T00:00:00"/>
    <x v="6"/>
    <d v="1899-12-30T11:00:00"/>
    <x v="0"/>
    <n v="5000"/>
    <s v="SF-8-0"/>
    <s v="Sales_003"/>
    <n v="2302"/>
    <n v="16"/>
    <n v="2"/>
    <n v="0.125"/>
    <n v="16400"/>
  </r>
  <r>
    <s v="8月"/>
    <d v="2020-08-13T00:00:00"/>
    <x v="6"/>
    <d v="1899-12-30T11:00:00"/>
    <x v="3"/>
    <n v="2300"/>
    <s v="SF-4-1"/>
    <s v="Sales_008"/>
    <n v="604"/>
    <n v="0"/>
    <n v="0"/>
    <e v="#DIV/0!"/>
    <n v="0"/>
  </r>
  <r>
    <s v="8月"/>
    <d v="2020-08-13T00:00:00"/>
    <x v="6"/>
    <d v="1899-12-30T11:00:00"/>
    <x v="0"/>
    <n v="1800"/>
    <s v="SF-4-3"/>
    <s v="Sales_002"/>
    <n v="5581"/>
    <n v="10"/>
    <n v="0"/>
    <n v="0"/>
    <n v="0"/>
  </r>
  <r>
    <s v="8月"/>
    <d v="2020-08-14T00:00:00"/>
    <x v="6"/>
    <d v="1899-12-30T08:10:00"/>
    <x v="0"/>
    <n v="1300"/>
    <s v="SF-1.1-0"/>
    <s v="Sales_020"/>
    <n v="621"/>
    <n v="8"/>
    <n v="1"/>
    <n v="0.125"/>
    <n v="8200"/>
  </r>
  <r>
    <s v="8月"/>
    <d v="2020-08-14T00:00:00"/>
    <x v="6"/>
    <d v="1899-12-30T14:25:00"/>
    <x v="7"/>
    <n v="1200"/>
    <s v="SF-1.1-6"/>
    <s v="Sales_026"/>
    <n v="876"/>
    <n v="9"/>
    <n v="1"/>
    <n v="0.1111111111111111"/>
    <n v="8200"/>
  </r>
  <r>
    <s v="8月"/>
    <d v="2020-08-14T00:00:00"/>
    <x v="6"/>
    <d v="1899-12-30T13:00:00"/>
    <x v="0"/>
    <n v="1200"/>
    <s v="SF-1.1-0"/>
    <s v="Sales_038"/>
    <n v="995"/>
    <n v="5"/>
    <n v="0"/>
    <n v="0"/>
    <n v="0"/>
  </r>
  <r>
    <s v="8月"/>
    <d v="2020-08-14T00:00:00"/>
    <x v="6"/>
    <d v="1899-12-30T09:00:00"/>
    <x v="6"/>
    <n v="3200"/>
    <s v="SF-2.1-2"/>
    <s v="Sales_009"/>
    <n v="3396"/>
    <n v="17"/>
    <n v="1"/>
    <n v="5.8823529411764705E-2"/>
    <n v="8200"/>
  </r>
  <r>
    <s v="8月"/>
    <d v="2020-08-14T00:00:00"/>
    <x v="6"/>
    <d v="1899-12-30T09:37:00"/>
    <x v="2"/>
    <n v="1000"/>
    <s v="SF-6-2"/>
    <s v="Sales_025"/>
    <n v="528"/>
    <n v="5"/>
    <n v="0"/>
    <n v="0"/>
    <n v="0"/>
  </r>
  <r>
    <s v="8月"/>
    <d v="2020-08-14T00:00:00"/>
    <x v="6"/>
    <s v="8:00左右"/>
    <x v="2"/>
    <n v="1100"/>
    <s v="SF-6-0"/>
    <s v="Sales_030"/>
    <n v="699"/>
    <n v="3"/>
    <n v="0"/>
    <n v="0"/>
    <n v="0"/>
  </r>
  <r>
    <s v="8月"/>
    <d v="2020-08-14T00:00:00"/>
    <x v="6"/>
    <d v="1899-12-30T08:00:00"/>
    <x v="3"/>
    <n v="1200"/>
    <s v="SF-6-0"/>
    <s v="Sales_023"/>
    <n v="896"/>
    <n v="21"/>
    <n v="1"/>
    <n v="4.7619047619047616E-2"/>
    <n v="8200"/>
  </r>
  <r>
    <s v="8月"/>
    <d v="2020-08-14T00:00:00"/>
    <x v="6"/>
    <d v="1899-12-30T12:00:00"/>
    <x v="0"/>
    <n v="4000"/>
    <s v="SF-1-0"/>
    <s v="Sales_008"/>
    <n v="2892"/>
    <n v="13"/>
    <n v="0"/>
    <n v="0"/>
    <n v="0"/>
  </r>
  <r>
    <s v="8月"/>
    <d v="2020-08-14T00:00:00"/>
    <x v="6"/>
    <d v="1899-12-30T10:00:00"/>
    <x v="0"/>
    <n v="1000"/>
    <s v="SF-2-3"/>
    <s v="Sales_002"/>
    <n v="480"/>
    <n v="19"/>
    <n v="1"/>
    <n v="5.2631578947368418E-2"/>
    <n v="8200"/>
  </r>
  <r>
    <s v="8月"/>
    <d v="2020-08-14T00:00:00"/>
    <x v="6"/>
    <d v="1899-12-30T09:15:00"/>
    <x v="0"/>
    <n v="800"/>
    <s v="SF-6-4"/>
    <s v="Sales_013"/>
    <n v="246"/>
    <n v="0"/>
    <n v="0"/>
    <e v="#DIV/0!"/>
    <n v="0"/>
  </r>
  <r>
    <s v="8月"/>
    <d v="2020-08-15T00:00:00"/>
    <x v="6"/>
    <d v="1899-12-30T09:35:00"/>
    <x v="4"/>
    <n v="500"/>
    <s v="SF-6-4"/>
    <s v="Sales_013"/>
    <n v="460"/>
    <n v="0"/>
    <n v="0"/>
    <e v="#DIV/0!"/>
    <n v="0"/>
  </r>
  <r>
    <s v="8月"/>
    <d v="2020-08-16T00:00:00"/>
    <x v="7"/>
    <d v="1899-12-30T12:00:00"/>
    <x v="5"/>
    <n v="1200"/>
    <s v="SF-2.1-2"/>
    <s v="Sales_009"/>
    <n v="603"/>
    <n v="7"/>
    <n v="1"/>
    <n v="0.14285714285714285"/>
    <n v="8200"/>
  </r>
  <r>
    <s v="8月"/>
    <d v="2020-08-17T00:00:00"/>
    <x v="7"/>
    <d v="1899-12-30T09:36:00"/>
    <x v="3"/>
    <n v="2400"/>
    <s v="SF-6-0"/>
    <s v="Sales_012"/>
    <n v="822"/>
    <n v="1"/>
    <n v="0"/>
    <n v="0"/>
    <n v="0"/>
  </r>
  <r>
    <s v="8月"/>
    <d v="2020-08-17T00:00:00"/>
    <x v="7"/>
    <d v="1899-12-30T11:00:00"/>
    <x v="0"/>
    <n v="1000"/>
    <s v="SF-5-1"/>
    <s v="Sales_002"/>
    <n v="605"/>
    <n v="6"/>
    <n v="0"/>
    <n v="0"/>
    <n v="0"/>
  </r>
  <r>
    <s v="8月"/>
    <d v="2020-08-17T00:00:00"/>
    <x v="7"/>
    <d v="1899-12-30T09:00:00"/>
    <x v="0"/>
    <n v="1500"/>
    <s v="SF-6-3"/>
    <s v="Sales_008"/>
    <n v="443"/>
    <n v="8"/>
    <n v="1"/>
    <n v="0.125"/>
    <n v="8200"/>
  </r>
  <r>
    <s v="8月"/>
    <d v="2020-08-17T00:00:00"/>
    <x v="7"/>
    <d v="1899-12-30T09:00:00"/>
    <x v="0"/>
    <n v="700"/>
    <s v="SF-1.1-0"/>
    <s v="Sales_034"/>
    <n v="180"/>
    <n v="7"/>
    <n v="0"/>
    <n v="0"/>
    <n v="0"/>
  </r>
  <r>
    <s v="8月"/>
    <d v="2020-08-18T00:00:00"/>
    <x v="7"/>
    <d v="1899-12-30T10:00:00"/>
    <x v="0"/>
    <n v="600"/>
    <s v="SF-6-3"/>
    <s v="Sales_026"/>
    <n v="410"/>
    <n v="1"/>
    <n v="0"/>
    <n v="0"/>
    <n v="0"/>
  </r>
  <r>
    <s v="8月"/>
    <d v="2020-08-18T00:00:00"/>
    <x v="7"/>
    <d v="1899-12-30T08:00:00"/>
    <x v="0"/>
    <n v="2200"/>
    <s v="SF-8-2"/>
    <s v="Sales_010"/>
    <n v="922"/>
    <n v="9"/>
    <n v="1"/>
    <n v="0.1111111111111111"/>
    <n v="8200"/>
  </r>
  <r>
    <s v="8月"/>
    <d v="2020-08-18T00:00:00"/>
    <x v="7"/>
    <d v="1899-12-30T10:00:00"/>
    <x v="2"/>
    <n v="300"/>
    <s v="SF-1-0"/>
    <s v="Sales_020"/>
    <n v="830"/>
    <n v="2"/>
    <n v="0"/>
    <n v="0"/>
    <n v="0"/>
  </r>
  <r>
    <s v="8月"/>
    <d v="2020-08-19T00:00:00"/>
    <x v="7"/>
    <d v="1899-12-30T10:00:00"/>
    <x v="7"/>
    <n v="5000"/>
    <s v="SF-5-3"/>
    <s v="Sales_013"/>
    <n v="3341"/>
    <n v="5"/>
    <n v="0"/>
    <n v="0"/>
    <n v="0"/>
  </r>
  <r>
    <s v="8月"/>
    <d v="2020-08-19T00:00:00"/>
    <x v="7"/>
    <d v="1899-12-30T08:30:00"/>
    <x v="7"/>
    <n v="6500"/>
    <s v="SF-5-5"/>
    <s v="Sales_035"/>
    <n v="2909"/>
    <n v="11"/>
    <n v="1"/>
    <n v="9.0909090909090912E-2"/>
    <n v="8200"/>
  </r>
  <r>
    <s v="8月"/>
    <d v="2020-08-19T00:00:00"/>
    <x v="7"/>
    <d v="1899-12-30T13:00:00"/>
    <x v="5"/>
    <n v="4500"/>
    <s v="SF-5-3"/>
    <s v="Sales_025"/>
    <n v="2204"/>
    <n v="3"/>
    <n v="0"/>
    <n v="0"/>
    <n v="0"/>
  </r>
  <r>
    <s v="8月"/>
    <d v="2020-08-19T00:00:00"/>
    <x v="7"/>
    <d v="1899-12-30T12:00:00"/>
    <x v="0"/>
    <n v="8000"/>
    <s v="SF-9-0"/>
    <s v="Sales_009"/>
    <n v="12072"/>
    <n v="31"/>
    <n v="2"/>
    <n v="6.4516129032258063E-2"/>
    <n v="16400"/>
  </r>
  <r>
    <s v="8月"/>
    <d v="2020-08-20T00:00:00"/>
    <x v="7"/>
    <d v="1899-12-30T08:30:00"/>
    <x v="5"/>
    <n v="800"/>
    <s v="SF-1.1-1"/>
    <s v="Sales_012"/>
    <n v="1026"/>
    <n v="11"/>
    <n v="1"/>
    <n v="9.0909090909090912E-2"/>
    <n v="8200"/>
  </r>
  <r>
    <s v="8月"/>
    <d v="2020-08-20T00:00:00"/>
    <x v="7"/>
    <s v="11:$5"/>
    <x v="2"/>
    <n v="1600"/>
    <s v="SF-5-0"/>
    <s v="Sales_036"/>
    <n v="429"/>
    <n v="0"/>
    <n v="0"/>
    <e v="#DIV/0!"/>
    <n v="0"/>
  </r>
  <r>
    <s v="8月"/>
    <d v="2020-08-21T00:00:00"/>
    <x v="7"/>
    <d v="1899-12-30T10:00:00"/>
    <x v="5"/>
    <n v="5200"/>
    <s v="SF-9-1"/>
    <s v="Sales_003"/>
    <n v="4014"/>
    <n v="18"/>
    <n v="1"/>
    <n v="5.5555555555555552E-2"/>
    <n v="8200"/>
  </r>
  <r>
    <s v="8月"/>
    <d v="2020-08-21T00:00:00"/>
    <x v="7"/>
    <d v="1899-12-30T13:00:00"/>
    <x v="1"/>
    <n v="1200"/>
    <s v="SF-1-0"/>
    <s v="Sales_023"/>
    <n v="895"/>
    <n v="9"/>
    <n v="1"/>
    <n v="0.1111111111111111"/>
    <n v="8200"/>
  </r>
  <r>
    <s v="8月"/>
    <d v="2020-08-21T00:00:00"/>
    <x v="7"/>
    <d v="1899-12-30T12:00:00"/>
    <x v="7"/>
    <n v="900"/>
    <s v="SF-5-1"/>
    <s v="Sales_031"/>
    <n v="619"/>
    <n v="2"/>
    <n v="0"/>
    <n v="0"/>
    <n v="0"/>
  </r>
  <r>
    <s v="8月"/>
    <d v="2020-08-21T00:00:00"/>
    <x v="7"/>
    <d v="1899-12-30T08:30:00"/>
    <x v="1"/>
    <n v="4600"/>
    <s v="SF-1.1-1"/>
    <s v="Sales_012"/>
    <n v="2008"/>
    <n v="3"/>
    <n v="0"/>
    <n v="0"/>
    <n v="0"/>
  </r>
  <r>
    <s v="8月"/>
    <d v="2020-08-21T00:00:00"/>
    <x v="7"/>
    <d v="1899-12-30T08:10:00"/>
    <x v="2"/>
    <n v="1800"/>
    <s v="SF-5-8"/>
    <s v="Sales_018"/>
    <n v="1732"/>
    <n v="26"/>
    <n v="1"/>
    <n v="3.8461538461538464E-2"/>
    <n v="8200"/>
  </r>
  <r>
    <s v="8月"/>
    <d v="2020-08-21T00:00:00"/>
    <x v="7"/>
    <d v="1899-12-30T10:00:00"/>
    <x v="4"/>
    <n v="12000"/>
    <s v="SF-5-4"/>
    <s v="Sales_035"/>
    <n v="11052"/>
    <n v="24"/>
    <n v="2"/>
    <n v="8.3333333333333329E-2"/>
    <n v="16400"/>
  </r>
  <r>
    <s v="8月"/>
    <d v="2020-08-21T00:00:00"/>
    <x v="7"/>
    <d v="1899-12-30T08:30:00"/>
    <x v="2"/>
    <n v="7500"/>
    <s v="SF-8.1-2"/>
    <s v="Sales_025"/>
    <n v="7731"/>
    <n v="212"/>
    <n v="8"/>
    <n v="3.7735849056603772E-2"/>
    <n v="65600"/>
  </r>
  <r>
    <s v="8月"/>
    <d v="2020-08-21T00:00:00"/>
    <x v="7"/>
    <d v="1899-12-30T06:45:00"/>
    <x v="4"/>
    <n v="600"/>
    <s v="SF-9.1-2"/>
    <s v="Sales_030"/>
    <n v="223"/>
    <n v="4"/>
    <n v="0"/>
    <n v="0"/>
    <n v="0"/>
  </r>
  <r>
    <s v="8月"/>
    <d v="2020-08-21T00:00:00"/>
    <x v="7"/>
    <d v="1899-12-30T12:00:00"/>
    <x v="3"/>
    <n v="11000"/>
    <s v="SF-10-4"/>
    <s v="Sales_010"/>
    <n v="7660"/>
    <n v="9"/>
    <n v="1"/>
    <n v="0.1111111111111111"/>
    <n v="8200"/>
  </r>
  <r>
    <s v="8月"/>
    <d v="2020-08-22T00:00:00"/>
    <x v="7"/>
    <d v="1899-12-30T11:00:00"/>
    <x v="5"/>
    <n v="5000"/>
    <s v="SF-1-12"/>
    <s v="Sales_008"/>
    <n v="3234"/>
    <n v="4"/>
    <n v="0"/>
    <n v="0"/>
    <n v="0"/>
  </r>
  <r>
    <s v="8月"/>
    <d v="2020-08-24T00:00:00"/>
    <x v="8"/>
    <m/>
    <x v="4"/>
    <n v="1300"/>
    <s v="SF-1-10"/>
    <s v="Sales_006"/>
    <n v="531"/>
    <n v="0"/>
    <n v="0"/>
    <e v="#DIV/0!"/>
    <n v="0"/>
  </r>
  <r>
    <s v="8月"/>
    <d v="2020-08-24T00:00:00"/>
    <x v="8"/>
    <d v="1899-12-30T12:00:00"/>
    <x v="1"/>
    <n v="1200"/>
    <s v="SF-1-10"/>
    <s v="Sales_036"/>
    <n v="1504"/>
    <n v="20"/>
    <n v="1"/>
    <n v="0.05"/>
    <n v="8200"/>
  </r>
  <r>
    <s v="8月"/>
    <d v="2020-08-24T00:00:00"/>
    <x v="8"/>
    <d v="1899-12-30T10:27:00"/>
    <x v="2"/>
    <n v="1000"/>
    <s v="SF-1.1-1"/>
    <s v="Sales_010"/>
    <n v="810"/>
    <n v="7"/>
    <n v="1"/>
    <n v="0.14285714285714285"/>
    <n v="8200"/>
  </r>
  <r>
    <s v="8月"/>
    <d v="2020-08-24T00:00:00"/>
    <x v="8"/>
    <d v="1899-12-30T12:00:00"/>
    <x v="2"/>
    <n v="4500"/>
    <s v="SF-5-3"/>
    <s v="Sales_012"/>
    <n v="1307"/>
    <n v="3"/>
    <n v="0"/>
    <n v="0"/>
    <n v="0"/>
  </r>
  <r>
    <s v="8月"/>
    <d v="2020-08-24T00:00:00"/>
    <x v="8"/>
    <d v="1899-12-30T12:00:00"/>
    <x v="7"/>
    <n v="1800"/>
    <s v="SF-5-6"/>
    <s v="Sales_013"/>
    <n v="1383"/>
    <n v="2"/>
    <n v="0"/>
    <n v="0"/>
    <n v="0"/>
  </r>
  <r>
    <s v="8月"/>
    <d v="2020-08-25T00:00:00"/>
    <x v="8"/>
    <d v="1899-12-30T14:45:00"/>
    <x v="5"/>
    <n v="1200"/>
    <s v="SF-5-7"/>
    <s v="Sales_007"/>
    <n v="775"/>
    <n v="3"/>
    <n v="0"/>
    <n v="0"/>
    <n v="0"/>
  </r>
  <r>
    <s v="8月"/>
    <d v="2020-08-25T00:00:00"/>
    <x v="8"/>
    <d v="1899-12-30T07:55:00"/>
    <x v="0"/>
    <n v="1100"/>
    <s v="SF-1.1-1"/>
    <s v="Sales_026"/>
    <n v="496"/>
    <n v="1"/>
    <n v="0"/>
    <n v="0"/>
    <n v="0"/>
  </r>
  <r>
    <s v="8月"/>
    <d v="2020-08-25T00:00:00"/>
    <x v="8"/>
    <d v="1899-12-30T09:00:00"/>
    <x v="7"/>
    <n v="2000"/>
    <s v="SF-1-11"/>
    <s v="Sales_008"/>
    <n v="1955"/>
    <n v="12"/>
    <n v="0"/>
    <n v="0"/>
    <n v="0"/>
  </r>
  <r>
    <s v="8月"/>
    <d v="2020-08-25T00:00:00"/>
    <x v="8"/>
    <d v="1899-12-30T11:30:00"/>
    <x v="3"/>
    <n v="4000"/>
    <s v="SF-5-1"/>
    <s v="Sales_012"/>
    <n v="1491"/>
    <n v="17"/>
    <n v="0"/>
    <n v="0"/>
    <n v="0"/>
  </r>
  <r>
    <s v="8月"/>
    <d v="2020-08-26T00:00:00"/>
    <x v="8"/>
    <d v="1899-12-30T09:30:00"/>
    <x v="7"/>
    <n v="5000"/>
    <s v="SF-1.1-7"/>
    <s v="Sales_018"/>
    <n v="5261"/>
    <n v="24"/>
    <n v="1"/>
    <n v="4.1666666666666664E-2"/>
    <n v="8200"/>
  </r>
  <r>
    <s v="8月"/>
    <d v="2020-08-26T00:00:00"/>
    <x v="8"/>
    <d v="1899-12-30T08:30:00"/>
    <x v="0"/>
    <n v="6500"/>
    <s v="SF-11-3"/>
    <s v="Sales_008"/>
    <n v="2727"/>
    <n v="21"/>
    <n v="2"/>
    <n v="9.5238095238095233E-2"/>
    <n v="16400"/>
  </r>
  <r>
    <s v="8月"/>
    <d v="2020-08-26T00:00:00"/>
    <x v="8"/>
    <d v="1899-12-30T11:00:00"/>
    <x v="5"/>
    <n v="13500"/>
    <s v="SF-9-0"/>
    <s v="Sales_021"/>
    <n v="12248"/>
    <n v="48"/>
    <n v="0"/>
    <n v="0"/>
    <n v="0"/>
  </r>
  <r>
    <s v="8月"/>
    <d v="2020-08-26T00:00:00"/>
    <x v="8"/>
    <d v="1899-12-30T11:20:00"/>
    <x v="1"/>
    <n v="3000"/>
    <s v="SF-9.2-5"/>
    <s v="Sales_012"/>
    <n v="1780"/>
    <n v="6"/>
    <n v="0"/>
    <n v="0"/>
    <n v="0"/>
  </r>
  <r>
    <s v="8月"/>
    <d v="2020-08-26T00:00:00"/>
    <x v="8"/>
    <d v="1899-12-30T08:00:00"/>
    <x v="7"/>
    <n v="700"/>
    <s v="SF-5-2"/>
    <s v="Sales_013"/>
    <n v="298"/>
    <n v="1"/>
    <n v="0"/>
    <n v="0"/>
    <n v="0"/>
  </r>
  <r>
    <s v="8月"/>
    <d v="2020-08-27T00:00:00"/>
    <x v="8"/>
    <s v="12：00"/>
    <x v="3"/>
    <n v="1200"/>
    <s v="SF-2-4"/>
    <s v="Sales_007"/>
    <n v="755"/>
    <n v="24"/>
    <n v="2"/>
    <n v="8.3333333333333329E-2"/>
    <n v="16400"/>
  </r>
  <r>
    <s v="8月"/>
    <d v="2020-08-27T00:00:00"/>
    <x v="8"/>
    <d v="1899-12-30T14:00:00"/>
    <x v="7"/>
    <n v="3200"/>
    <s v="SF-11-0"/>
    <s v="Sales_009"/>
    <n v="500"/>
    <n v="0"/>
    <n v="0"/>
    <e v="#DIV/0!"/>
    <n v="0"/>
  </r>
  <r>
    <s v="8月"/>
    <d v="2020-08-27T00:00:00"/>
    <x v="8"/>
    <d v="1899-12-30T12:00:00"/>
    <x v="5"/>
    <n v="1000"/>
    <s v="SF-11-1"/>
    <s v="Sales_012"/>
    <n v="482"/>
    <n v="1"/>
    <n v="0"/>
    <n v="0"/>
    <n v="0"/>
  </r>
  <r>
    <s v="8月"/>
    <d v="2020-08-27T00:00:00"/>
    <x v="8"/>
    <d v="1899-12-30T12:00:00"/>
    <x v="4"/>
    <n v="20000"/>
    <s v="SF-5-9"/>
    <s v="Sales_010"/>
    <n v="7229"/>
    <n v="46"/>
    <n v="0"/>
    <n v="0"/>
    <n v="0"/>
  </r>
  <r>
    <s v="8月"/>
    <d v="2020-08-28T00:00:00"/>
    <x v="8"/>
    <d v="1899-12-30T13:00:00"/>
    <x v="5"/>
    <n v="1200"/>
    <s v="SF-6-3"/>
    <s v="Sales_011"/>
    <n v="1030"/>
    <n v="3"/>
    <n v="0"/>
    <n v="0"/>
    <n v="0"/>
  </r>
  <r>
    <s v="8月"/>
    <d v="2020-08-28T00:00:00"/>
    <x v="8"/>
    <d v="1899-12-30T12:00:00"/>
    <x v="5"/>
    <n v="900"/>
    <s v="SF-1.1-0"/>
    <s v="Sales_031"/>
    <n v="615"/>
    <n v="7"/>
    <n v="1"/>
    <n v="0.14285714285714285"/>
    <n v="8200"/>
  </r>
  <r>
    <s v="8月"/>
    <d v="2020-08-28T00:00:00"/>
    <x v="8"/>
    <d v="1899-12-30T08:10:00"/>
    <x v="2"/>
    <n v="1800"/>
    <s v="SF-1-13"/>
    <s v="Sales_003"/>
    <n v="1083"/>
    <n v="10"/>
    <n v="0"/>
    <n v="0"/>
    <n v="0"/>
  </r>
  <r>
    <s v="8月"/>
    <d v="2020-08-28T00:00:00"/>
    <x v="8"/>
    <d v="1899-12-30T08:15:00"/>
    <x v="4"/>
    <n v="3200"/>
    <s v="SF-11-0"/>
    <s v="Sales_002"/>
    <n v="876"/>
    <n v="2"/>
    <n v="0"/>
    <n v="0"/>
    <n v="0"/>
  </r>
  <r>
    <s v="8月"/>
    <d v="2020-08-29T00:00:00"/>
    <x v="8"/>
    <d v="1899-12-30T12:00:00"/>
    <x v="4"/>
    <n v="800"/>
    <s v="SF-1-14"/>
    <s v="Sales_032"/>
    <n v="686"/>
    <n v="15"/>
    <n v="1"/>
    <n v="6.6666666666666666E-2"/>
    <n v="8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888ED0-54E4-4CB5-8277-254E72FB291F}" name="数据透视表13" cacheId="2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81:D90" firstHeaderRow="1" firstDataRow="2" firstDataCol="1"/>
  <pivotFields count="12">
    <pivotField showAll="0"/>
    <pivotField numFmtId="14" showAll="0"/>
    <pivotField axis="axisCol" numFmtId="178" showAll="0">
      <items count="10">
        <item h="1" x="0"/>
        <item h="1" x="1"/>
        <item h="1" x="2"/>
        <item h="1" x="3"/>
        <item h="1" x="4"/>
        <item h="1" x="5"/>
        <item h="1" x="6"/>
        <item x="7"/>
        <item x="8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2"/>
  </colFields>
  <colItems count="3">
    <i>
      <x v="7"/>
    </i>
    <i>
      <x v="8"/>
    </i>
    <i t="grand">
      <x/>
    </i>
  </colItems>
  <dataFields count="1">
    <dataField name="计数项:推文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0B0755-00D8-4489-8349-8D5F3AD3B6C5}" name="数据透视表4" cacheId="2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1:D10" firstHeaderRow="1" firstDataRow="2" firstDataCol="1"/>
  <pivotFields count="11">
    <pivotField showAll="0"/>
    <pivotField numFmtId="14" showAll="0"/>
    <pivotField axis="axisCol" showAll="0">
      <items count="10">
        <item h="1" x="0"/>
        <item h="1" x="1"/>
        <item h="1" x="2"/>
        <item h="1" x="3"/>
        <item h="1" x="4"/>
        <item h="1" x="5"/>
        <item h="1" x="6"/>
        <item x="7"/>
        <item x="8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2"/>
  </colFields>
  <colItems count="3">
    <i>
      <x v="7"/>
    </i>
    <i>
      <x v="8"/>
    </i>
    <i t="grand">
      <x/>
    </i>
  </colItems>
  <dataFields count="1">
    <dataField name="求和项:线索人数(24h)" fld="9" baseField="0" baseItem="0"/>
  </dataFields>
  <formats count="2">
    <format dxfId="1">
      <pivotArea dataOnly="0" labelOnly="1" fieldPosition="0">
        <references count="1">
          <reference field="2" count="1">
            <x v="7"/>
          </reference>
        </references>
      </pivotArea>
    </format>
    <format dxfId="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D6BE6-E7F8-4097-864E-A3667ACFD56B}" name="数据透视表31" cacheId="2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51:D60" firstHeaderRow="1" firstDataRow="2" firstDataCol="1"/>
  <pivotFields count="12">
    <pivotField showAll="0"/>
    <pivotField numFmtId="14" showAll="0"/>
    <pivotField axis="axisCol" numFmtId="178" showAll="0">
      <items count="10">
        <item h="1" x="0"/>
        <item h="1" x="1"/>
        <item h="1" x="2"/>
        <item h="1" x="3"/>
        <item h="1" x="4"/>
        <item h="1" x="5"/>
        <item h="1" x="6"/>
        <item x="7"/>
        <item x="8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>
      <items count="36">
        <item x="16"/>
        <item x="11"/>
        <item x="5"/>
        <item x="15"/>
        <item x="12"/>
        <item x="13"/>
        <item x="6"/>
        <item x="8"/>
        <item x="10"/>
        <item x="1"/>
        <item x="17"/>
        <item x="20"/>
        <item x="14"/>
        <item x="22"/>
        <item x="23"/>
        <item x="27"/>
        <item x="4"/>
        <item x="26"/>
        <item x="0"/>
        <item x="9"/>
        <item x="29"/>
        <item x="21"/>
        <item x="19"/>
        <item x="18"/>
        <item x="24"/>
        <item x="31"/>
        <item x="25"/>
        <item x="32"/>
        <item x="34"/>
        <item x="7"/>
        <item x="33"/>
        <item x="30"/>
        <item x="28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2"/>
  </colFields>
  <colItems count="3">
    <i>
      <x v="7"/>
    </i>
    <i>
      <x v="8"/>
    </i>
    <i t="grand">
      <x/>
    </i>
  </colItems>
  <dataFields count="1">
    <dataField name="计数项:责任销售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15770-22B4-4D46-A58F-7CC1CD6848D2}" name="数据透视表21" cacheId="8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12:D21" firstHeaderRow="1" firstDataRow="2" firstDataCol="1"/>
  <pivotFields count="13">
    <pivotField showAll="0"/>
    <pivotField numFmtId="14" showAll="0"/>
    <pivotField axis="axisCol" numFmtId="178" showAll="0">
      <items count="10">
        <item h="1" x="0"/>
        <item h="1" x="1"/>
        <item h="1" x="2"/>
        <item h="1" x="3"/>
        <item h="1" x="4"/>
        <item h="1" x="5"/>
        <item h="1" x="6"/>
        <item x="7"/>
        <item x="8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2"/>
  </colFields>
  <colItems count="3">
    <i>
      <x v="7"/>
    </i>
    <i>
      <x v="8"/>
    </i>
    <i t="grand">
      <x/>
    </i>
  </colItems>
  <dataFields count="1">
    <dataField name="平均值项:渠道成本" fld="5" subtotal="average" baseField="4" baseItem="3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C3CEC-00B1-4670-91CB-87B394054555}" name="数据透视表46" cacheId="8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13:E21" firstHeaderRow="0" firstDataRow="1" firstDataCol="1" rowPageCount="1" colPageCount="1"/>
  <pivotFields count="13">
    <pivotField showAll="0"/>
    <pivotField numFmtId="14" showAll="0"/>
    <pivotField axis="axisPage" numFmtId="17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dataField="1" showAll="0"/>
    <pivotField dataField="1" showAll="0"/>
    <pivotField showAll="0"/>
    <pivotField showAll="0"/>
    <pivotField dataFiel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8" hier="-1"/>
  </pageFields>
  <dataFields count="4">
    <dataField name="求和项:阅读量" fld="8" baseField="0" baseItem="0"/>
    <dataField name="求和项:线索人数(24h)" fld="9" baseField="0" baseItem="0"/>
    <dataField name="求和项:渠道成本" fld="5" baseField="0" baseItem="0"/>
    <dataField name="求和项:收入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AA204-7587-4721-9587-64327950D5B5}" name="数据透视表45" cacheId="8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1:E10" firstHeaderRow="0" firstDataRow="1" firstDataCol="1"/>
  <pivotFields count="13">
    <pivotField showAll="0"/>
    <pivotField numFmtId="14" showAll="0"/>
    <pivotField numFmtId="178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dataField="1" showAll="0"/>
    <pivotField dataField="1" showAll="0"/>
    <pivotField showAll="0"/>
    <pivotField showAll="0"/>
    <pivotField dataField="1"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阅读量" fld="8" baseField="0" baseItem="0"/>
    <dataField name="求和项:线索人数(24h)" fld="9" baseField="0" baseItem="0"/>
    <dataField name="求和项:渠道成本" fld="5" baseField="0" baseItem="0"/>
    <dataField name="求和项:收入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2068-CDDD-44F4-A1A9-C20BCBF447D9}">
  <dimension ref="A1:J9"/>
  <sheetViews>
    <sheetView tabSelected="1" topLeftCell="D13" zoomScaleNormal="100" workbookViewId="0">
      <selection activeCell="K21" sqref="K21"/>
    </sheetView>
  </sheetViews>
  <sheetFormatPr defaultRowHeight="13.8" x14ac:dyDescent="0.25"/>
  <cols>
    <col min="1" max="1" width="11.6640625" bestFit="1" customWidth="1"/>
    <col min="2" max="3" width="20.6640625" bestFit="1" customWidth="1"/>
    <col min="4" max="5" width="21.77734375" bestFit="1" customWidth="1"/>
    <col min="6" max="6" width="20.6640625" bestFit="1" customWidth="1"/>
    <col min="7" max="7" width="19.6640625" bestFit="1" customWidth="1"/>
    <col min="8" max="8" width="20.6640625" bestFit="1" customWidth="1"/>
    <col min="9" max="9" width="21.77734375" bestFit="1" customWidth="1"/>
    <col min="10" max="10" width="21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47900</v>
      </c>
      <c r="C2">
        <v>64300</v>
      </c>
      <c r="D2">
        <v>57900</v>
      </c>
      <c r="E2">
        <v>30950</v>
      </c>
      <c r="F2">
        <v>68300</v>
      </c>
      <c r="G2">
        <v>49050</v>
      </c>
      <c r="H2">
        <v>111300</v>
      </c>
      <c r="I2">
        <v>86100</v>
      </c>
      <c r="J2">
        <v>80100</v>
      </c>
    </row>
    <row r="3" spans="1:10" x14ac:dyDescent="0.25">
      <c r="A3" t="s">
        <v>11</v>
      </c>
      <c r="B3">
        <v>352</v>
      </c>
      <c r="C3">
        <v>460</v>
      </c>
      <c r="D3">
        <v>301</v>
      </c>
      <c r="E3">
        <v>220</v>
      </c>
      <c r="F3">
        <v>245</v>
      </c>
      <c r="G3">
        <v>195</v>
      </c>
      <c r="H3">
        <v>389</v>
      </c>
      <c r="I3">
        <v>413</v>
      </c>
      <c r="J3">
        <v>273</v>
      </c>
    </row>
    <row r="4" spans="1:10" x14ac:dyDescent="0.25">
      <c r="A4" t="s">
        <v>12</v>
      </c>
      <c r="B4">
        <v>20</v>
      </c>
      <c r="C4">
        <v>19</v>
      </c>
      <c r="D4">
        <v>16</v>
      </c>
      <c r="E4">
        <v>9</v>
      </c>
      <c r="F4">
        <v>17</v>
      </c>
      <c r="G4">
        <v>14</v>
      </c>
      <c r="H4">
        <v>21</v>
      </c>
      <c r="I4">
        <v>21</v>
      </c>
      <c r="J4">
        <v>9</v>
      </c>
    </row>
    <row r="5" spans="1:10" x14ac:dyDescent="0.25">
      <c r="A5" t="s">
        <v>13</v>
      </c>
      <c r="B5">
        <v>164000</v>
      </c>
      <c r="C5">
        <v>155800</v>
      </c>
      <c r="D5">
        <v>131200</v>
      </c>
      <c r="E5">
        <v>73800</v>
      </c>
      <c r="F5">
        <v>139400</v>
      </c>
      <c r="G5">
        <v>114800</v>
      </c>
      <c r="H5">
        <v>172200</v>
      </c>
      <c r="I5">
        <v>172200</v>
      </c>
      <c r="J5">
        <v>73800</v>
      </c>
    </row>
    <row r="6" spans="1:10" x14ac:dyDescent="0.25">
      <c r="A6" t="s">
        <v>159</v>
      </c>
      <c r="B6">
        <f>B5-B2</f>
        <v>116100</v>
      </c>
      <c r="C6">
        <f t="shared" ref="C6:J6" si="0">C5-C2</f>
        <v>91500</v>
      </c>
      <c r="D6">
        <f t="shared" si="0"/>
        <v>73300</v>
      </c>
      <c r="E6">
        <f t="shared" si="0"/>
        <v>42850</v>
      </c>
      <c r="F6">
        <f t="shared" si="0"/>
        <v>71100</v>
      </c>
      <c r="G6">
        <f t="shared" si="0"/>
        <v>65750</v>
      </c>
      <c r="H6">
        <f t="shared" si="0"/>
        <v>60900</v>
      </c>
      <c r="I6">
        <f t="shared" si="0"/>
        <v>86100</v>
      </c>
      <c r="J6">
        <f t="shared" si="0"/>
        <v>-6300</v>
      </c>
    </row>
    <row r="7" spans="1:10" x14ac:dyDescent="0.25">
      <c r="A7" t="s">
        <v>14</v>
      </c>
      <c r="B7" s="3">
        <f>B2/B3</f>
        <v>136.07954545454547</v>
      </c>
      <c r="C7" s="3">
        <f t="shared" ref="C7:J7" si="1">C2/C3</f>
        <v>139.78260869565219</v>
      </c>
      <c r="D7" s="3">
        <f t="shared" si="1"/>
        <v>192.35880398671097</v>
      </c>
      <c r="E7" s="3">
        <f t="shared" si="1"/>
        <v>140.68181818181819</v>
      </c>
      <c r="F7" s="3">
        <f t="shared" si="1"/>
        <v>278.77551020408163</v>
      </c>
      <c r="G7" s="3">
        <f t="shared" si="1"/>
        <v>251.53846153846155</v>
      </c>
      <c r="H7" s="3">
        <f t="shared" si="1"/>
        <v>286.11825192802058</v>
      </c>
      <c r="I7" s="3">
        <f t="shared" si="1"/>
        <v>208.47457627118644</v>
      </c>
      <c r="J7" s="3">
        <f t="shared" si="1"/>
        <v>293.4065934065934</v>
      </c>
    </row>
    <row r="8" spans="1:10" x14ac:dyDescent="0.25">
      <c r="A8" t="s">
        <v>15</v>
      </c>
      <c r="B8" s="4">
        <f>B4/B3</f>
        <v>5.6818181818181816E-2</v>
      </c>
      <c r="C8" s="4">
        <f t="shared" ref="C8:J8" si="2">C4/C3</f>
        <v>4.1304347826086954E-2</v>
      </c>
      <c r="D8" s="4">
        <f t="shared" si="2"/>
        <v>5.3156146179401995E-2</v>
      </c>
      <c r="E8" s="4">
        <f t="shared" si="2"/>
        <v>4.0909090909090909E-2</v>
      </c>
      <c r="F8" s="4">
        <f t="shared" si="2"/>
        <v>6.9387755102040816E-2</v>
      </c>
      <c r="G8" s="4">
        <f t="shared" si="2"/>
        <v>7.179487179487179E-2</v>
      </c>
      <c r="H8" s="4">
        <f t="shared" si="2"/>
        <v>5.3984575835475578E-2</v>
      </c>
      <c r="I8" s="4">
        <f t="shared" si="2"/>
        <v>5.0847457627118647E-2</v>
      </c>
      <c r="J8" s="4">
        <f t="shared" si="2"/>
        <v>3.2967032967032968E-2</v>
      </c>
    </row>
    <row r="9" spans="1:10" x14ac:dyDescent="0.25">
      <c r="A9" t="s">
        <v>16</v>
      </c>
      <c r="B9" s="3">
        <f>B5/B2</f>
        <v>3.4237995824634657</v>
      </c>
      <c r="C9" s="3">
        <f t="shared" ref="C9:J9" si="3">C5/C2</f>
        <v>2.4230171073094868</v>
      </c>
      <c r="D9" s="3">
        <f t="shared" si="3"/>
        <v>2.2659758203799654</v>
      </c>
      <c r="E9" s="3">
        <f t="shared" si="3"/>
        <v>2.384491114701131</v>
      </c>
      <c r="F9" s="3">
        <f t="shared" si="3"/>
        <v>2.0409956076134699</v>
      </c>
      <c r="G9" s="3">
        <f t="shared" si="3"/>
        <v>2.3404689092762485</v>
      </c>
      <c r="H9" s="3">
        <f t="shared" si="3"/>
        <v>1.5471698113207548</v>
      </c>
      <c r="I9" s="3">
        <f t="shared" si="3"/>
        <v>2</v>
      </c>
      <c r="J9" s="3">
        <f t="shared" si="3"/>
        <v>0.9213483146067416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1D3C-74C8-41E0-8AB4-E69F5ADDC47A}">
  <dimension ref="A1:M205"/>
  <sheetViews>
    <sheetView topLeftCell="A13" workbookViewId="0">
      <selection activeCell="C15" sqref="C15"/>
    </sheetView>
  </sheetViews>
  <sheetFormatPr defaultRowHeight="13.8" x14ac:dyDescent="0.25"/>
  <cols>
    <col min="1" max="1" width="7.77734375" bestFit="1" customWidth="1"/>
    <col min="2" max="2" width="11.77734375" style="1" bestFit="1" customWidth="1"/>
    <col min="3" max="3" width="11.77734375" style="9" customWidth="1"/>
    <col min="4" max="4" width="11.77734375" style="2" bestFit="1" customWidth="1"/>
    <col min="5" max="6" width="11.77734375" bestFit="1" customWidth="1"/>
    <col min="7" max="7" width="9" bestFit="1" customWidth="1"/>
    <col min="8" max="8" width="11.77734375" bestFit="1" customWidth="1"/>
    <col min="9" max="9" width="9.77734375" bestFit="1" customWidth="1"/>
    <col min="10" max="10" width="16.33203125" bestFit="1" customWidth="1"/>
    <col min="11" max="11" width="11.77734375" bestFit="1" customWidth="1"/>
  </cols>
  <sheetData>
    <row r="1" spans="1:13" x14ac:dyDescent="0.25">
      <c r="A1" t="s">
        <v>17</v>
      </c>
      <c r="B1" s="1" t="s">
        <v>18</v>
      </c>
      <c r="C1" s="9" t="s">
        <v>163</v>
      </c>
      <c r="D1" s="2" t="s">
        <v>19</v>
      </c>
      <c r="E1" t="s">
        <v>20</v>
      </c>
      <c r="F1" t="s">
        <v>158</v>
      </c>
      <c r="G1" t="s">
        <v>21</v>
      </c>
      <c r="H1" t="s">
        <v>22</v>
      </c>
      <c r="I1" t="s">
        <v>23</v>
      </c>
      <c r="J1" t="s">
        <v>24</v>
      </c>
      <c r="K1" t="s">
        <v>12</v>
      </c>
      <c r="L1" t="s">
        <v>170</v>
      </c>
      <c r="M1" t="s">
        <v>177</v>
      </c>
    </row>
    <row r="2" spans="1:13" x14ac:dyDescent="0.25">
      <c r="A2" t="s">
        <v>25</v>
      </c>
      <c r="B2" s="1">
        <v>44010</v>
      </c>
      <c r="C2" s="9">
        <f>9-INT((MAX(B:B)-B2)/7)</f>
        <v>1</v>
      </c>
      <c r="D2" s="2">
        <v>0.41666666666666702</v>
      </c>
      <c r="E2" t="s">
        <v>26</v>
      </c>
      <c r="F2">
        <v>400</v>
      </c>
      <c r="G2" t="s">
        <v>27</v>
      </c>
      <c r="H2" t="s">
        <v>28</v>
      </c>
      <c r="I2">
        <v>308</v>
      </c>
      <c r="J2">
        <v>12</v>
      </c>
      <c r="K2">
        <v>1</v>
      </c>
      <c r="L2" s="4">
        <f>K2/J2</f>
        <v>8.3333333333333329E-2</v>
      </c>
      <c r="M2">
        <f>K2*8200</f>
        <v>8200</v>
      </c>
    </row>
    <row r="3" spans="1:13" x14ac:dyDescent="0.25">
      <c r="A3" t="s">
        <v>25</v>
      </c>
      <c r="B3" s="1">
        <v>44010</v>
      </c>
      <c r="C3" s="9">
        <f t="shared" ref="C3:C66" si="0">9-INT((MAX(B:B)-B3)/7)</f>
        <v>1</v>
      </c>
      <c r="D3" s="2">
        <v>0.48611111111111099</v>
      </c>
      <c r="E3" t="s">
        <v>29</v>
      </c>
      <c r="F3">
        <v>1500</v>
      </c>
      <c r="G3" t="s">
        <v>30</v>
      </c>
      <c r="H3" t="s">
        <v>31</v>
      </c>
      <c r="I3">
        <v>890</v>
      </c>
      <c r="J3">
        <v>2</v>
      </c>
      <c r="K3">
        <v>0</v>
      </c>
      <c r="L3" s="4">
        <f t="shared" ref="L3:L66" si="1">K3/J3</f>
        <v>0</v>
      </c>
      <c r="M3">
        <f t="shared" ref="M3:M66" si="2">K3*8200</f>
        <v>0</v>
      </c>
    </row>
    <row r="4" spans="1:13" x14ac:dyDescent="0.25">
      <c r="A4" t="s">
        <v>25</v>
      </c>
      <c r="B4" s="1">
        <v>44010</v>
      </c>
      <c r="C4" s="9">
        <f t="shared" si="0"/>
        <v>1</v>
      </c>
      <c r="D4" s="2">
        <v>0.375</v>
      </c>
      <c r="E4" t="s">
        <v>29</v>
      </c>
      <c r="F4">
        <v>1500</v>
      </c>
      <c r="G4" t="s">
        <v>27</v>
      </c>
      <c r="H4" t="s">
        <v>32</v>
      </c>
      <c r="I4">
        <v>1602</v>
      </c>
      <c r="J4">
        <v>17</v>
      </c>
      <c r="K4">
        <v>0</v>
      </c>
      <c r="L4" s="4">
        <f t="shared" si="1"/>
        <v>0</v>
      </c>
      <c r="M4">
        <f t="shared" si="2"/>
        <v>0</v>
      </c>
    </row>
    <row r="5" spans="1:13" x14ac:dyDescent="0.25">
      <c r="A5" t="s">
        <v>25</v>
      </c>
      <c r="B5" s="1">
        <v>44010</v>
      </c>
      <c r="C5" s="9">
        <f t="shared" si="0"/>
        <v>1</v>
      </c>
      <c r="D5" s="2">
        <v>0.38680555555555601</v>
      </c>
      <c r="E5" t="s">
        <v>33</v>
      </c>
      <c r="F5">
        <v>1000</v>
      </c>
      <c r="G5" t="s">
        <v>30</v>
      </c>
      <c r="H5" t="s">
        <v>34</v>
      </c>
      <c r="I5">
        <v>832</v>
      </c>
      <c r="J5">
        <v>21</v>
      </c>
      <c r="K5">
        <v>1</v>
      </c>
      <c r="L5" s="4">
        <f t="shared" si="1"/>
        <v>4.7619047619047616E-2</v>
      </c>
      <c r="M5">
        <f t="shared" si="2"/>
        <v>8200</v>
      </c>
    </row>
    <row r="6" spans="1:13" x14ac:dyDescent="0.25">
      <c r="A6" t="s">
        <v>25</v>
      </c>
      <c r="B6" s="1">
        <v>44010</v>
      </c>
      <c r="C6" s="9">
        <f t="shared" si="0"/>
        <v>1</v>
      </c>
      <c r="D6" s="2">
        <v>0.36111111111111099</v>
      </c>
      <c r="E6" t="s">
        <v>35</v>
      </c>
      <c r="F6">
        <v>2800</v>
      </c>
      <c r="G6" t="s">
        <v>30</v>
      </c>
      <c r="H6" t="s">
        <v>36</v>
      </c>
      <c r="I6">
        <v>1480</v>
      </c>
      <c r="J6">
        <v>7</v>
      </c>
      <c r="K6">
        <v>0</v>
      </c>
      <c r="L6" s="4">
        <f t="shared" si="1"/>
        <v>0</v>
      </c>
      <c r="M6">
        <f t="shared" si="2"/>
        <v>0</v>
      </c>
    </row>
    <row r="7" spans="1:13" x14ac:dyDescent="0.25">
      <c r="A7" t="s">
        <v>25</v>
      </c>
      <c r="B7" s="1">
        <v>44011</v>
      </c>
      <c r="C7" s="9">
        <f t="shared" si="0"/>
        <v>1</v>
      </c>
      <c r="D7" s="2" t="s">
        <v>37</v>
      </c>
      <c r="E7" t="s">
        <v>38</v>
      </c>
      <c r="F7">
        <v>900</v>
      </c>
      <c r="G7" t="s">
        <v>39</v>
      </c>
      <c r="H7" t="s">
        <v>28</v>
      </c>
      <c r="I7">
        <v>976</v>
      </c>
      <c r="J7">
        <v>14</v>
      </c>
      <c r="K7">
        <v>0</v>
      </c>
      <c r="L7" s="4">
        <f t="shared" si="1"/>
        <v>0</v>
      </c>
      <c r="M7">
        <f t="shared" si="2"/>
        <v>0</v>
      </c>
    </row>
    <row r="8" spans="1:13" x14ac:dyDescent="0.25">
      <c r="A8" t="s">
        <v>25</v>
      </c>
      <c r="B8" s="1">
        <v>44011</v>
      </c>
      <c r="C8" s="9">
        <f t="shared" si="0"/>
        <v>1</v>
      </c>
      <c r="D8" s="2">
        <v>0.5</v>
      </c>
      <c r="E8" t="s">
        <v>38</v>
      </c>
      <c r="F8">
        <v>1000</v>
      </c>
      <c r="G8" t="s">
        <v>40</v>
      </c>
      <c r="H8" t="s">
        <v>31</v>
      </c>
      <c r="I8">
        <v>801</v>
      </c>
      <c r="J8">
        <v>12</v>
      </c>
      <c r="K8">
        <v>0</v>
      </c>
      <c r="L8" s="4">
        <f t="shared" si="1"/>
        <v>0</v>
      </c>
      <c r="M8">
        <f t="shared" si="2"/>
        <v>0</v>
      </c>
    </row>
    <row r="9" spans="1:13" x14ac:dyDescent="0.25">
      <c r="A9" t="s">
        <v>25</v>
      </c>
      <c r="B9" s="1">
        <v>44011</v>
      </c>
      <c r="C9" s="9">
        <f t="shared" si="0"/>
        <v>1</v>
      </c>
      <c r="D9" s="2">
        <v>0.50694444444444398</v>
      </c>
      <c r="E9" t="s">
        <v>41</v>
      </c>
      <c r="F9">
        <v>1300</v>
      </c>
      <c r="G9" t="s">
        <v>30</v>
      </c>
      <c r="H9" t="s">
        <v>36</v>
      </c>
      <c r="I9">
        <v>637</v>
      </c>
      <c r="J9">
        <v>16</v>
      </c>
      <c r="K9">
        <v>2</v>
      </c>
      <c r="L9" s="4">
        <f t="shared" si="1"/>
        <v>0.125</v>
      </c>
      <c r="M9">
        <f t="shared" si="2"/>
        <v>16400</v>
      </c>
    </row>
    <row r="10" spans="1:13" x14ac:dyDescent="0.25">
      <c r="A10" t="s">
        <v>25</v>
      </c>
      <c r="B10" s="1">
        <v>44012</v>
      </c>
      <c r="C10" s="9">
        <f t="shared" si="0"/>
        <v>1</v>
      </c>
      <c r="D10" s="2" t="s">
        <v>42</v>
      </c>
      <c r="E10" t="s">
        <v>35</v>
      </c>
      <c r="F10">
        <v>900</v>
      </c>
      <c r="G10" t="s">
        <v>43</v>
      </c>
      <c r="H10" t="s">
        <v>44</v>
      </c>
      <c r="I10">
        <v>1209</v>
      </c>
      <c r="J10">
        <v>30</v>
      </c>
      <c r="K10">
        <v>1</v>
      </c>
      <c r="L10" s="4">
        <f t="shared" si="1"/>
        <v>3.3333333333333333E-2</v>
      </c>
      <c r="M10">
        <f t="shared" si="2"/>
        <v>8200</v>
      </c>
    </row>
    <row r="11" spans="1:13" x14ac:dyDescent="0.25">
      <c r="A11" t="s">
        <v>25</v>
      </c>
      <c r="B11" s="1">
        <v>44012</v>
      </c>
      <c r="C11" s="9">
        <f t="shared" si="0"/>
        <v>1</v>
      </c>
      <c r="D11" s="2" t="s">
        <v>45</v>
      </c>
      <c r="E11" t="s">
        <v>35</v>
      </c>
      <c r="F11">
        <v>800</v>
      </c>
      <c r="G11" t="s">
        <v>27</v>
      </c>
      <c r="H11" t="s">
        <v>46</v>
      </c>
      <c r="I11">
        <v>870</v>
      </c>
      <c r="J11">
        <v>15</v>
      </c>
      <c r="K11">
        <v>2</v>
      </c>
      <c r="L11" s="4">
        <f t="shared" si="1"/>
        <v>0.13333333333333333</v>
      </c>
      <c r="M11">
        <f t="shared" si="2"/>
        <v>16400</v>
      </c>
    </row>
    <row r="12" spans="1:13" x14ac:dyDescent="0.25">
      <c r="A12" t="s">
        <v>25</v>
      </c>
      <c r="B12" s="1">
        <v>44012</v>
      </c>
      <c r="C12" s="9">
        <f t="shared" si="0"/>
        <v>1</v>
      </c>
      <c r="D12" s="2">
        <v>0.51597222222222205</v>
      </c>
      <c r="E12" t="s">
        <v>26</v>
      </c>
      <c r="F12">
        <v>1400</v>
      </c>
      <c r="G12" t="s">
        <v>47</v>
      </c>
      <c r="H12" t="s">
        <v>48</v>
      </c>
      <c r="I12">
        <v>949</v>
      </c>
      <c r="J12">
        <v>7</v>
      </c>
      <c r="K12">
        <v>1</v>
      </c>
      <c r="L12" s="4">
        <f t="shared" si="1"/>
        <v>0.14285714285714285</v>
      </c>
      <c r="M12">
        <f t="shared" si="2"/>
        <v>8200</v>
      </c>
    </row>
    <row r="13" spans="1:13" x14ac:dyDescent="0.25">
      <c r="A13" t="s">
        <v>25</v>
      </c>
      <c r="B13" s="1">
        <v>44012</v>
      </c>
      <c r="C13" s="9">
        <f t="shared" si="0"/>
        <v>1</v>
      </c>
      <c r="D13" s="2">
        <v>0.51041666666666696</v>
      </c>
      <c r="E13" t="s">
        <v>49</v>
      </c>
      <c r="F13">
        <v>8500</v>
      </c>
      <c r="G13" t="s">
        <v>50</v>
      </c>
      <c r="H13" t="s">
        <v>31</v>
      </c>
      <c r="I13">
        <v>7268</v>
      </c>
      <c r="J13">
        <v>25</v>
      </c>
      <c r="K13">
        <v>0</v>
      </c>
      <c r="L13" s="4">
        <f t="shared" si="1"/>
        <v>0</v>
      </c>
      <c r="M13">
        <f t="shared" si="2"/>
        <v>0</v>
      </c>
    </row>
    <row r="14" spans="1:13" x14ac:dyDescent="0.25">
      <c r="A14" t="s">
        <v>51</v>
      </c>
      <c r="B14" s="1">
        <v>44013</v>
      </c>
      <c r="C14" s="9">
        <f t="shared" si="0"/>
        <v>1</v>
      </c>
      <c r="D14" s="2" t="s">
        <v>52</v>
      </c>
      <c r="E14" t="s">
        <v>26</v>
      </c>
      <c r="F14">
        <v>5000</v>
      </c>
      <c r="G14" t="s">
        <v>27</v>
      </c>
      <c r="H14" t="s">
        <v>53</v>
      </c>
      <c r="I14">
        <v>5286</v>
      </c>
      <c r="J14">
        <v>20</v>
      </c>
      <c r="K14">
        <v>1</v>
      </c>
      <c r="L14" s="4">
        <f t="shared" si="1"/>
        <v>0.05</v>
      </c>
      <c r="M14">
        <f t="shared" si="2"/>
        <v>8200</v>
      </c>
    </row>
    <row r="15" spans="1:13" x14ac:dyDescent="0.25">
      <c r="A15" t="s">
        <v>51</v>
      </c>
      <c r="B15" s="1">
        <v>44013</v>
      </c>
      <c r="C15" s="9">
        <f t="shared" si="0"/>
        <v>1</v>
      </c>
      <c r="D15" s="2">
        <v>0.53125</v>
      </c>
      <c r="E15" t="s">
        <v>41</v>
      </c>
      <c r="F15">
        <v>1000</v>
      </c>
      <c r="G15" t="s">
        <v>54</v>
      </c>
      <c r="H15" t="s">
        <v>36</v>
      </c>
      <c r="I15">
        <v>726</v>
      </c>
      <c r="J15">
        <v>8</v>
      </c>
      <c r="K15">
        <v>1</v>
      </c>
      <c r="L15" s="4">
        <f t="shared" si="1"/>
        <v>0.125</v>
      </c>
      <c r="M15">
        <f t="shared" si="2"/>
        <v>8200</v>
      </c>
    </row>
    <row r="16" spans="1:13" x14ac:dyDescent="0.25">
      <c r="A16" t="s">
        <v>51</v>
      </c>
      <c r="B16" s="1">
        <v>44013</v>
      </c>
      <c r="C16" s="9">
        <f t="shared" si="0"/>
        <v>1</v>
      </c>
      <c r="D16" s="2">
        <v>0.41666666666666702</v>
      </c>
      <c r="E16" t="s">
        <v>33</v>
      </c>
      <c r="F16">
        <v>1800</v>
      </c>
      <c r="G16" t="s">
        <v>39</v>
      </c>
      <c r="H16" t="s">
        <v>55</v>
      </c>
      <c r="I16">
        <v>554</v>
      </c>
      <c r="J16">
        <v>5</v>
      </c>
      <c r="K16">
        <v>0</v>
      </c>
      <c r="L16" s="4">
        <f t="shared" si="1"/>
        <v>0</v>
      </c>
      <c r="M16">
        <f t="shared" si="2"/>
        <v>0</v>
      </c>
    </row>
    <row r="17" spans="1:13" x14ac:dyDescent="0.25">
      <c r="A17" t="s">
        <v>51</v>
      </c>
      <c r="B17" s="1">
        <v>44013</v>
      </c>
      <c r="C17" s="9">
        <f t="shared" si="0"/>
        <v>1</v>
      </c>
      <c r="D17" s="2">
        <v>0.41666666666666702</v>
      </c>
      <c r="E17" t="s">
        <v>56</v>
      </c>
      <c r="F17">
        <v>1500</v>
      </c>
      <c r="G17" t="s">
        <v>40</v>
      </c>
      <c r="H17" t="s">
        <v>57</v>
      </c>
      <c r="I17">
        <v>1167</v>
      </c>
      <c r="J17">
        <v>14</v>
      </c>
      <c r="K17">
        <v>2</v>
      </c>
      <c r="L17" s="4">
        <f t="shared" si="1"/>
        <v>0.14285714285714285</v>
      </c>
      <c r="M17">
        <f t="shared" si="2"/>
        <v>16400</v>
      </c>
    </row>
    <row r="18" spans="1:13" x14ac:dyDescent="0.25">
      <c r="A18" t="s">
        <v>51</v>
      </c>
      <c r="B18" s="1">
        <v>44014</v>
      </c>
      <c r="C18" s="9">
        <f t="shared" si="0"/>
        <v>1</v>
      </c>
      <c r="D18" s="2">
        <v>0.36111111111111099</v>
      </c>
      <c r="E18" t="s">
        <v>26</v>
      </c>
      <c r="F18">
        <v>600</v>
      </c>
      <c r="G18" t="s">
        <v>27</v>
      </c>
      <c r="H18" t="s">
        <v>58</v>
      </c>
      <c r="I18">
        <v>476</v>
      </c>
      <c r="J18">
        <v>10</v>
      </c>
      <c r="K18">
        <v>2</v>
      </c>
      <c r="L18" s="4">
        <f t="shared" si="1"/>
        <v>0.2</v>
      </c>
      <c r="M18">
        <f t="shared" si="2"/>
        <v>16400</v>
      </c>
    </row>
    <row r="19" spans="1:13" x14ac:dyDescent="0.25">
      <c r="A19" t="s">
        <v>51</v>
      </c>
      <c r="B19" s="1">
        <v>44014</v>
      </c>
      <c r="C19" s="9">
        <f t="shared" si="0"/>
        <v>1</v>
      </c>
      <c r="D19" s="2" t="s">
        <v>59</v>
      </c>
      <c r="E19" t="s">
        <v>26</v>
      </c>
      <c r="F19">
        <v>800</v>
      </c>
      <c r="G19" t="s">
        <v>27</v>
      </c>
      <c r="H19" t="s">
        <v>36</v>
      </c>
      <c r="I19">
        <v>448</v>
      </c>
      <c r="J19">
        <v>12</v>
      </c>
      <c r="K19">
        <v>1</v>
      </c>
      <c r="L19" s="4">
        <f t="shared" si="1"/>
        <v>8.3333333333333329E-2</v>
      </c>
      <c r="M19">
        <f t="shared" si="2"/>
        <v>8200</v>
      </c>
    </row>
    <row r="20" spans="1:13" x14ac:dyDescent="0.25">
      <c r="A20" t="s">
        <v>51</v>
      </c>
      <c r="B20" s="1">
        <v>44015</v>
      </c>
      <c r="C20" s="9">
        <f t="shared" si="0"/>
        <v>1</v>
      </c>
      <c r="D20" s="2">
        <v>0.48958333333333298</v>
      </c>
      <c r="E20" t="s">
        <v>29</v>
      </c>
      <c r="F20">
        <v>4600</v>
      </c>
      <c r="G20" t="s">
        <v>27</v>
      </c>
      <c r="H20" t="s">
        <v>60</v>
      </c>
      <c r="I20">
        <v>1226</v>
      </c>
      <c r="J20">
        <v>7</v>
      </c>
      <c r="K20">
        <v>1</v>
      </c>
      <c r="L20" s="4">
        <f t="shared" si="1"/>
        <v>0.14285714285714285</v>
      </c>
      <c r="M20">
        <f t="shared" si="2"/>
        <v>8200</v>
      </c>
    </row>
    <row r="21" spans="1:13" x14ac:dyDescent="0.25">
      <c r="A21" t="s">
        <v>51</v>
      </c>
      <c r="B21" s="1">
        <v>44015</v>
      </c>
      <c r="C21" s="9">
        <f t="shared" si="0"/>
        <v>1</v>
      </c>
      <c r="D21" s="2">
        <v>0.34027777777777801</v>
      </c>
      <c r="E21" t="s">
        <v>41</v>
      </c>
      <c r="F21">
        <v>1800</v>
      </c>
      <c r="G21" t="s">
        <v>39</v>
      </c>
      <c r="H21" t="s">
        <v>61</v>
      </c>
      <c r="I21">
        <v>1394</v>
      </c>
      <c r="J21">
        <v>18</v>
      </c>
      <c r="K21">
        <v>1</v>
      </c>
      <c r="L21" s="4">
        <f t="shared" si="1"/>
        <v>5.5555555555555552E-2</v>
      </c>
      <c r="M21">
        <f t="shared" si="2"/>
        <v>8200</v>
      </c>
    </row>
    <row r="22" spans="1:13" x14ac:dyDescent="0.25">
      <c r="A22" t="s">
        <v>51</v>
      </c>
      <c r="B22" s="1">
        <v>44015</v>
      </c>
      <c r="C22" s="9">
        <f t="shared" si="0"/>
        <v>1</v>
      </c>
      <c r="D22" s="2">
        <v>0.40833333333333299</v>
      </c>
      <c r="E22" t="s">
        <v>35</v>
      </c>
      <c r="F22">
        <v>1200</v>
      </c>
      <c r="G22" t="s">
        <v>62</v>
      </c>
      <c r="H22" t="s">
        <v>63</v>
      </c>
      <c r="I22">
        <v>898</v>
      </c>
      <c r="J22">
        <v>8</v>
      </c>
      <c r="K22">
        <v>0</v>
      </c>
      <c r="L22" s="4">
        <f t="shared" si="1"/>
        <v>0</v>
      </c>
      <c r="M22">
        <f t="shared" si="2"/>
        <v>0</v>
      </c>
    </row>
    <row r="23" spans="1:13" x14ac:dyDescent="0.25">
      <c r="A23" t="s">
        <v>51</v>
      </c>
      <c r="B23" s="1">
        <v>44015</v>
      </c>
      <c r="C23" s="9">
        <f t="shared" si="0"/>
        <v>1</v>
      </c>
      <c r="D23" s="2">
        <v>0.52083333333333304</v>
      </c>
      <c r="E23" t="s">
        <v>56</v>
      </c>
      <c r="F23">
        <v>1000</v>
      </c>
      <c r="G23" t="s">
        <v>39</v>
      </c>
      <c r="H23" t="s">
        <v>44</v>
      </c>
      <c r="I23">
        <v>1261</v>
      </c>
      <c r="J23">
        <v>15</v>
      </c>
      <c r="K23">
        <v>2</v>
      </c>
      <c r="L23" s="4">
        <f t="shared" si="1"/>
        <v>0.13333333333333333</v>
      </c>
      <c r="M23">
        <f t="shared" si="2"/>
        <v>16400</v>
      </c>
    </row>
    <row r="24" spans="1:13" x14ac:dyDescent="0.25">
      <c r="A24" t="s">
        <v>51</v>
      </c>
      <c r="B24" s="1">
        <v>44015</v>
      </c>
      <c r="C24" s="9">
        <f t="shared" si="0"/>
        <v>1</v>
      </c>
      <c r="D24" s="2">
        <v>0.5</v>
      </c>
      <c r="E24" t="s">
        <v>29</v>
      </c>
      <c r="F24">
        <v>1200</v>
      </c>
      <c r="G24" t="s">
        <v>39</v>
      </c>
      <c r="H24" t="s">
        <v>64</v>
      </c>
      <c r="I24">
        <v>1372</v>
      </c>
      <c r="J24">
        <v>35</v>
      </c>
      <c r="K24">
        <v>0</v>
      </c>
      <c r="L24" s="4">
        <f t="shared" si="1"/>
        <v>0</v>
      </c>
      <c r="M24">
        <f t="shared" si="2"/>
        <v>0</v>
      </c>
    </row>
    <row r="25" spans="1:13" x14ac:dyDescent="0.25">
      <c r="A25" t="s">
        <v>51</v>
      </c>
      <c r="B25" s="1">
        <v>44015</v>
      </c>
      <c r="C25" s="9">
        <f t="shared" si="0"/>
        <v>1</v>
      </c>
      <c r="D25" s="2">
        <v>0.35416666666666702</v>
      </c>
      <c r="E25" t="s">
        <v>41</v>
      </c>
      <c r="F25">
        <v>1200</v>
      </c>
      <c r="G25" t="s">
        <v>65</v>
      </c>
      <c r="H25" t="s">
        <v>53</v>
      </c>
      <c r="I25">
        <v>1188</v>
      </c>
      <c r="J25">
        <v>12</v>
      </c>
      <c r="K25">
        <v>1</v>
      </c>
      <c r="L25" s="4">
        <f t="shared" si="1"/>
        <v>8.3333333333333329E-2</v>
      </c>
      <c r="M25">
        <f t="shared" si="2"/>
        <v>8200</v>
      </c>
    </row>
    <row r="26" spans="1:13" x14ac:dyDescent="0.25">
      <c r="A26" t="s">
        <v>51</v>
      </c>
      <c r="B26" s="1">
        <v>44015</v>
      </c>
      <c r="C26" s="9">
        <f t="shared" si="0"/>
        <v>1</v>
      </c>
      <c r="D26" s="2">
        <v>0.5</v>
      </c>
      <c r="E26" t="s">
        <v>35</v>
      </c>
      <c r="F26">
        <v>4200</v>
      </c>
      <c r="G26" t="s">
        <v>39</v>
      </c>
      <c r="H26" t="s">
        <v>66</v>
      </c>
      <c r="I26">
        <v>2708</v>
      </c>
      <c r="J26">
        <v>10</v>
      </c>
      <c r="K26">
        <v>0</v>
      </c>
      <c r="L26" s="4">
        <f t="shared" si="1"/>
        <v>0</v>
      </c>
      <c r="M26">
        <f t="shared" si="2"/>
        <v>0</v>
      </c>
    </row>
    <row r="27" spans="1:13" x14ac:dyDescent="0.25">
      <c r="A27" t="s">
        <v>51</v>
      </c>
      <c r="B27" s="1">
        <v>44017</v>
      </c>
      <c r="C27" s="9">
        <f t="shared" si="0"/>
        <v>2</v>
      </c>
      <c r="D27" s="2">
        <v>0.42847222222222198</v>
      </c>
      <c r="E27" t="s">
        <v>33</v>
      </c>
      <c r="F27">
        <v>1000</v>
      </c>
      <c r="G27" t="s">
        <v>67</v>
      </c>
      <c r="H27" t="s">
        <v>36</v>
      </c>
      <c r="I27">
        <v>954</v>
      </c>
      <c r="J27">
        <v>30</v>
      </c>
      <c r="K27">
        <v>0</v>
      </c>
      <c r="L27" s="4">
        <f t="shared" si="1"/>
        <v>0</v>
      </c>
      <c r="M27">
        <f t="shared" si="2"/>
        <v>0</v>
      </c>
    </row>
    <row r="28" spans="1:13" x14ac:dyDescent="0.25">
      <c r="A28" t="s">
        <v>51</v>
      </c>
      <c r="B28" s="1">
        <v>44018</v>
      </c>
      <c r="C28" s="9">
        <f t="shared" si="0"/>
        <v>2</v>
      </c>
      <c r="D28" s="2">
        <v>0.41666666666666702</v>
      </c>
      <c r="E28" t="s">
        <v>26</v>
      </c>
      <c r="F28">
        <v>400</v>
      </c>
      <c r="G28" t="s">
        <v>68</v>
      </c>
      <c r="H28" t="s">
        <v>55</v>
      </c>
      <c r="I28">
        <v>283</v>
      </c>
      <c r="J28">
        <v>10</v>
      </c>
      <c r="K28">
        <v>0</v>
      </c>
      <c r="L28" s="4">
        <f t="shared" si="1"/>
        <v>0</v>
      </c>
      <c r="M28">
        <f t="shared" si="2"/>
        <v>0</v>
      </c>
    </row>
    <row r="29" spans="1:13" x14ac:dyDescent="0.25">
      <c r="A29" t="s">
        <v>51</v>
      </c>
      <c r="B29" s="1">
        <v>44018</v>
      </c>
      <c r="C29" s="9">
        <f t="shared" si="0"/>
        <v>2</v>
      </c>
      <c r="D29" s="2">
        <v>0.61458333333333304</v>
      </c>
      <c r="E29" t="s">
        <v>56</v>
      </c>
      <c r="F29">
        <v>1200</v>
      </c>
      <c r="G29" t="s">
        <v>54</v>
      </c>
      <c r="H29" t="s">
        <v>69</v>
      </c>
      <c r="I29">
        <v>787</v>
      </c>
      <c r="J29">
        <v>8</v>
      </c>
      <c r="K29">
        <v>1</v>
      </c>
      <c r="L29" s="4">
        <f t="shared" si="1"/>
        <v>0.125</v>
      </c>
      <c r="M29">
        <f t="shared" si="2"/>
        <v>8200</v>
      </c>
    </row>
    <row r="30" spans="1:13" x14ac:dyDescent="0.25">
      <c r="A30" t="s">
        <v>51</v>
      </c>
      <c r="B30" s="1">
        <v>44018</v>
      </c>
      <c r="C30" s="9">
        <f t="shared" si="0"/>
        <v>2</v>
      </c>
      <c r="D30" s="2">
        <v>0.34027777777777801</v>
      </c>
      <c r="E30" t="s">
        <v>26</v>
      </c>
      <c r="F30">
        <v>1300</v>
      </c>
      <c r="G30" t="s">
        <v>68</v>
      </c>
      <c r="H30" t="s">
        <v>57</v>
      </c>
      <c r="I30">
        <v>785</v>
      </c>
      <c r="J30">
        <v>16</v>
      </c>
      <c r="K30">
        <v>1</v>
      </c>
      <c r="L30" s="4">
        <f t="shared" si="1"/>
        <v>6.25E-2</v>
      </c>
      <c r="M30">
        <f t="shared" si="2"/>
        <v>8200</v>
      </c>
    </row>
    <row r="31" spans="1:13" x14ac:dyDescent="0.25">
      <c r="A31" t="s">
        <v>51</v>
      </c>
      <c r="B31" s="1">
        <v>44018</v>
      </c>
      <c r="C31" s="9">
        <f t="shared" si="0"/>
        <v>2</v>
      </c>
      <c r="D31" s="2">
        <v>0.375</v>
      </c>
      <c r="E31" t="s">
        <v>29</v>
      </c>
      <c r="F31">
        <v>3500</v>
      </c>
      <c r="G31" t="s">
        <v>70</v>
      </c>
      <c r="H31" t="s">
        <v>58</v>
      </c>
      <c r="I31">
        <v>2346</v>
      </c>
      <c r="J31">
        <v>25</v>
      </c>
      <c r="K31">
        <v>2</v>
      </c>
      <c r="L31" s="4">
        <f t="shared" si="1"/>
        <v>0.08</v>
      </c>
      <c r="M31">
        <f t="shared" si="2"/>
        <v>16400</v>
      </c>
    </row>
    <row r="32" spans="1:13" x14ac:dyDescent="0.25">
      <c r="A32" t="s">
        <v>51</v>
      </c>
      <c r="B32" s="1">
        <v>44019</v>
      </c>
      <c r="C32" s="9">
        <f t="shared" si="0"/>
        <v>2</v>
      </c>
      <c r="D32" s="2">
        <v>0.35416666666666702</v>
      </c>
      <c r="E32" t="s">
        <v>26</v>
      </c>
      <c r="F32">
        <v>800</v>
      </c>
      <c r="G32" t="s">
        <v>39</v>
      </c>
      <c r="H32" t="s">
        <v>53</v>
      </c>
      <c r="I32">
        <v>755</v>
      </c>
      <c r="J32">
        <v>5</v>
      </c>
      <c r="K32">
        <v>1</v>
      </c>
      <c r="L32" s="4">
        <f t="shared" si="1"/>
        <v>0.2</v>
      </c>
      <c r="M32">
        <f t="shared" si="2"/>
        <v>8200</v>
      </c>
    </row>
    <row r="33" spans="1:13" x14ac:dyDescent="0.25">
      <c r="A33" t="s">
        <v>51</v>
      </c>
      <c r="B33" s="1">
        <v>44019</v>
      </c>
      <c r="C33" s="9">
        <f t="shared" si="0"/>
        <v>2</v>
      </c>
      <c r="D33" s="2">
        <v>0.51597222222222205</v>
      </c>
      <c r="E33" t="s">
        <v>49</v>
      </c>
      <c r="F33">
        <v>1400</v>
      </c>
      <c r="G33" t="s">
        <v>47</v>
      </c>
      <c r="H33" t="s">
        <v>71</v>
      </c>
      <c r="I33">
        <v>839</v>
      </c>
      <c r="J33">
        <v>3</v>
      </c>
      <c r="K33">
        <v>1</v>
      </c>
      <c r="L33" s="4">
        <f t="shared" si="1"/>
        <v>0.33333333333333331</v>
      </c>
      <c r="M33">
        <f t="shared" si="2"/>
        <v>8200</v>
      </c>
    </row>
    <row r="34" spans="1:13" x14ac:dyDescent="0.25">
      <c r="A34" t="s">
        <v>51</v>
      </c>
      <c r="B34" s="1">
        <v>44019</v>
      </c>
      <c r="C34" s="9">
        <f t="shared" si="0"/>
        <v>2</v>
      </c>
      <c r="D34" s="2">
        <v>9.3000000000000007</v>
      </c>
      <c r="E34" t="s">
        <v>56</v>
      </c>
      <c r="F34">
        <v>7500</v>
      </c>
      <c r="G34" t="s">
        <v>72</v>
      </c>
      <c r="H34" t="s">
        <v>31</v>
      </c>
      <c r="I34">
        <v>2763</v>
      </c>
      <c r="J34">
        <v>45</v>
      </c>
      <c r="K34">
        <v>0</v>
      </c>
      <c r="L34" s="4">
        <f t="shared" si="1"/>
        <v>0</v>
      </c>
      <c r="M34">
        <f t="shared" si="2"/>
        <v>0</v>
      </c>
    </row>
    <row r="35" spans="1:13" x14ac:dyDescent="0.25">
      <c r="A35" t="s">
        <v>51</v>
      </c>
      <c r="B35" s="1">
        <v>44019</v>
      </c>
      <c r="C35" s="9">
        <f t="shared" si="0"/>
        <v>2</v>
      </c>
      <c r="D35" s="2">
        <v>0.41666666666666702</v>
      </c>
      <c r="E35" t="s">
        <v>35</v>
      </c>
      <c r="F35">
        <v>900</v>
      </c>
      <c r="G35" t="s">
        <v>39</v>
      </c>
      <c r="H35" t="s">
        <v>73</v>
      </c>
      <c r="I35">
        <v>460</v>
      </c>
      <c r="J35">
        <v>7</v>
      </c>
      <c r="K35">
        <v>0</v>
      </c>
      <c r="L35" s="4">
        <f t="shared" si="1"/>
        <v>0</v>
      </c>
      <c r="M35">
        <f t="shared" si="2"/>
        <v>0</v>
      </c>
    </row>
    <row r="36" spans="1:13" x14ac:dyDescent="0.25">
      <c r="A36" t="s">
        <v>51</v>
      </c>
      <c r="B36" s="1">
        <v>44020</v>
      </c>
      <c r="C36" s="9">
        <f t="shared" si="0"/>
        <v>2</v>
      </c>
      <c r="D36" s="2">
        <v>0.41666666666666702</v>
      </c>
      <c r="E36" t="s">
        <v>35</v>
      </c>
      <c r="F36">
        <v>5000</v>
      </c>
      <c r="G36" t="s">
        <v>67</v>
      </c>
      <c r="H36" t="s">
        <v>53</v>
      </c>
      <c r="I36">
        <v>4539</v>
      </c>
      <c r="J36">
        <v>34</v>
      </c>
      <c r="K36">
        <v>1</v>
      </c>
      <c r="L36" s="4">
        <f t="shared" si="1"/>
        <v>2.9411764705882353E-2</v>
      </c>
      <c r="M36">
        <f t="shared" si="2"/>
        <v>8200</v>
      </c>
    </row>
    <row r="37" spans="1:13" x14ac:dyDescent="0.25">
      <c r="A37" t="s">
        <v>51</v>
      </c>
      <c r="B37" s="1">
        <v>44020</v>
      </c>
      <c r="C37" s="9">
        <f t="shared" si="0"/>
        <v>2</v>
      </c>
      <c r="D37" s="2" t="s">
        <v>74</v>
      </c>
      <c r="E37" t="s">
        <v>33</v>
      </c>
      <c r="F37">
        <v>900</v>
      </c>
      <c r="G37" t="s">
        <v>72</v>
      </c>
      <c r="H37" t="s">
        <v>44</v>
      </c>
      <c r="I37">
        <v>795</v>
      </c>
      <c r="J37">
        <v>12</v>
      </c>
      <c r="K37">
        <v>1</v>
      </c>
      <c r="L37" s="4">
        <f t="shared" si="1"/>
        <v>8.3333333333333329E-2</v>
      </c>
      <c r="M37">
        <f t="shared" si="2"/>
        <v>8200</v>
      </c>
    </row>
    <row r="38" spans="1:13" x14ac:dyDescent="0.25">
      <c r="A38" t="s">
        <v>51</v>
      </c>
      <c r="B38" s="1">
        <v>44020</v>
      </c>
      <c r="C38" s="9">
        <f t="shared" si="0"/>
        <v>2</v>
      </c>
      <c r="D38" s="2">
        <v>0.5</v>
      </c>
      <c r="E38" t="s">
        <v>49</v>
      </c>
      <c r="F38">
        <v>4600</v>
      </c>
      <c r="G38" t="s">
        <v>27</v>
      </c>
      <c r="H38" t="s">
        <v>75</v>
      </c>
      <c r="I38">
        <v>1699</v>
      </c>
      <c r="J38">
        <v>10</v>
      </c>
      <c r="K38">
        <v>0</v>
      </c>
      <c r="L38" s="4">
        <f t="shared" si="1"/>
        <v>0</v>
      </c>
      <c r="M38">
        <f t="shared" si="2"/>
        <v>0</v>
      </c>
    </row>
    <row r="39" spans="1:13" x14ac:dyDescent="0.25">
      <c r="A39" t="s">
        <v>51</v>
      </c>
      <c r="B39" s="1">
        <v>44020</v>
      </c>
      <c r="C39" s="9">
        <f t="shared" si="0"/>
        <v>2</v>
      </c>
      <c r="D39" s="2">
        <v>0.375</v>
      </c>
      <c r="E39" t="s">
        <v>41</v>
      </c>
      <c r="F39">
        <v>4000</v>
      </c>
      <c r="G39" t="s">
        <v>27</v>
      </c>
      <c r="H39" t="s">
        <v>36</v>
      </c>
      <c r="I39">
        <v>2584</v>
      </c>
      <c r="J39">
        <v>19</v>
      </c>
      <c r="K39">
        <v>2</v>
      </c>
      <c r="L39" s="4">
        <f t="shared" si="1"/>
        <v>0.10526315789473684</v>
      </c>
      <c r="M39">
        <f t="shared" si="2"/>
        <v>16400</v>
      </c>
    </row>
    <row r="40" spans="1:13" x14ac:dyDescent="0.25">
      <c r="A40" t="s">
        <v>51</v>
      </c>
      <c r="B40" s="1">
        <v>44021</v>
      </c>
      <c r="C40" s="9">
        <f t="shared" si="0"/>
        <v>2</v>
      </c>
      <c r="D40" s="2" t="s">
        <v>76</v>
      </c>
      <c r="E40" t="s">
        <v>41</v>
      </c>
      <c r="F40">
        <v>5000</v>
      </c>
      <c r="G40" t="s">
        <v>68</v>
      </c>
      <c r="H40" t="s">
        <v>53</v>
      </c>
      <c r="I40">
        <v>2869</v>
      </c>
      <c r="J40">
        <v>47</v>
      </c>
      <c r="K40">
        <v>0</v>
      </c>
      <c r="L40" s="4">
        <f t="shared" si="1"/>
        <v>0</v>
      </c>
      <c r="M40">
        <f t="shared" si="2"/>
        <v>0</v>
      </c>
    </row>
    <row r="41" spans="1:13" x14ac:dyDescent="0.25">
      <c r="A41" t="s">
        <v>51</v>
      </c>
      <c r="B41" s="1">
        <v>44021</v>
      </c>
      <c r="C41" s="9">
        <f t="shared" si="0"/>
        <v>2</v>
      </c>
      <c r="D41" s="2">
        <v>0.5</v>
      </c>
      <c r="E41" t="s">
        <v>26</v>
      </c>
      <c r="F41">
        <v>1000</v>
      </c>
      <c r="G41" t="s">
        <v>43</v>
      </c>
      <c r="H41" t="s">
        <v>63</v>
      </c>
      <c r="I41">
        <v>1235</v>
      </c>
      <c r="J41">
        <v>40</v>
      </c>
      <c r="K41">
        <v>2</v>
      </c>
      <c r="L41" s="4">
        <f t="shared" si="1"/>
        <v>0.05</v>
      </c>
      <c r="M41">
        <f t="shared" si="2"/>
        <v>16400</v>
      </c>
    </row>
    <row r="42" spans="1:13" x14ac:dyDescent="0.25">
      <c r="A42" t="s">
        <v>51</v>
      </c>
      <c r="B42" s="1">
        <v>44021</v>
      </c>
      <c r="C42" s="9">
        <f t="shared" si="0"/>
        <v>2</v>
      </c>
      <c r="D42" s="2" t="s">
        <v>77</v>
      </c>
      <c r="E42" t="s">
        <v>56</v>
      </c>
      <c r="F42">
        <v>900</v>
      </c>
      <c r="G42" t="s">
        <v>78</v>
      </c>
      <c r="H42" t="s">
        <v>69</v>
      </c>
      <c r="I42">
        <v>664</v>
      </c>
      <c r="J42">
        <v>14</v>
      </c>
      <c r="K42">
        <v>0</v>
      </c>
      <c r="L42" s="4">
        <f t="shared" si="1"/>
        <v>0</v>
      </c>
      <c r="M42">
        <f t="shared" si="2"/>
        <v>0</v>
      </c>
    </row>
    <row r="43" spans="1:13" x14ac:dyDescent="0.25">
      <c r="A43" t="s">
        <v>51</v>
      </c>
      <c r="B43" s="1">
        <v>44022</v>
      </c>
      <c r="C43" s="9">
        <f t="shared" si="0"/>
        <v>2</v>
      </c>
      <c r="D43" s="2">
        <v>0.35416666666666702</v>
      </c>
      <c r="E43" t="s">
        <v>29</v>
      </c>
      <c r="F43">
        <v>4600</v>
      </c>
      <c r="G43" t="s">
        <v>68</v>
      </c>
      <c r="H43" t="s">
        <v>34</v>
      </c>
      <c r="I43">
        <v>1796</v>
      </c>
      <c r="J43">
        <v>14</v>
      </c>
      <c r="K43">
        <v>2</v>
      </c>
      <c r="L43" s="4">
        <f t="shared" si="1"/>
        <v>0.14285714285714285</v>
      </c>
      <c r="M43">
        <f t="shared" si="2"/>
        <v>16400</v>
      </c>
    </row>
    <row r="44" spans="1:13" x14ac:dyDescent="0.25">
      <c r="A44" t="s">
        <v>51</v>
      </c>
      <c r="B44" s="1">
        <v>44022</v>
      </c>
      <c r="C44" s="9">
        <f t="shared" si="0"/>
        <v>2</v>
      </c>
      <c r="D44" s="2" t="s">
        <v>79</v>
      </c>
      <c r="E44" t="s">
        <v>33</v>
      </c>
      <c r="F44">
        <v>1800</v>
      </c>
      <c r="G44" t="s">
        <v>67</v>
      </c>
      <c r="H44" t="s">
        <v>31</v>
      </c>
      <c r="I44">
        <v>1485</v>
      </c>
      <c r="J44">
        <v>4</v>
      </c>
      <c r="K44">
        <v>1</v>
      </c>
      <c r="L44" s="4">
        <f t="shared" si="1"/>
        <v>0.25</v>
      </c>
      <c r="M44">
        <f t="shared" si="2"/>
        <v>8200</v>
      </c>
    </row>
    <row r="45" spans="1:13" x14ac:dyDescent="0.25">
      <c r="A45" t="s">
        <v>51</v>
      </c>
      <c r="B45" s="1">
        <v>44022</v>
      </c>
      <c r="C45" s="9">
        <f t="shared" si="0"/>
        <v>2</v>
      </c>
      <c r="D45" s="2">
        <v>0.40833333333333299</v>
      </c>
      <c r="E45" t="s">
        <v>26</v>
      </c>
      <c r="F45">
        <v>1200</v>
      </c>
      <c r="G45" t="s">
        <v>62</v>
      </c>
      <c r="H45" t="s">
        <v>48</v>
      </c>
      <c r="I45">
        <v>776</v>
      </c>
      <c r="J45">
        <v>6</v>
      </c>
      <c r="K45">
        <v>1</v>
      </c>
      <c r="L45" s="4">
        <f t="shared" si="1"/>
        <v>0.16666666666666666</v>
      </c>
      <c r="M45">
        <f t="shared" si="2"/>
        <v>8200</v>
      </c>
    </row>
    <row r="46" spans="1:13" x14ac:dyDescent="0.25">
      <c r="A46" t="s">
        <v>51</v>
      </c>
      <c r="B46" s="1">
        <v>44022</v>
      </c>
      <c r="C46" s="9">
        <f t="shared" si="0"/>
        <v>2</v>
      </c>
      <c r="D46" s="2">
        <v>0.5</v>
      </c>
      <c r="E46" t="s">
        <v>56</v>
      </c>
      <c r="F46">
        <v>1200</v>
      </c>
      <c r="G46" t="s">
        <v>67</v>
      </c>
      <c r="H46" t="s">
        <v>58</v>
      </c>
      <c r="I46">
        <v>1495</v>
      </c>
      <c r="J46">
        <v>23</v>
      </c>
      <c r="K46">
        <v>2</v>
      </c>
      <c r="L46" s="4">
        <f t="shared" si="1"/>
        <v>8.6956521739130432E-2</v>
      </c>
      <c r="M46">
        <f t="shared" si="2"/>
        <v>16400</v>
      </c>
    </row>
    <row r="47" spans="1:13" x14ac:dyDescent="0.25">
      <c r="A47" t="s">
        <v>51</v>
      </c>
      <c r="B47" s="1">
        <v>44022</v>
      </c>
      <c r="C47" s="9">
        <f t="shared" si="0"/>
        <v>2</v>
      </c>
      <c r="D47" s="2">
        <v>0.64583333333333304</v>
      </c>
      <c r="E47" t="s">
        <v>38</v>
      </c>
      <c r="F47">
        <v>3300</v>
      </c>
      <c r="G47" t="s">
        <v>65</v>
      </c>
      <c r="H47" t="s">
        <v>63</v>
      </c>
      <c r="I47">
        <v>658</v>
      </c>
      <c r="J47">
        <v>9</v>
      </c>
      <c r="K47">
        <v>0</v>
      </c>
      <c r="L47" s="4">
        <f t="shared" si="1"/>
        <v>0</v>
      </c>
      <c r="M47">
        <f t="shared" si="2"/>
        <v>0</v>
      </c>
    </row>
    <row r="48" spans="1:13" x14ac:dyDescent="0.25">
      <c r="A48" t="s">
        <v>51</v>
      </c>
      <c r="B48" s="1">
        <v>44022</v>
      </c>
      <c r="C48" s="9">
        <f t="shared" si="0"/>
        <v>2</v>
      </c>
      <c r="D48" s="2">
        <v>0.5</v>
      </c>
      <c r="E48" t="s">
        <v>26</v>
      </c>
      <c r="F48">
        <v>800</v>
      </c>
      <c r="G48" t="s">
        <v>39</v>
      </c>
      <c r="H48" t="s">
        <v>80</v>
      </c>
      <c r="I48">
        <v>661</v>
      </c>
      <c r="J48">
        <v>3</v>
      </c>
      <c r="K48">
        <v>0</v>
      </c>
      <c r="L48" s="4">
        <f t="shared" si="1"/>
        <v>0</v>
      </c>
      <c r="M48">
        <f t="shared" si="2"/>
        <v>0</v>
      </c>
    </row>
    <row r="49" spans="1:13" x14ac:dyDescent="0.25">
      <c r="A49" t="s">
        <v>51</v>
      </c>
      <c r="B49" s="1">
        <v>44023</v>
      </c>
      <c r="C49" s="9">
        <f t="shared" si="0"/>
        <v>2</v>
      </c>
      <c r="D49" s="2">
        <v>0.41666666666666702</v>
      </c>
      <c r="E49" t="s">
        <v>26</v>
      </c>
      <c r="F49">
        <v>12000</v>
      </c>
      <c r="G49" t="s">
        <v>81</v>
      </c>
      <c r="H49" t="s">
        <v>82</v>
      </c>
      <c r="I49">
        <v>6565</v>
      </c>
      <c r="J49">
        <v>76</v>
      </c>
      <c r="K49">
        <v>1</v>
      </c>
      <c r="L49" s="4">
        <f t="shared" si="1"/>
        <v>1.3157894736842105E-2</v>
      </c>
      <c r="M49">
        <f t="shared" si="2"/>
        <v>8200</v>
      </c>
    </row>
    <row r="50" spans="1:13" x14ac:dyDescent="0.25">
      <c r="A50" t="s">
        <v>51</v>
      </c>
      <c r="B50" s="1">
        <v>44024</v>
      </c>
      <c r="C50" s="9">
        <f t="shared" si="0"/>
        <v>3</v>
      </c>
      <c r="D50" s="2">
        <v>0.5</v>
      </c>
      <c r="E50" t="s">
        <v>26</v>
      </c>
      <c r="F50">
        <v>800</v>
      </c>
      <c r="G50" t="s">
        <v>67</v>
      </c>
      <c r="H50" t="s">
        <v>75</v>
      </c>
      <c r="I50">
        <v>631</v>
      </c>
      <c r="J50">
        <v>11</v>
      </c>
      <c r="K50">
        <v>2</v>
      </c>
      <c r="L50" s="4">
        <f t="shared" si="1"/>
        <v>0.18181818181818182</v>
      </c>
      <c r="M50">
        <f t="shared" si="2"/>
        <v>16400</v>
      </c>
    </row>
    <row r="51" spans="1:13" x14ac:dyDescent="0.25">
      <c r="A51" t="s">
        <v>51</v>
      </c>
      <c r="B51" s="1">
        <v>44025</v>
      </c>
      <c r="C51" s="9">
        <f t="shared" si="0"/>
        <v>3</v>
      </c>
      <c r="D51" s="2" t="s">
        <v>83</v>
      </c>
      <c r="E51" t="s">
        <v>29</v>
      </c>
      <c r="F51">
        <v>5000</v>
      </c>
      <c r="G51" t="s">
        <v>39</v>
      </c>
      <c r="H51" t="s">
        <v>84</v>
      </c>
      <c r="I51">
        <v>4853</v>
      </c>
      <c r="J51">
        <v>22</v>
      </c>
      <c r="K51">
        <v>1</v>
      </c>
      <c r="L51" s="4">
        <f t="shared" si="1"/>
        <v>4.5454545454545456E-2</v>
      </c>
      <c r="M51">
        <f t="shared" si="2"/>
        <v>8200</v>
      </c>
    </row>
    <row r="52" spans="1:13" x14ac:dyDescent="0.25">
      <c r="A52" t="s">
        <v>51</v>
      </c>
      <c r="B52" s="1">
        <v>44025</v>
      </c>
      <c r="C52" s="9">
        <f t="shared" si="0"/>
        <v>3</v>
      </c>
      <c r="D52" s="2" t="s">
        <v>85</v>
      </c>
      <c r="E52" t="s">
        <v>38</v>
      </c>
      <c r="F52">
        <v>1000</v>
      </c>
      <c r="G52" t="s">
        <v>67</v>
      </c>
      <c r="H52" t="s">
        <v>44</v>
      </c>
      <c r="I52">
        <v>707</v>
      </c>
      <c r="J52">
        <v>14</v>
      </c>
      <c r="K52">
        <v>2</v>
      </c>
      <c r="L52" s="4">
        <f t="shared" si="1"/>
        <v>0.14285714285714285</v>
      </c>
      <c r="M52">
        <f t="shared" si="2"/>
        <v>16400</v>
      </c>
    </row>
    <row r="53" spans="1:13" x14ac:dyDescent="0.25">
      <c r="A53" t="s">
        <v>51</v>
      </c>
      <c r="B53" s="1">
        <v>44026</v>
      </c>
      <c r="C53" s="9">
        <f t="shared" si="0"/>
        <v>3</v>
      </c>
      <c r="D53" s="2">
        <v>0.75</v>
      </c>
      <c r="E53" t="s">
        <v>29</v>
      </c>
      <c r="F53">
        <v>8000</v>
      </c>
      <c r="G53" t="s">
        <v>65</v>
      </c>
      <c r="H53" t="s">
        <v>31</v>
      </c>
      <c r="I53">
        <v>1959</v>
      </c>
      <c r="J53">
        <v>23</v>
      </c>
      <c r="K53">
        <v>0</v>
      </c>
      <c r="L53" s="4">
        <f t="shared" si="1"/>
        <v>0</v>
      </c>
      <c r="M53">
        <f t="shared" si="2"/>
        <v>0</v>
      </c>
    </row>
    <row r="54" spans="1:13" x14ac:dyDescent="0.25">
      <c r="A54" t="s">
        <v>51</v>
      </c>
      <c r="B54" s="1">
        <v>44026</v>
      </c>
      <c r="C54" s="9">
        <f t="shared" si="0"/>
        <v>3</v>
      </c>
      <c r="D54" s="2">
        <v>0.5</v>
      </c>
      <c r="E54" t="s">
        <v>38</v>
      </c>
      <c r="F54">
        <v>7500</v>
      </c>
      <c r="G54" t="s">
        <v>65</v>
      </c>
      <c r="H54" t="s">
        <v>75</v>
      </c>
      <c r="I54">
        <v>3527</v>
      </c>
      <c r="J54">
        <v>39</v>
      </c>
      <c r="K54">
        <v>1</v>
      </c>
      <c r="L54" s="4">
        <f t="shared" si="1"/>
        <v>2.564102564102564E-2</v>
      </c>
      <c r="M54">
        <f t="shared" si="2"/>
        <v>8200</v>
      </c>
    </row>
    <row r="55" spans="1:13" x14ac:dyDescent="0.25">
      <c r="A55" t="s">
        <v>51</v>
      </c>
      <c r="B55" s="1">
        <v>44027</v>
      </c>
      <c r="C55" s="9">
        <f t="shared" si="0"/>
        <v>3</v>
      </c>
      <c r="D55" s="2" t="s">
        <v>76</v>
      </c>
      <c r="E55" t="s">
        <v>33</v>
      </c>
      <c r="F55">
        <v>5000</v>
      </c>
      <c r="G55" t="s">
        <v>54</v>
      </c>
      <c r="H55" t="s">
        <v>66</v>
      </c>
      <c r="I55">
        <v>3972</v>
      </c>
      <c r="J55">
        <v>20</v>
      </c>
      <c r="K55">
        <v>1</v>
      </c>
      <c r="L55" s="4">
        <f t="shared" si="1"/>
        <v>0.05</v>
      </c>
      <c r="M55">
        <f t="shared" si="2"/>
        <v>8200</v>
      </c>
    </row>
    <row r="56" spans="1:13" x14ac:dyDescent="0.25">
      <c r="A56" t="s">
        <v>51</v>
      </c>
      <c r="B56" s="1">
        <v>44027</v>
      </c>
      <c r="C56" s="9">
        <f t="shared" si="0"/>
        <v>3</v>
      </c>
      <c r="D56" s="2">
        <v>9.15</v>
      </c>
      <c r="E56" t="s">
        <v>26</v>
      </c>
      <c r="F56">
        <v>500</v>
      </c>
      <c r="G56" t="s">
        <v>54</v>
      </c>
      <c r="H56" t="s">
        <v>75</v>
      </c>
      <c r="I56">
        <v>405</v>
      </c>
      <c r="J56">
        <v>11</v>
      </c>
      <c r="K56">
        <v>0</v>
      </c>
      <c r="L56" s="4">
        <f t="shared" si="1"/>
        <v>0</v>
      </c>
      <c r="M56">
        <f t="shared" si="2"/>
        <v>0</v>
      </c>
    </row>
    <row r="57" spans="1:13" x14ac:dyDescent="0.25">
      <c r="A57" t="s">
        <v>51</v>
      </c>
      <c r="B57" s="1">
        <v>44027</v>
      </c>
      <c r="C57" s="9">
        <f t="shared" si="0"/>
        <v>3</v>
      </c>
      <c r="D57" s="2" t="s">
        <v>77</v>
      </c>
      <c r="E57" t="s">
        <v>26</v>
      </c>
      <c r="F57">
        <v>4600</v>
      </c>
      <c r="G57" t="s">
        <v>67</v>
      </c>
      <c r="H57" t="s">
        <v>86</v>
      </c>
      <c r="I57">
        <v>1013</v>
      </c>
      <c r="J57">
        <v>13</v>
      </c>
      <c r="K57">
        <v>1</v>
      </c>
      <c r="L57" s="4">
        <f t="shared" si="1"/>
        <v>7.6923076923076927E-2</v>
      </c>
      <c r="M57">
        <f t="shared" si="2"/>
        <v>8200</v>
      </c>
    </row>
    <row r="58" spans="1:13" x14ac:dyDescent="0.25">
      <c r="A58" t="s">
        <v>51</v>
      </c>
      <c r="B58" s="1">
        <v>44027</v>
      </c>
      <c r="C58" s="9">
        <f t="shared" si="0"/>
        <v>3</v>
      </c>
      <c r="D58" s="2">
        <v>0.35416666666666702</v>
      </c>
      <c r="E58" t="s">
        <v>49</v>
      </c>
      <c r="F58">
        <v>6500</v>
      </c>
      <c r="G58" t="s">
        <v>87</v>
      </c>
      <c r="H58" t="s">
        <v>84</v>
      </c>
      <c r="I58">
        <v>7882</v>
      </c>
      <c r="J58">
        <v>28</v>
      </c>
      <c r="K58">
        <v>1</v>
      </c>
      <c r="L58" s="4">
        <f t="shared" si="1"/>
        <v>3.5714285714285712E-2</v>
      </c>
      <c r="M58">
        <f t="shared" si="2"/>
        <v>8200</v>
      </c>
    </row>
    <row r="59" spans="1:13" x14ac:dyDescent="0.25">
      <c r="A59" t="s">
        <v>51</v>
      </c>
      <c r="B59" s="1">
        <v>44028</v>
      </c>
      <c r="C59" s="9">
        <f t="shared" si="0"/>
        <v>3</v>
      </c>
      <c r="D59" s="2">
        <v>0.375</v>
      </c>
      <c r="E59" t="s">
        <v>56</v>
      </c>
      <c r="F59">
        <v>2000</v>
      </c>
      <c r="G59" t="s">
        <v>39</v>
      </c>
      <c r="H59" t="s">
        <v>44</v>
      </c>
      <c r="I59">
        <v>1441</v>
      </c>
      <c r="J59">
        <v>22</v>
      </c>
      <c r="K59">
        <v>2</v>
      </c>
      <c r="L59" s="4">
        <f t="shared" si="1"/>
        <v>9.0909090909090912E-2</v>
      </c>
      <c r="M59">
        <f t="shared" si="2"/>
        <v>16400</v>
      </c>
    </row>
    <row r="60" spans="1:13" x14ac:dyDescent="0.25">
      <c r="A60" t="s">
        <v>51</v>
      </c>
      <c r="B60" s="1">
        <v>44029</v>
      </c>
      <c r="C60" s="9">
        <f t="shared" si="0"/>
        <v>3</v>
      </c>
      <c r="D60" s="2">
        <v>0.52083333333333304</v>
      </c>
      <c r="E60" t="s">
        <v>41</v>
      </c>
      <c r="F60">
        <v>5000</v>
      </c>
      <c r="G60" t="s">
        <v>87</v>
      </c>
      <c r="H60" t="s">
        <v>55</v>
      </c>
      <c r="I60">
        <v>3326</v>
      </c>
      <c r="J60">
        <v>21</v>
      </c>
      <c r="K60">
        <v>0</v>
      </c>
      <c r="L60" s="4">
        <f t="shared" si="1"/>
        <v>0</v>
      </c>
      <c r="M60">
        <f t="shared" si="2"/>
        <v>0</v>
      </c>
    </row>
    <row r="61" spans="1:13" x14ac:dyDescent="0.25">
      <c r="A61" t="s">
        <v>51</v>
      </c>
      <c r="B61" s="1">
        <v>44029</v>
      </c>
      <c r="C61" s="9">
        <f t="shared" si="0"/>
        <v>3</v>
      </c>
      <c r="D61" s="2" t="s">
        <v>88</v>
      </c>
      <c r="E61" t="s">
        <v>56</v>
      </c>
      <c r="F61">
        <v>1800</v>
      </c>
      <c r="G61" t="s">
        <v>87</v>
      </c>
      <c r="H61" t="s">
        <v>48</v>
      </c>
      <c r="I61">
        <v>1644</v>
      </c>
      <c r="J61">
        <v>10</v>
      </c>
      <c r="K61">
        <v>1</v>
      </c>
      <c r="L61" s="4">
        <f t="shared" si="1"/>
        <v>0.1</v>
      </c>
      <c r="M61">
        <f t="shared" si="2"/>
        <v>8200</v>
      </c>
    </row>
    <row r="62" spans="1:13" x14ac:dyDescent="0.25">
      <c r="A62" t="s">
        <v>51</v>
      </c>
      <c r="B62" s="1">
        <v>44029</v>
      </c>
      <c r="C62" s="9">
        <f t="shared" si="0"/>
        <v>3</v>
      </c>
      <c r="D62" s="2">
        <v>0.4</v>
      </c>
      <c r="E62" t="s">
        <v>56</v>
      </c>
      <c r="F62">
        <v>2400</v>
      </c>
      <c r="G62" t="s">
        <v>47</v>
      </c>
      <c r="H62" t="s">
        <v>89</v>
      </c>
      <c r="I62">
        <v>1436</v>
      </c>
      <c r="J62">
        <v>3</v>
      </c>
      <c r="K62">
        <v>0</v>
      </c>
      <c r="L62" s="4">
        <f t="shared" si="1"/>
        <v>0</v>
      </c>
      <c r="M62">
        <f t="shared" si="2"/>
        <v>0</v>
      </c>
    </row>
    <row r="63" spans="1:13" x14ac:dyDescent="0.25">
      <c r="A63" t="s">
        <v>51</v>
      </c>
      <c r="B63" s="1">
        <v>44029</v>
      </c>
      <c r="C63" s="9">
        <f t="shared" si="0"/>
        <v>3</v>
      </c>
      <c r="D63" s="2">
        <v>0.35416666666666702</v>
      </c>
      <c r="E63" t="s">
        <v>38</v>
      </c>
      <c r="F63">
        <v>6300</v>
      </c>
      <c r="G63" t="s">
        <v>39</v>
      </c>
      <c r="H63" t="s">
        <v>31</v>
      </c>
      <c r="I63">
        <v>4968</v>
      </c>
      <c r="J63">
        <v>13</v>
      </c>
      <c r="K63">
        <v>2</v>
      </c>
      <c r="L63" s="4">
        <f t="shared" si="1"/>
        <v>0.15384615384615385</v>
      </c>
      <c r="M63">
        <f t="shared" si="2"/>
        <v>16400</v>
      </c>
    </row>
    <row r="64" spans="1:13" x14ac:dyDescent="0.25">
      <c r="A64" t="s">
        <v>51</v>
      </c>
      <c r="B64" s="1">
        <v>44029</v>
      </c>
      <c r="C64" s="9">
        <f t="shared" si="0"/>
        <v>3</v>
      </c>
      <c r="D64" s="2">
        <v>0.375</v>
      </c>
      <c r="E64" t="s">
        <v>35</v>
      </c>
      <c r="F64">
        <v>1500</v>
      </c>
      <c r="G64" t="s">
        <v>67</v>
      </c>
      <c r="H64" t="s">
        <v>69</v>
      </c>
      <c r="I64">
        <v>1264</v>
      </c>
      <c r="J64">
        <v>19</v>
      </c>
      <c r="K64">
        <v>2</v>
      </c>
      <c r="L64" s="4">
        <f t="shared" si="1"/>
        <v>0.10526315789473684</v>
      </c>
      <c r="M64">
        <f t="shared" si="2"/>
        <v>16400</v>
      </c>
    </row>
    <row r="65" spans="1:13" x14ac:dyDescent="0.25">
      <c r="A65" t="s">
        <v>51</v>
      </c>
      <c r="B65" s="1">
        <v>44030</v>
      </c>
      <c r="C65" s="9">
        <f t="shared" si="0"/>
        <v>3</v>
      </c>
      <c r="D65" s="2">
        <v>0.41666666666666702</v>
      </c>
      <c r="E65" t="s">
        <v>49</v>
      </c>
      <c r="F65">
        <v>0</v>
      </c>
      <c r="G65" t="s">
        <v>68</v>
      </c>
      <c r="H65" t="s">
        <v>69</v>
      </c>
      <c r="I65">
        <v>4055</v>
      </c>
      <c r="J65">
        <v>32</v>
      </c>
      <c r="K65">
        <v>0</v>
      </c>
      <c r="L65" s="4">
        <f t="shared" si="1"/>
        <v>0</v>
      </c>
      <c r="M65">
        <f t="shared" si="2"/>
        <v>0</v>
      </c>
    </row>
    <row r="66" spans="1:13" x14ac:dyDescent="0.25">
      <c r="A66" t="s">
        <v>51</v>
      </c>
      <c r="B66" s="1">
        <v>44031</v>
      </c>
      <c r="C66" s="9">
        <f t="shared" si="0"/>
        <v>4</v>
      </c>
      <c r="D66" s="2">
        <v>0.5</v>
      </c>
      <c r="E66" t="s">
        <v>56</v>
      </c>
      <c r="F66">
        <v>1000</v>
      </c>
      <c r="G66" t="s">
        <v>90</v>
      </c>
      <c r="H66" t="s">
        <v>53</v>
      </c>
      <c r="I66">
        <v>689</v>
      </c>
      <c r="J66">
        <v>6</v>
      </c>
      <c r="K66">
        <v>0</v>
      </c>
      <c r="L66" s="4">
        <f t="shared" si="1"/>
        <v>0</v>
      </c>
      <c r="M66">
        <f t="shared" si="2"/>
        <v>0</v>
      </c>
    </row>
    <row r="67" spans="1:13" x14ac:dyDescent="0.25">
      <c r="A67" t="s">
        <v>51</v>
      </c>
      <c r="B67" s="1">
        <v>44032</v>
      </c>
      <c r="C67" s="9">
        <f t="shared" ref="C67:C130" si="3">9-INT((MAX(B:B)-B67)/7)</f>
        <v>4</v>
      </c>
      <c r="D67" s="2">
        <v>0.35416666666666702</v>
      </c>
      <c r="E67" t="s">
        <v>38</v>
      </c>
      <c r="F67">
        <v>500</v>
      </c>
      <c r="G67" t="s">
        <v>39</v>
      </c>
      <c r="H67" t="s">
        <v>91</v>
      </c>
      <c r="I67">
        <v>473</v>
      </c>
      <c r="J67">
        <v>2</v>
      </c>
      <c r="K67">
        <v>0</v>
      </c>
      <c r="L67" s="4">
        <f t="shared" ref="L67:L130" si="4">K67/J67</f>
        <v>0</v>
      </c>
      <c r="M67">
        <f t="shared" ref="M67:M130" si="5">K67*8200</f>
        <v>0</v>
      </c>
    </row>
    <row r="68" spans="1:13" x14ac:dyDescent="0.25">
      <c r="A68" t="s">
        <v>51</v>
      </c>
      <c r="B68" s="1">
        <v>44032</v>
      </c>
      <c r="C68" s="9">
        <f t="shared" si="3"/>
        <v>4</v>
      </c>
      <c r="D68" s="2">
        <v>0.48958333333333298</v>
      </c>
      <c r="E68" t="s">
        <v>26</v>
      </c>
      <c r="F68">
        <v>2400</v>
      </c>
      <c r="G68" t="s">
        <v>39</v>
      </c>
      <c r="H68" t="s">
        <v>58</v>
      </c>
      <c r="I68">
        <v>1565</v>
      </c>
      <c r="J68">
        <v>21</v>
      </c>
      <c r="K68">
        <v>1</v>
      </c>
      <c r="L68" s="4">
        <f t="shared" si="4"/>
        <v>4.7619047619047616E-2</v>
      </c>
      <c r="M68">
        <f t="shared" si="5"/>
        <v>8200</v>
      </c>
    </row>
    <row r="69" spans="1:13" x14ac:dyDescent="0.25">
      <c r="A69" t="s">
        <v>51</v>
      </c>
      <c r="B69" s="1">
        <v>44033</v>
      </c>
      <c r="C69" s="9">
        <f t="shared" si="3"/>
        <v>4</v>
      </c>
      <c r="D69" s="2">
        <v>0.47916666666666702</v>
      </c>
      <c r="E69" t="s">
        <v>35</v>
      </c>
      <c r="F69">
        <v>700</v>
      </c>
      <c r="G69" t="s">
        <v>27</v>
      </c>
      <c r="H69" t="s">
        <v>44</v>
      </c>
      <c r="I69">
        <v>294</v>
      </c>
      <c r="J69">
        <v>5</v>
      </c>
      <c r="K69">
        <v>1</v>
      </c>
      <c r="L69" s="4">
        <f t="shared" si="4"/>
        <v>0.2</v>
      </c>
      <c r="M69">
        <f t="shared" si="5"/>
        <v>8200</v>
      </c>
    </row>
    <row r="70" spans="1:13" x14ac:dyDescent="0.25">
      <c r="A70" t="s">
        <v>51</v>
      </c>
      <c r="B70" s="1">
        <v>44033</v>
      </c>
      <c r="C70" s="9">
        <f t="shared" si="3"/>
        <v>4</v>
      </c>
      <c r="D70" s="2">
        <v>0.34722222222222199</v>
      </c>
      <c r="E70" t="s">
        <v>49</v>
      </c>
      <c r="F70">
        <v>250</v>
      </c>
      <c r="G70" t="s">
        <v>87</v>
      </c>
      <c r="H70" t="s">
        <v>69</v>
      </c>
      <c r="I70">
        <v>182</v>
      </c>
      <c r="J70">
        <v>2</v>
      </c>
      <c r="K70">
        <v>1</v>
      </c>
      <c r="L70" s="4">
        <f t="shared" si="4"/>
        <v>0.5</v>
      </c>
      <c r="M70">
        <f t="shared" si="5"/>
        <v>8200</v>
      </c>
    </row>
    <row r="71" spans="1:13" x14ac:dyDescent="0.25">
      <c r="A71" t="s">
        <v>51</v>
      </c>
      <c r="B71" s="1">
        <v>44034</v>
      </c>
      <c r="C71" s="9">
        <f t="shared" si="3"/>
        <v>4</v>
      </c>
      <c r="D71" s="2">
        <v>0.375</v>
      </c>
      <c r="E71" t="s">
        <v>49</v>
      </c>
      <c r="F71">
        <v>5000</v>
      </c>
      <c r="G71" t="s">
        <v>92</v>
      </c>
      <c r="H71" t="s">
        <v>75</v>
      </c>
      <c r="I71">
        <v>3514</v>
      </c>
      <c r="J71">
        <v>14</v>
      </c>
      <c r="K71">
        <v>0</v>
      </c>
      <c r="L71" s="4">
        <f t="shared" si="4"/>
        <v>0</v>
      </c>
      <c r="M71">
        <f t="shared" si="5"/>
        <v>0</v>
      </c>
    </row>
    <row r="72" spans="1:13" x14ac:dyDescent="0.25">
      <c r="A72" t="s">
        <v>51</v>
      </c>
      <c r="B72" s="1">
        <v>44034</v>
      </c>
      <c r="C72" s="9">
        <f t="shared" si="3"/>
        <v>4</v>
      </c>
      <c r="D72" s="2">
        <v>0.35416666666666702</v>
      </c>
      <c r="E72" t="s">
        <v>49</v>
      </c>
      <c r="F72">
        <v>800</v>
      </c>
      <c r="G72" t="s">
        <v>67</v>
      </c>
      <c r="H72" t="s">
        <v>55</v>
      </c>
      <c r="I72">
        <v>903</v>
      </c>
      <c r="J72">
        <v>10</v>
      </c>
      <c r="K72">
        <v>2</v>
      </c>
      <c r="L72" s="4">
        <f t="shared" si="4"/>
        <v>0.2</v>
      </c>
      <c r="M72">
        <f t="shared" si="5"/>
        <v>16400</v>
      </c>
    </row>
    <row r="73" spans="1:13" x14ac:dyDescent="0.25">
      <c r="A73" t="s">
        <v>51</v>
      </c>
      <c r="B73" s="1">
        <v>44034</v>
      </c>
      <c r="C73" s="9">
        <f t="shared" si="3"/>
        <v>4</v>
      </c>
      <c r="D73" s="2">
        <v>0.33888888888888902</v>
      </c>
      <c r="E73" t="s">
        <v>33</v>
      </c>
      <c r="F73">
        <v>800</v>
      </c>
      <c r="G73" t="s">
        <v>87</v>
      </c>
      <c r="H73" t="s">
        <v>80</v>
      </c>
      <c r="I73">
        <v>605</v>
      </c>
      <c r="J73">
        <v>0</v>
      </c>
      <c r="K73">
        <v>0</v>
      </c>
      <c r="L73" s="4" t="e">
        <f t="shared" si="4"/>
        <v>#DIV/0!</v>
      </c>
      <c r="M73">
        <f t="shared" si="5"/>
        <v>0</v>
      </c>
    </row>
    <row r="74" spans="1:13" x14ac:dyDescent="0.25">
      <c r="A74" t="s">
        <v>51</v>
      </c>
      <c r="B74" s="1">
        <v>44034</v>
      </c>
      <c r="C74" s="9">
        <f t="shared" si="3"/>
        <v>4</v>
      </c>
      <c r="D74" s="2">
        <v>12</v>
      </c>
      <c r="E74" t="s">
        <v>33</v>
      </c>
      <c r="F74">
        <v>300</v>
      </c>
      <c r="G74" t="s">
        <v>39</v>
      </c>
      <c r="H74" t="s">
        <v>91</v>
      </c>
      <c r="I74">
        <v>44</v>
      </c>
      <c r="J74">
        <v>1</v>
      </c>
      <c r="K74">
        <v>0</v>
      </c>
      <c r="L74" s="4">
        <f t="shared" si="4"/>
        <v>0</v>
      </c>
      <c r="M74">
        <f t="shared" si="5"/>
        <v>0</v>
      </c>
    </row>
    <row r="75" spans="1:13" x14ac:dyDescent="0.25">
      <c r="A75" t="s">
        <v>51</v>
      </c>
      <c r="B75" s="1">
        <v>44035</v>
      </c>
      <c r="C75" s="9">
        <f t="shared" si="3"/>
        <v>4</v>
      </c>
      <c r="D75" s="2">
        <v>0.52083333333333304</v>
      </c>
      <c r="E75" t="s">
        <v>41</v>
      </c>
      <c r="F75">
        <v>5000</v>
      </c>
      <c r="G75" t="s">
        <v>93</v>
      </c>
      <c r="H75" t="s">
        <v>53</v>
      </c>
      <c r="I75">
        <v>2161</v>
      </c>
      <c r="J75">
        <v>26</v>
      </c>
      <c r="K75">
        <v>0</v>
      </c>
      <c r="L75" s="4">
        <f t="shared" si="4"/>
        <v>0</v>
      </c>
      <c r="M75">
        <f t="shared" si="5"/>
        <v>0</v>
      </c>
    </row>
    <row r="76" spans="1:13" x14ac:dyDescent="0.25">
      <c r="A76" t="s">
        <v>51</v>
      </c>
      <c r="B76" s="1">
        <v>44035</v>
      </c>
      <c r="C76" s="9">
        <f t="shared" si="3"/>
        <v>4</v>
      </c>
      <c r="D76" s="2">
        <v>0.3125</v>
      </c>
      <c r="E76" t="s">
        <v>29</v>
      </c>
      <c r="F76">
        <v>2000</v>
      </c>
      <c r="G76" t="s">
        <v>87</v>
      </c>
      <c r="H76" t="s">
        <v>89</v>
      </c>
      <c r="I76">
        <v>1177</v>
      </c>
      <c r="J76">
        <v>2</v>
      </c>
      <c r="K76">
        <v>0</v>
      </c>
      <c r="L76" s="4">
        <f t="shared" si="4"/>
        <v>0</v>
      </c>
      <c r="M76">
        <f t="shared" si="5"/>
        <v>0</v>
      </c>
    </row>
    <row r="77" spans="1:13" x14ac:dyDescent="0.25">
      <c r="A77" t="s">
        <v>51</v>
      </c>
      <c r="B77" s="1">
        <v>44035</v>
      </c>
      <c r="C77" s="9">
        <f t="shared" si="3"/>
        <v>4</v>
      </c>
      <c r="D77" s="2">
        <v>0.54166666666666696</v>
      </c>
      <c r="E77" t="s">
        <v>56</v>
      </c>
      <c r="F77">
        <v>7000</v>
      </c>
      <c r="G77" t="s">
        <v>94</v>
      </c>
      <c r="H77" t="s">
        <v>75</v>
      </c>
      <c r="I77">
        <v>3935</v>
      </c>
      <c r="J77">
        <v>62</v>
      </c>
      <c r="K77">
        <v>0</v>
      </c>
      <c r="L77" s="4">
        <f t="shared" si="4"/>
        <v>0</v>
      </c>
      <c r="M77">
        <f t="shared" si="5"/>
        <v>0</v>
      </c>
    </row>
    <row r="78" spans="1:13" x14ac:dyDescent="0.25">
      <c r="A78" t="s">
        <v>51</v>
      </c>
      <c r="B78" s="1">
        <v>44036</v>
      </c>
      <c r="C78" s="9">
        <f t="shared" si="3"/>
        <v>4</v>
      </c>
      <c r="D78" s="2">
        <v>0.375</v>
      </c>
      <c r="E78" t="s">
        <v>56</v>
      </c>
      <c r="F78">
        <v>2000</v>
      </c>
      <c r="G78" t="s">
        <v>67</v>
      </c>
      <c r="H78" t="s">
        <v>44</v>
      </c>
      <c r="I78">
        <v>1731</v>
      </c>
      <c r="J78">
        <v>34</v>
      </c>
      <c r="K78">
        <v>1</v>
      </c>
      <c r="L78" s="4">
        <f t="shared" si="4"/>
        <v>2.9411764705882353E-2</v>
      </c>
      <c r="M78">
        <f t="shared" si="5"/>
        <v>8200</v>
      </c>
    </row>
    <row r="79" spans="1:13" x14ac:dyDescent="0.25">
      <c r="A79" t="s">
        <v>51</v>
      </c>
      <c r="B79" s="1">
        <v>44036</v>
      </c>
      <c r="C79" s="9">
        <f t="shared" si="3"/>
        <v>4</v>
      </c>
      <c r="D79" s="2">
        <v>0.5</v>
      </c>
      <c r="E79" t="s">
        <v>26</v>
      </c>
      <c r="F79">
        <v>400</v>
      </c>
      <c r="G79" t="s">
        <v>54</v>
      </c>
      <c r="H79" t="s">
        <v>69</v>
      </c>
      <c r="I79">
        <v>237</v>
      </c>
      <c r="J79">
        <v>9</v>
      </c>
      <c r="K79">
        <v>1</v>
      </c>
      <c r="L79" s="4">
        <f t="shared" si="4"/>
        <v>0.1111111111111111</v>
      </c>
      <c r="M79">
        <f t="shared" si="5"/>
        <v>8200</v>
      </c>
    </row>
    <row r="80" spans="1:13" x14ac:dyDescent="0.25">
      <c r="A80" t="s">
        <v>51</v>
      </c>
      <c r="B80" s="1">
        <v>44036</v>
      </c>
      <c r="C80" s="9">
        <f t="shared" si="3"/>
        <v>4</v>
      </c>
      <c r="D80" s="2">
        <v>0.5</v>
      </c>
      <c r="E80" t="s">
        <v>33</v>
      </c>
      <c r="F80">
        <v>1500</v>
      </c>
      <c r="G80" t="s">
        <v>87</v>
      </c>
      <c r="H80" t="s">
        <v>89</v>
      </c>
      <c r="I80">
        <v>592</v>
      </c>
      <c r="J80">
        <v>7</v>
      </c>
      <c r="K80">
        <v>1</v>
      </c>
      <c r="L80" s="4">
        <f t="shared" si="4"/>
        <v>0.14285714285714285</v>
      </c>
      <c r="M80">
        <f t="shared" si="5"/>
        <v>8200</v>
      </c>
    </row>
    <row r="81" spans="1:13" x14ac:dyDescent="0.25">
      <c r="A81" t="s">
        <v>51</v>
      </c>
      <c r="B81" s="1">
        <v>44036</v>
      </c>
      <c r="C81" s="9">
        <f t="shared" si="3"/>
        <v>4</v>
      </c>
      <c r="D81" s="2">
        <v>0.41666666666666702</v>
      </c>
      <c r="E81" t="s">
        <v>38</v>
      </c>
      <c r="F81">
        <v>300</v>
      </c>
      <c r="G81" t="s">
        <v>39</v>
      </c>
      <c r="H81" t="s">
        <v>91</v>
      </c>
      <c r="I81">
        <v>198</v>
      </c>
      <c r="J81">
        <v>12</v>
      </c>
      <c r="K81">
        <v>0</v>
      </c>
      <c r="L81" s="4">
        <f t="shared" si="4"/>
        <v>0</v>
      </c>
      <c r="M81">
        <f t="shared" si="5"/>
        <v>0</v>
      </c>
    </row>
    <row r="82" spans="1:13" x14ac:dyDescent="0.25">
      <c r="A82" t="s">
        <v>51</v>
      </c>
      <c r="B82" s="1">
        <v>44037</v>
      </c>
      <c r="C82" s="9">
        <f t="shared" si="3"/>
        <v>4</v>
      </c>
      <c r="D82" s="2">
        <v>0.5</v>
      </c>
      <c r="E82" t="s">
        <v>41</v>
      </c>
      <c r="F82">
        <v>1000</v>
      </c>
      <c r="G82" t="s">
        <v>54</v>
      </c>
      <c r="H82" t="s">
        <v>89</v>
      </c>
      <c r="I82">
        <v>1007</v>
      </c>
      <c r="J82">
        <v>7</v>
      </c>
      <c r="K82">
        <v>1</v>
      </c>
      <c r="L82" s="4">
        <f t="shared" si="4"/>
        <v>0.14285714285714285</v>
      </c>
      <c r="M82">
        <f t="shared" si="5"/>
        <v>8200</v>
      </c>
    </row>
    <row r="83" spans="1:13" x14ac:dyDescent="0.25">
      <c r="A83" t="s">
        <v>51</v>
      </c>
      <c r="B83" s="1">
        <v>44038</v>
      </c>
      <c r="C83" s="9">
        <f t="shared" si="3"/>
        <v>5</v>
      </c>
      <c r="D83" s="2">
        <v>0.61458333333333304</v>
      </c>
      <c r="E83" t="s">
        <v>38</v>
      </c>
      <c r="F83">
        <v>1200</v>
      </c>
      <c r="G83" t="s">
        <v>68</v>
      </c>
      <c r="H83" t="s">
        <v>46</v>
      </c>
      <c r="I83">
        <v>1192</v>
      </c>
      <c r="J83">
        <v>20</v>
      </c>
      <c r="K83">
        <v>0</v>
      </c>
      <c r="L83" s="4">
        <f t="shared" si="4"/>
        <v>0</v>
      </c>
      <c r="M83">
        <f t="shared" si="5"/>
        <v>0</v>
      </c>
    </row>
    <row r="84" spans="1:13" x14ac:dyDescent="0.25">
      <c r="A84" t="s">
        <v>51</v>
      </c>
      <c r="B84" s="1">
        <v>44039</v>
      </c>
      <c r="C84" s="9">
        <f t="shared" si="3"/>
        <v>5</v>
      </c>
      <c r="D84" s="2">
        <v>0.4</v>
      </c>
      <c r="E84" t="s">
        <v>49</v>
      </c>
      <c r="F84">
        <v>2400</v>
      </c>
      <c r="G84" t="s">
        <v>95</v>
      </c>
      <c r="H84" t="s">
        <v>75</v>
      </c>
      <c r="I84">
        <v>1108</v>
      </c>
      <c r="J84">
        <v>3</v>
      </c>
      <c r="K84">
        <v>1</v>
      </c>
      <c r="L84" s="4">
        <f t="shared" si="4"/>
        <v>0.33333333333333331</v>
      </c>
      <c r="M84">
        <f t="shared" si="5"/>
        <v>8200</v>
      </c>
    </row>
    <row r="85" spans="1:13" x14ac:dyDescent="0.25">
      <c r="A85" t="s">
        <v>51</v>
      </c>
      <c r="B85" s="1">
        <v>44039</v>
      </c>
      <c r="C85" s="9">
        <f t="shared" si="3"/>
        <v>5</v>
      </c>
      <c r="D85" s="2">
        <v>0.35416666666666702</v>
      </c>
      <c r="E85" t="s">
        <v>29</v>
      </c>
      <c r="F85">
        <v>6300</v>
      </c>
      <c r="G85" t="s">
        <v>67</v>
      </c>
      <c r="H85" t="s">
        <v>36</v>
      </c>
      <c r="I85">
        <v>2256</v>
      </c>
      <c r="J85">
        <v>11</v>
      </c>
      <c r="K85">
        <v>0</v>
      </c>
      <c r="L85" s="4">
        <f t="shared" si="4"/>
        <v>0</v>
      </c>
      <c r="M85">
        <f t="shared" si="5"/>
        <v>0</v>
      </c>
    </row>
    <row r="86" spans="1:13" x14ac:dyDescent="0.25">
      <c r="A86" t="s">
        <v>51</v>
      </c>
      <c r="B86" s="1">
        <v>44040</v>
      </c>
      <c r="C86" s="9">
        <f t="shared" si="3"/>
        <v>5</v>
      </c>
      <c r="D86" s="2">
        <v>0.34375</v>
      </c>
      <c r="E86" t="s">
        <v>35</v>
      </c>
      <c r="F86">
        <v>3300</v>
      </c>
      <c r="G86" t="s">
        <v>87</v>
      </c>
      <c r="H86" t="s">
        <v>57</v>
      </c>
      <c r="I86">
        <v>1969</v>
      </c>
      <c r="J86">
        <v>11</v>
      </c>
      <c r="K86">
        <v>1</v>
      </c>
      <c r="L86" s="4">
        <f t="shared" si="4"/>
        <v>9.0909090909090912E-2</v>
      </c>
      <c r="M86">
        <f t="shared" si="5"/>
        <v>8200</v>
      </c>
    </row>
    <row r="87" spans="1:13" x14ac:dyDescent="0.25">
      <c r="A87" t="s">
        <v>51</v>
      </c>
      <c r="B87" s="1">
        <v>44040</v>
      </c>
      <c r="C87" s="9">
        <f t="shared" si="3"/>
        <v>5</v>
      </c>
      <c r="D87" s="2">
        <v>0.35416666666666702</v>
      </c>
      <c r="E87" t="s">
        <v>49</v>
      </c>
      <c r="F87">
        <v>6500</v>
      </c>
      <c r="G87" t="s">
        <v>68</v>
      </c>
      <c r="H87" t="s">
        <v>75</v>
      </c>
      <c r="I87">
        <v>3607</v>
      </c>
      <c r="J87">
        <v>27</v>
      </c>
      <c r="K87">
        <v>2</v>
      </c>
      <c r="L87" s="4">
        <f t="shared" si="4"/>
        <v>7.407407407407407E-2</v>
      </c>
      <c r="M87">
        <f t="shared" si="5"/>
        <v>16400</v>
      </c>
    </row>
    <row r="88" spans="1:13" x14ac:dyDescent="0.25">
      <c r="A88" t="s">
        <v>51</v>
      </c>
      <c r="B88" s="1">
        <v>44040</v>
      </c>
      <c r="C88" s="9">
        <f t="shared" si="3"/>
        <v>5</v>
      </c>
      <c r="D88" s="2">
        <v>0.33333333333333298</v>
      </c>
      <c r="E88" t="s">
        <v>38</v>
      </c>
      <c r="F88">
        <v>1200</v>
      </c>
      <c r="G88" t="s">
        <v>87</v>
      </c>
      <c r="H88" t="s">
        <v>44</v>
      </c>
      <c r="I88">
        <v>931</v>
      </c>
      <c r="J88">
        <v>17</v>
      </c>
      <c r="K88">
        <v>0</v>
      </c>
      <c r="L88" s="4">
        <f t="shared" si="4"/>
        <v>0</v>
      </c>
      <c r="M88">
        <f t="shared" si="5"/>
        <v>0</v>
      </c>
    </row>
    <row r="89" spans="1:13" x14ac:dyDescent="0.25">
      <c r="A89" t="s">
        <v>51</v>
      </c>
      <c r="B89" s="1">
        <v>44040</v>
      </c>
      <c r="C89" s="9">
        <f t="shared" si="3"/>
        <v>5</v>
      </c>
      <c r="D89" s="2">
        <v>0.5</v>
      </c>
      <c r="E89" t="s">
        <v>26</v>
      </c>
      <c r="F89">
        <v>4600</v>
      </c>
      <c r="G89" t="s">
        <v>87</v>
      </c>
      <c r="H89" t="s">
        <v>53</v>
      </c>
      <c r="I89">
        <v>2857</v>
      </c>
      <c r="J89">
        <v>10</v>
      </c>
      <c r="K89">
        <v>1</v>
      </c>
      <c r="L89" s="4">
        <f t="shared" si="4"/>
        <v>0.1</v>
      </c>
      <c r="M89">
        <f t="shared" si="5"/>
        <v>8200</v>
      </c>
    </row>
    <row r="90" spans="1:13" x14ac:dyDescent="0.25">
      <c r="A90" t="s">
        <v>51</v>
      </c>
      <c r="B90" s="1">
        <v>44040</v>
      </c>
      <c r="C90" s="9">
        <f t="shared" si="3"/>
        <v>5</v>
      </c>
      <c r="D90" s="2" t="s">
        <v>96</v>
      </c>
      <c r="E90" t="s">
        <v>29</v>
      </c>
      <c r="F90">
        <v>1100</v>
      </c>
      <c r="G90" t="s">
        <v>87</v>
      </c>
      <c r="H90" t="s">
        <v>73</v>
      </c>
      <c r="I90">
        <v>757</v>
      </c>
      <c r="J90">
        <v>10</v>
      </c>
      <c r="K90">
        <v>2</v>
      </c>
      <c r="L90" s="4">
        <f t="shared" si="4"/>
        <v>0.2</v>
      </c>
      <c r="M90">
        <f t="shared" si="5"/>
        <v>16400</v>
      </c>
    </row>
    <row r="91" spans="1:13" x14ac:dyDescent="0.25">
      <c r="A91" t="s">
        <v>51</v>
      </c>
      <c r="B91" s="1">
        <v>44040</v>
      </c>
      <c r="C91" s="9">
        <f t="shared" si="3"/>
        <v>5</v>
      </c>
      <c r="D91" s="2">
        <v>0.50694444444444398</v>
      </c>
      <c r="E91" t="s">
        <v>49</v>
      </c>
      <c r="F91">
        <v>1200</v>
      </c>
      <c r="G91" t="s">
        <v>67</v>
      </c>
      <c r="H91" t="s">
        <v>58</v>
      </c>
      <c r="I91">
        <v>287</v>
      </c>
      <c r="J91">
        <v>5</v>
      </c>
      <c r="K91">
        <v>0</v>
      </c>
      <c r="L91" s="4">
        <f t="shared" si="4"/>
        <v>0</v>
      </c>
      <c r="M91">
        <f t="shared" si="5"/>
        <v>0</v>
      </c>
    </row>
    <row r="92" spans="1:13" x14ac:dyDescent="0.25">
      <c r="A92" t="s">
        <v>51</v>
      </c>
      <c r="B92" s="1">
        <v>44040</v>
      </c>
      <c r="C92" s="9">
        <f t="shared" si="3"/>
        <v>5</v>
      </c>
      <c r="D92" s="2" t="s">
        <v>74</v>
      </c>
      <c r="E92" t="s">
        <v>26</v>
      </c>
      <c r="F92">
        <v>1000</v>
      </c>
      <c r="G92" t="s">
        <v>67</v>
      </c>
      <c r="H92" t="s">
        <v>91</v>
      </c>
      <c r="I92">
        <v>495</v>
      </c>
      <c r="J92">
        <v>5</v>
      </c>
      <c r="K92">
        <v>1</v>
      </c>
      <c r="L92" s="4">
        <f t="shared" si="4"/>
        <v>0.2</v>
      </c>
      <c r="M92">
        <f t="shared" si="5"/>
        <v>8200</v>
      </c>
    </row>
    <row r="93" spans="1:13" x14ac:dyDescent="0.25">
      <c r="A93" t="s">
        <v>51</v>
      </c>
      <c r="B93" s="1">
        <v>44041</v>
      </c>
      <c r="C93" s="9">
        <f t="shared" si="3"/>
        <v>5</v>
      </c>
      <c r="D93" s="2" t="s">
        <v>74</v>
      </c>
      <c r="E93" t="s">
        <v>41</v>
      </c>
      <c r="F93">
        <v>5000</v>
      </c>
      <c r="G93" t="s">
        <v>97</v>
      </c>
      <c r="H93" t="s">
        <v>31</v>
      </c>
      <c r="I93">
        <v>3312</v>
      </c>
      <c r="J93">
        <v>4</v>
      </c>
      <c r="K93">
        <v>0</v>
      </c>
      <c r="L93" s="4">
        <f t="shared" si="4"/>
        <v>0</v>
      </c>
      <c r="M93">
        <f t="shared" si="5"/>
        <v>0</v>
      </c>
    </row>
    <row r="94" spans="1:13" x14ac:dyDescent="0.25">
      <c r="A94" t="s">
        <v>51</v>
      </c>
      <c r="B94" s="1">
        <v>44042</v>
      </c>
      <c r="C94" s="9">
        <f t="shared" si="3"/>
        <v>5</v>
      </c>
      <c r="D94" s="2" t="s">
        <v>98</v>
      </c>
      <c r="E94" t="s">
        <v>38</v>
      </c>
      <c r="F94">
        <v>3500</v>
      </c>
      <c r="G94" t="s">
        <v>68</v>
      </c>
      <c r="H94" t="s">
        <v>55</v>
      </c>
      <c r="I94">
        <v>914</v>
      </c>
      <c r="J94">
        <v>4</v>
      </c>
      <c r="K94">
        <v>1</v>
      </c>
      <c r="L94" s="4">
        <f t="shared" si="4"/>
        <v>0.25</v>
      </c>
      <c r="M94">
        <f t="shared" si="5"/>
        <v>8200</v>
      </c>
    </row>
    <row r="95" spans="1:13" x14ac:dyDescent="0.25">
      <c r="A95" t="s">
        <v>51</v>
      </c>
      <c r="B95" s="1">
        <v>44042</v>
      </c>
      <c r="C95" s="9">
        <f t="shared" si="3"/>
        <v>5</v>
      </c>
      <c r="D95" s="2" t="s">
        <v>99</v>
      </c>
      <c r="E95" t="s">
        <v>56</v>
      </c>
      <c r="F95">
        <v>5000</v>
      </c>
      <c r="G95" t="s">
        <v>100</v>
      </c>
      <c r="H95" t="s">
        <v>63</v>
      </c>
      <c r="I95">
        <v>3249</v>
      </c>
      <c r="J95">
        <v>13</v>
      </c>
      <c r="K95">
        <v>2</v>
      </c>
      <c r="L95" s="4">
        <f t="shared" si="4"/>
        <v>0.15384615384615385</v>
      </c>
      <c r="M95">
        <f t="shared" si="5"/>
        <v>16400</v>
      </c>
    </row>
    <row r="96" spans="1:13" x14ac:dyDescent="0.25">
      <c r="A96" t="s">
        <v>51</v>
      </c>
      <c r="B96" s="1">
        <v>44042</v>
      </c>
      <c r="C96" s="9">
        <f t="shared" si="3"/>
        <v>5</v>
      </c>
      <c r="D96" s="2" t="s">
        <v>101</v>
      </c>
      <c r="E96" t="s">
        <v>41</v>
      </c>
      <c r="F96">
        <v>1400</v>
      </c>
      <c r="G96" t="s">
        <v>95</v>
      </c>
      <c r="H96" t="s">
        <v>69</v>
      </c>
      <c r="I96">
        <v>689</v>
      </c>
      <c r="J96">
        <v>4</v>
      </c>
      <c r="K96">
        <v>0</v>
      </c>
      <c r="L96" s="4">
        <f t="shared" si="4"/>
        <v>0</v>
      </c>
      <c r="M96">
        <f t="shared" si="5"/>
        <v>0</v>
      </c>
    </row>
    <row r="97" spans="1:13" x14ac:dyDescent="0.25">
      <c r="A97" t="s">
        <v>51</v>
      </c>
      <c r="B97" s="1">
        <v>44042</v>
      </c>
      <c r="C97" s="9">
        <f t="shared" si="3"/>
        <v>5</v>
      </c>
      <c r="D97" s="2" t="s">
        <v>102</v>
      </c>
      <c r="E97" t="s">
        <v>26</v>
      </c>
      <c r="F97">
        <v>2000</v>
      </c>
      <c r="G97" t="s">
        <v>100</v>
      </c>
      <c r="H97" t="s">
        <v>58</v>
      </c>
      <c r="I97">
        <v>1175</v>
      </c>
      <c r="J97">
        <v>19</v>
      </c>
      <c r="K97">
        <v>2</v>
      </c>
      <c r="L97" s="4">
        <f t="shared" si="4"/>
        <v>0.10526315789473684</v>
      </c>
      <c r="M97">
        <f t="shared" si="5"/>
        <v>16400</v>
      </c>
    </row>
    <row r="98" spans="1:13" x14ac:dyDescent="0.25">
      <c r="A98" t="s">
        <v>51</v>
      </c>
      <c r="B98" s="1">
        <v>44042</v>
      </c>
      <c r="C98" s="9">
        <f t="shared" si="3"/>
        <v>5</v>
      </c>
      <c r="D98" s="2" t="s">
        <v>103</v>
      </c>
      <c r="E98" t="s">
        <v>38</v>
      </c>
      <c r="F98">
        <v>1000</v>
      </c>
      <c r="G98" t="s">
        <v>97</v>
      </c>
      <c r="H98" t="s">
        <v>53</v>
      </c>
      <c r="I98">
        <v>721</v>
      </c>
      <c r="J98">
        <v>0</v>
      </c>
      <c r="K98">
        <v>0</v>
      </c>
      <c r="L98" s="4" t="e">
        <f t="shared" si="4"/>
        <v>#DIV/0!</v>
      </c>
      <c r="M98">
        <f t="shared" si="5"/>
        <v>0</v>
      </c>
    </row>
    <row r="99" spans="1:13" x14ac:dyDescent="0.25">
      <c r="A99" t="s">
        <v>51</v>
      </c>
      <c r="B99" s="1">
        <v>44042</v>
      </c>
      <c r="C99" s="9">
        <f t="shared" si="3"/>
        <v>5</v>
      </c>
      <c r="D99" s="2" t="s">
        <v>104</v>
      </c>
      <c r="E99" t="s">
        <v>26</v>
      </c>
      <c r="F99">
        <v>12000</v>
      </c>
      <c r="G99" t="s">
        <v>105</v>
      </c>
      <c r="H99" t="s">
        <v>106</v>
      </c>
      <c r="I99">
        <v>12193</v>
      </c>
      <c r="J99">
        <v>46</v>
      </c>
      <c r="K99">
        <v>0</v>
      </c>
      <c r="L99" s="4">
        <f t="shared" si="4"/>
        <v>0</v>
      </c>
      <c r="M99">
        <f t="shared" si="5"/>
        <v>0</v>
      </c>
    </row>
    <row r="100" spans="1:13" x14ac:dyDescent="0.25">
      <c r="A100" t="s">
        <v>51</v>
      </c>
      <c r="B100" s="1">
        <v>44042</v>
      </c>
      <c r="C100" s="9">
        <f t="shared" si="3"/>
        <v>5</v>
      </c>
      <c r="D100" s="2">
        <v>0.47916666666666702</v>
      </c>
      <c r="E100" t="s">
        <v>49</v>
      </c>
      <c r="F100">
        <v>500</v>
      </c>
      <c r="G100" t="s">
        <v>68</v>
      </c>
      <c r="H100" t="s">
        <v>31</v>
      </c>
      <c r="I100">
        <v>372</v>
      </c>
      <c r="J100">
        <v>0</v>
      </c>
      <c r="K100">
        <v>0</v>
      </c>
      <c r="L100" s="4" t="e">
        <f t="shared" si="4"/>
        <v>#DIV/0!</v>
      </c>
      <c r="M100">
        <f t="shared" si="5"/>
        <v>0</v>
      </c>
    </row>
    <row r="101" spans="1:13" x14ac:dyDescent="0.25">
      <c r="A101" t="s">
        <v>51</v>
      </c>
      <c r="B101" s="1">
        <v>44043</v>
      </c>
      <c r="C101" s="9">
        <f t="shared" si="3"/>
        <v>5</v>
      </c>
      <c r="D101" s="2">
        <v>0.500694444444444</v>
      </c>
      <c r="E101" t="s">
        <v>41</v>
      </c>
      <c r="F101">
        <v>2300</v>
      </c>
      <c r="G101" t="s">
        <v>87</v>
      </c>
      <c r="H101" t="s">
        <v>55</v>
      </c>
      <c r="I101">
        <v>1541</v>
      </c>
      <c r="J101">
        <v>11</v>
      </c>
      <c r="K101">
        <v>1</v>
      </c>
      <c r="L101" s="4">
        <f t="shared" si="4"/>
        <v>9.0909090909090912E-2</v>
      </c>
      <c r="M101">
        <f t="shared" si="5"/>
        <v>8200</v>
      </c>
    </row>
    <row r="102" spans="1:13" x14ac:dyDescent="0.25">
      <c r="A102" t="s">
        <v>51</v>
      </c>
      <c r="B102" s="1">
        <v>44043</v>
      </c>
      <c r="C102" s="9">
        <f t="shared" si="3"/>
        <v>5</v>
      </c>
      <c r="D102" s="2">
        <v>0.35416666666666702</v>
      </c>
      <c r="E102" t="s">
        <v>26</v>
      </c>
      <c r="F102">
        <v>800</v>
      </c>
      <c r="G102" t="s">
        <v>100</v>
      </c>
      <c r="H102" t="s">
        <v>107</v>
      </c>
      <c r="I102">
        <v>1076</v>
      </c>
      <c r="J102">
        <v>12</v>
      </c>
      <c r="K102">
        <v>2</v>
      </c>
      <c r="L102" s="4">
        <f t="shared" si="4"/>
        <v>0.16666666666666666</v>
      </c>
      <c r="M102">
        <f t="shared" si="5"/>
        <v>16400</v>
      </c>
    </row>
    <row r="103" spans="1:13" x14ac:dyDescent="0.25">
      <c r="A103" t="s">
        <v>51</v>
      </c>
      <c r="B103" s="1">
        <v>44043</v>
      </c>
      <c r="C103" s="9">
        <f t="shared" si="3"/>
        <v>5</v>
      </c>
      <c r="D103" s="2">
        <v>0.47777777777777802</v>
      </c>
      <c r="E103" t="s">
        <v>26</v>
      </c>
      <c r="F103">
        <v>1000</v>
      </c>
      <c r="G103" t="s">
        <v>87</v>
      </c>
      <c r="H103" t="s">
        <v>75</v>
      </c>
      <c r="I103">
        <v>838</v>
      </c>
      <c r="J103">
        <v>2</v>
      </c>
      <c r="K103">
        <v>0</v>
      </c>
      <c r="L103" s="4">
        <f t="shared" si="4"/>
        <v>0</v>
      </c>
      <c r="M103">
        <f t="shared" si="5"/>
        <v>0</v>
      </c>
    </row>
    <row r="104" spans="1:13" x14ac:dyDescent="0.25">
      <c r="A104" t="s">
        <v>51</v>
      </c>
      <c r="B104" s="1">
        <v>44043</v>
      </c>
      <c r="C104" s="9">
        <f t="shared" si="3"/>
        <v>5</v>
      </c>
      <c r="D104" s="2">
        <v>0.52083333333333304</v>
      </c>
      <c r="E104" t="s">
        <v>41</v>
      </c>
      <c r="F104">
        <v>5000</v>
      </c>
      <c r="G104" t="s">
        <v>97</v>
      </c>
      <c r="H104" t="s">
        <v>57</v>
      </c>
      <c r="I104">
        <v>1957</v>
      </c>
      <c r="J104">
        <v>11</v>
      </c>
      <c r="K104">
        <v>1</v>
      </c>
      <c r="L104" s="4">
        <f t="shared" si="4"/>
        <v>9.0909090909090912E-2</v>
      </c>
      <c r="M104">
        <f t="shared" si="5"/>
        <v>8200</v>
      </c>
    </row>
    <row r="105" spans="1:13" x14ac:dyDescent="0.25">
      <c r="A105" t="s">
        <v>108</v>
      </c>
      <c r="B105" s="1">
        <v>44045</v>
      </c>
      <c r="C105" s="9">
        <f t="shared" si="3"/>
        <v>6</v>
      </c>
      <c r="D105" s="2">
        <v>0.5</v>
      </c>
      <c r="E105" t="s">
        <v>38</v>
      </c>
      <c r="F105">
        <v>1200</v>
      </c>
      <c r="G105" t="s">
        <v>109</v>
      </c>
      <c r="H105" t="s">
        <v>44</v>
      </c>
      <c r="I105">
        <v>1197</v>
      </c>
      <c r="J105">
        <v>12</v>
      </c>
      <c r="K105">
        <v>2</v>
      </c>
      <c r="L105" s="4">
        <f t="shared" si="4"/>
        <v>0.16666666666666666</v>
      </c>
      <c r="M105">
        <f t="shared" si="5"/>
        <v>16400</v>
      </c>
    </row>
    <row r="106" spans="1:13" x14ac:dyDescent="0.25">
      <c r="A106" t="s">
        <v>108</v>
      </c>
      <c r="B106" s="1">
        <v>44046</v>
      </c>
      <c r="C106" s="9">
        <f t="shared" si="3"/>
        <v>6</v>
      </c>
      <c r="D106" s="2">
        <v>0.35416666666666702</v>
      </c>
      <c r="E106" t="s">
        <v>29</v>
      </c>
      <c r="F106">
        <v>4600</v>
      </c>
      <c r="G106" t="s">
        <v>100</v>
      </c>
      <c r="H106" t="s">
        <v>73</v>
      </c>
      <c r="I106">
        <v>943</v>
      </c>
      <c r="J106">
        <v>0</v>
      </c>
      <c r="K106">
        <v>0</v>
      </c>
      <c r="L106" s="4" t="e">
        <f t="shared" si="4"/>
        <v>#DIV/0!</v>
      </c>
      <c r="M106">
        <f t="shared" si="5"/>
        <v>0</v>
      </c>
    </row>
    <row r="107" spans="1:13" x14ac:dyDescent="0.25">
      <c r="A107" t="s">
        <v>108</v>
      </c>
      <c r="B107" s="1">
        <v>44046</v>
      </c>
      <c r="C107" s="9">
        <f t="shared" si="3"/>
        <v>6</v>
      </c>
      <c r="D107" s="2">
        <v>0.34027777777777801</v>
      </c>
      <c r="E107" t="s">
        <v>29</v>
      </c>
      <c r="F107">
        <v>2500</v>
      </c>
      <c r="G107" t="s">
        <v>39</v>
      </c>
      <c r="H107" t="s">
        <v>57</v>
      </c>
      <c r="I107">
        <v>1739</v>
      </c>
      <c r="J107">
        <v>8</v>
      </c>
      <c r="K107">
        <v>0</v>
      </c>
      <c r="L107" s="4">
        <f t="shared" si="4"/>
        <v>0</v>
      </c>
      <c r="M107">
        <f t="shared" si="5"/>
        <v>0</v>
      </c>
    </row>
    <row r="108" spans="1:13" x14ac:dyDescent="0.25">
      <c r="A108" t="s">
        <v>108</v>
      </c>
      <c r="B108" s="1">
        <v>44047</v>
      </c>
      <c r="C108" s="9">
        <f t="shared" si="3"/>
        <v>6</v>
      </c>
      <c r="D108" s="2">
        <v>0.45833333333333298</v>
      </c>
      <c r="E108" t="s">
        <v>26</v>
      </c>
      <c r="F108">
        <v>650</v>
      </c>
      <c r="G108" t="s">
        <v>39</v>
      </c>
      <c r="H108" t="s">
        <v>53</v>
      </c>
      <c r="I108">
        <v>404</v>
      </c>
      <c r="J108">
        <v>1</v>
      </c>
      <c r="K108">
        <v>0</v>
      </c>
      <c r="L108" s="4">
        <f t="shared" si="4"/>
        <v>0</v>
      </c>
      <c r="M108">
        <f t="shared" si="5"/>
        <v>0</v>
      </c>
    </row>
    <row r="109" spans="1:13" x14ac:dyDescent="0.25">
      <c r="A109" t="s">
        <v>108</v>
      </c>
      <c r="B109" s="1">
        <v>44047</v>
      </c>
      <c r="C109" s="9">
        <f t="shared" si="3"/>
        <v>6</v>
      </c>
      <c r="D109" s="2">
        <v>0.375</v>
      </c>
      <c r="E109" t="s">
        <v>26</v>
      </c>
      <c r="F109">
        <v>500</v>
      </c>
      <c r="G109" t="s">
        <v>95</v>
      </c>
      <c r="H109" t="s">
        <v>110</v>
      </c>
      <c r="I109">
        <v>253</v>
      </c>
      <c r="J109">
        <v>6</v>
      </c>
      <c r="K109">
        <v>1</v>
      </c>
      <c r="L109" s="4">
        <f t="shared" si="4"/>
        <v>0.16666666666666666</v>
      </c>
      <c r="M109">
        <f t="shared" si="5"/>
        <v>8200</v>
      </c>
    </row>
    <row r="110" spans="1:13" x14ac:dyDescent="0.25">
      <c r="A110" t="s">
        <v>108</v>
      </c>
      <c r="B110" s="1">
        <v>44048</v>
      </c>
      <c r="C110" s="9">
        <f t="shared" si="3"/>
        <v>6</v>
      </c>
      <c r="D110" s="2">
        <v>0.375</v>
      </c>
      <c r="E110" t="s">
        <v>33</v>
      </c>
      <c r="F110">
        <v>5000</v>
      </c>
      <c r="G110" t="s">
        <v>111</v>
      </c>
      <c r="H110" t="s">
        <v>75</v>
      </c>
      <c r="I110">
        <v>3547</v>
      </c>
      <c r="J110">
        <v>36</v>
      </c>
      <c r="K110">
        <v>2</v>
      </c>
      <c r="L110" s="4">
        <f t="shared" si="4"/>
        <v>5.5555555555555552E-2</v>
      </c>
      <c r="M110">
        <f t="shared" si="5"/>
        <v>16400</v>
      </c>
    </row>
    <row r="111" spans="1:13" x14ac:dyDescent="0.25">
      <c r="A111" t="s">
        <v>108</v>
      </c>
      <c r="B111" s="1">
        <v>44048</v>
      </c>
      <c r="C111" s="9">
        <f t="shared" si="3"/>
        <v>6</v>
      </c>
      <c r="D111" s="2">
        <v>0.37847222222222199</v>
      </c>
      <c r="E111" t="s">
        <v>38</v>
      </c>
      <c r="F111">
        <v>900</v>
      </c>
      <c r="G111" t="s">
        <v>111</v>
      </c>
      <c r="H111" t="s">
        <v>31</v>
      </c>
      <c r="I111">
        <v>438</v>
      </c>
      <c r="J111">
        <v>1</v>
      </c>
      <c r="K111">
        <v>0</v>
      </c>
      <c r="L111" s="4">
        <f t="shared" si="4"/>
        <v>0</v>
      </c>
      <c r="M111">
        <f t="shared" si="5"/>
        <v>0</v>
      </c>
    </row>
    <row r="112" spans="1:13" x14ac:dyDescent="0.25">
      <c r="A112" t="s">
        <v>108</v>
      </c>
      <c r="B112" s="1">
        <v>44048</v>
      </c>
      <c r="C112" s="9">
        <f t="shared" si="3"/>
        <v>6</v>
      </c>
      <c r="D112" s="2">
        <v>0.58333333333333304</v>
      </c>
      <c r="E112" t="s">
        <v>49</v>
      </c>
      <c r="F112">
        <v>2000</v>
      </c>
      <c r="G112" t="s">
        <v>39</v>
      </c>
      <c r="H112" t="s">
        <v>64</v>
      </c>
      <c r="I112">
        <v>759</v>
      </c>
      <c r="J112">
        <v>4</v>
      </c>
      <c r="K112">
        <v>1</v>
      </c>
      <c r="L112" s="4">
        <f t="shared" si="4"/>
        <v>0.25</v>
      </c>
      <c r="M112">
        <f t="shared" si="5"/>
        <v>8200</v>
      </c>
    </row>
    <row r="113" spans="1:13" x14ac:dyDescent="0.25">
      <c r="A113" t="s">
        <v>108</v>
      </c>
      <c r="B113" s="1">
        <v>44048</v>
      </c>
      <c r="C113" s="9">
        <f t="shared" si="3"/>
        <v>6</v>
      </c>
      <c r="D113" s="2">
        <v>0.75</v>
      </c>
      <c r="E113" t="s">
        <v>33</v>
      </c>
      <c r="F113">
        <v>1200</v>
      </c>
      <c r="G113" t="s">
        <v>97</v>
      </c>
      <c r="H113" t="s">
        <v>36</v>
      </c>
      <c r="I113">
        <v>443</v>
      </c>
      <c r="J113">
        <v>14</v>
      </c>
      <c r="K113">
        <v>0</v>
      </c>
      <c r="L113" s="4">
        <f t="shared" si="4"/>
        <v>0</v>
      </c>
      <c r="M113">
        <f t="shared" si="5"/>
        <v>0</v>
      </c>
    </row>
    <row r="114" spans="1:13" x14ac:dyDescent="0.25">
      <c r="A114" t="s">
        <v>108</v>
      </c>
      <c r="B114" s="1">
        <v>44049</v>
      </c>
      <c r="C114" s="9">
        <f t="shared" si="3"/>
        <v>6</v>
      </c>
      <c r="D114" s="2">
        <v>0.34027777777777801</v>
      </c>
      <c r="E114" t="s">
        <v>49</v>
      </c>
      <c r="F114">
        <v>1300</v>
      </c>
      <c r="G114" t="s">
        <v>112</v>
      </c>
      <c r="H114" t="s">
        <v>63</v>
      </c>
      <c r="I114">
        <v>945</v>
      </c>
      <c r="J114">
        <v>6</v>
      </c>
      <c r="K114">
        <v>1</v>
      </c>
      <c r="L114" s="4">
        <f t="shared" si="4"/>
        <v>0.16666666666666666</v>
      </c>
      <c r="M114">
        <f t="shared" si="5"/>
        <v>8200</v>
      </c>
    </row>
    <row r="115" spans="1:13" x14ac:dyDescent="0.25">
      <c r="A115" t="s">
        <v>108</v>
      </c>
      <c r="B115" s="1">
        <v>44049</v>
      </c>
      <c r="C115" s="9">
        <f t="shared" si="3"/>
        <v>6</v>
      </c>
      <c r="D115" s="2">
        <v>0.60069444444444398</v>
      </c>
      <c r="E115" t="s">
        <v>38</v>
      </c>
      <c r="F115">
        <v>1200</v>
      </c>
      <c r="G115" t="s">
        <v>113</v>
      </c>
      <c r="H115" t="s">
        <v>73</v>
      </c>
      <c r="I115">
        <v>1304</v>
      </c>
      <c r="J115">
        <v>8</v>
      </c>
      <c r="K115">
        <v>0</v>
      </c>
      <c r="L115" s="4">
        <f t="shared" si="4"/>
        <v>0</v>
      </c>
      <c r="M115">
        <f t="shared" si="5"/>
        <v>0</v>
      </c>
    </row>
    <row r="116" spans="1:13" x14ac:dyDescent="0.25">
      <c r="A116" t="s">
        <v>108</v>
      </c>
      <c r="B116" s="1">
        <v>44049</v>
      </c>
      <c r="C116" s="9">
        <f t="shared" si="3"/>
        <v>6</v>
      </c>
      <c r="D116" s="2">
        <v>0.41666666666666702</v>
      </c>
      <c r="E116" t="s">
        <v>56</v>
      </c>
      <c r="F116">
        <v>12000</v>
      </c>
      <c r="G116" t="s">
        <v>114</v>
      </c>
      <c r="H116" t="s">
        <v>75</v>
      </c>
      <c r="I116">
        <v>5399</v>
      </c>
      <c r="J116">
        <v>19</v>
      </c>
      <c r="K116">
        <v>2</v>
      </c>
      <c r="L116" s="4">
        <f t="shared" si="4"/>
        <v>0.10526315789473684</v>
      </c>
      <c r="M116">
        <f t="shared" si="5"/>
        <v>16400</v>
      </c>
    </row>
    <row r="117" spans="1:13" x14ac:dyDescent="0.25">
      <c r="A117" t="s">
        <v>108</v>
      </c>
      <c r="B117" s="1">
        <v>44049</v>
      </c>
      <c r="C117" s="9">
        <f t="shared" si="3"/>
        <v>6</v>
      </c>
      <c r="D117" s="2" t="s">
        <v>115</v>
      </c>
      <c r="E117" t="s">
        <v>56</v>
      </c>
      <c r="F117">
        <v>1300</v>
      </c>
      <c r="G117" t="s">
        <v>116</v>
      </c>
      <c r="H117" t="s">
        <v>66</v>
      </c>
      <c r="I117">
        <v>905</v>
      </c>
      <c r="J117">
        <v>5</v>
      </c>
      <c r="K117">
        <v>0</v>
      </c>
      <c r="L117" s="4">
        <f t="shared" si="4"/>
        <v>0</v>
      </c>
      <c r="M117">
        <f t="shared" si="5"/>
        <v>0</v>
      </c>
    </row>
    <row r="118" spans="1:13" x14ac:dyDescent="0.25">
      <c r="A118" t="s">
        <v>108</v>
      </c>
      <c r="B118" s="1">
        <v>44049</v>
      </c>
      <c r="C118" s="9">
        <f t="shared" si="3"/>
        <v>6</v>
      </c>
      <c r="D118" s="2">
        <v>0.375</v>
      </c>
      <c r="E118" t="s">
        <v>29</v>
      </c>
      <c r="F118">
        <v>3500</v>
      </c>
      <c r="G118" t="s">
        <v>100</v>
      </c>
      <c r="H118" t="s">
        <v>80</v>
      </c>
      <c r="I118">
        <v>1340</v>
      </c>
      <c r="J118">
        <v>6</v>
      </c>
      <c r="K118">
        <v>0</v>
      </c>
      <c r="L118" s="4">
        <f t="shared" si="4"/>
        <v>0</v>
      </c>
      <c r="M118">
        <f t="shared" si="5"/>
        <v>0</v>
      </c>
    </row>
    <row r="119" spans="1:13" x14ac:dyDescent="0.25">
      <c r="A119" t="s">
        <v>108</v>
      </c>
      <c r="B119" s="1">
        <v>44050</v>
      </c>
      <c r="C119" s="9">
        <f t="shared" si="3"/>
        <v>6</v>
      </c>
      <c r="D119" s="2">
        <v>0.4</v>
      </c>
      <c r="E119" t="s">
        <v>49</v>
      </c>
      <c r="F119">
        <v>2400</v>
      </c>
      <c r="G119" t="s">
        <v>100</v>
      </c>
      <c r="H119" t="s">
        <v>75</v>
      </c>
      <c r="I119">
        <v>1225</v>
      </c>
      <c r="J119">
        <v>4</v>
      </c>
      <c r="K119">
        <v>0</v>
      </c>
      <c r="L119" s="4">
        <f t="shared" si="4"/>
        <v>0</v>
      </c>
      <c r="M119">
        <f t="shared" si="5"/>
        <v>0</v>
      </c>
    </row>
    <row r="120" spans="1:13" x14ac:dyDescent="0.25">
      <c r="A120" t="s">
        <v>108</v>
      </c>
      <c r="B120" s="1">
        <v>44050</v>
      </c>
      <c r="C120" s="9">
        <f t="shared" si="3"/>
        <v>6</v>
      </c>
      <c r="D120" s="2">
        <v>0.54166666666666696</v>
      </c>
      <c r="E120" t="s">
        <v>49</v>
      </c>
      <c r="F120">
        <v>1200</v>
      </c>
      <c r="G120" t="s">
        <v>112</v>
      </c>
      <c r="H120" t="s">
        <v>110</v>
      </c>
      <c r="I120">
        <v>1096</v>
      </c>
      <c r="J120">
        <v>8</v>
      </c>
      <c r="K120">
        <v>1</v>
      </c>
      <c r="L120" s="4">
        <f t="shared" si="4"/>
        <v>0.125</v>
      </c>
      <c r="M120">
        <f t="shared" si="5"/>
        <v>8200</v>
      </c>
    </row>
    <row r="121" spans="1:13" x14ac:dyDescent="0.25">
      <c r="A121" t="s">
        <v>108</v>
      </c>
      <c r="B121" s="1">
        <v>44050</v>
      </c>
      <c r="C121" s="9">
        <f t="shared" si="3"/>
        <v>6</v>
      </c>
      <c r="D121" s="2">
        <v>0.41666666666666702</v>
      </c>
      <c r="E121" t="s">
        <v>26</v>
      </c>
      <c r="F121">
        <v>400</v>
      </c>
      <c r="G121" t="s">
        <v>111</v>
      </c>
      <c r="H121" t="s">
        <v>53</v>
      </c>
      <c r="I121">
        <v>232</v>
      </c>
      <c r="J121">
        <v>2</v>
      </c>
      <c r="K121">
        <v>0</v>
      </c>
      <c r="L121" s="4">
        <f t="shared" si="4"/>
        <v>0</v>
      </c>
      <c r="M121">
        <f t="shared" si="5"/>
        <v>0</v>
      </c>
    </row>
    <row r="122" spans="1:13" x14ac:dyDescent="0.25">
      <c r="A122" t="s">
        <v>108</v>
      </c>
      <c r="B122" s="1">
        <v>44050</v>
      </c>
      <c r="C122" s="9">
        <f t="shared" si="3"/>
        <v>6</v>
      </c>
      <c r="D122" s="2">
        <v>0.35416666666666702</v>
      </c>
      <c r="E122" t="s">
        <v>49</v>
      </c>
      <c r="F122">
        <v>5000</v>
      </c>
      <c r="G122" t="s">
        <v>95</v>
      </c>
      <c r="H122" t="s">
        <v>28</v>
      </c>
      <c r="I122">
        <v>3249</v>
      </c>
      <c r="J122">
        <v>42</v>
      </c>
      <c r="K122">
        <v>2</v>
      </c>
      <c r="L122" s="4">
        <f t="shared" si="4"/>
        <v>4.7619047619047616E-2</v>
      </c>
      <c r="M122">
        <f t="shared" si="5"/>
        <v>16400</v>
      </c>
    </row>
    <row r="123" spans="1:13" x14ac:dyDescent="0.25">
      <c r="A123" t="s">
        <v>108</v>
      </c>
      <c r="B123" s="1">
        <v>44050</v>
      </c>
      <c r="C123" s="9">
        <f t="shared" si="3"/>
        <v>6</v>
      </c>
      <c r="D123" s="2">
        <v>0.34027777777777801</v>
      </c>
      <c r="E123" t="s">
        <v>56</v>
      </c>
      <c r="F123">
        <v>1800</v>
      </c>
      <c r="G123" t="s">
        <v>117</v>
      </c>
      <c r="H123" t="s">
        <v>89</v>
      </c>
      <c r="I123">
        <v>930</v>
      </c>
      <c r="J123">
        <v>7</v>
      </c>
      <c r="K123">
        <v>1</v>
      </c>
      <c r="L123" s="4">
        <f t="shared" si="4"/>
        <v>0.14285714285714285</v>
      </c>
      <c r="M123">
        <f t="shared" si="5"/>
        <v>8200</v>
      </c>
    </row>
    <row r="124" spans="1:13" x14ac:dyDescent="0.25">
      <c r="A124" t="s">
        <v>108</v>
      </c>
      <c r="B124" s="1">
        <v>44050</v>
      </c>
      <c r="C124" s="9">
        <f t="shared" si="3"/>
        <v>6</v>
      </c>
      <c r="D124" s="2" t="s">
        <v>74</v>
      </c>
      <c r="E124" t="s">
        <v>26</v>
      </c>
      <c r="F124">
        <v>400</v>
      </c>
      <c r="G124" t="s">
        <v>65</v>
      </c>
      <c r="H124" t="s">
        <v>118</v>
      </c>
      <c r="I124">
        <v>452</v>
      </c>
      <c r="J124">
        <v>6</v>
      </c>
      <c r="K124">
        <v>1</v>
      </c>
      <c r="L124" s="4">
        <f t="shared" si="4"/>
        <v>0.16666666666666666</v>
      </c>
      <c r="M124">
        <f t="shared" si="5"/>
        <v>8200</v>
      </c>
    </row>
    <row r="125" spans="1:13" x14ac:dyDescent="0.25">
      <c r="A125" t="s">
        <v>108</v>
      </c>
      <c r="B125" s="1">
        <v>44052</v>
      </c>
      <c r="C125" s="9">
        <f t="shared" si="3"/>
        <v>7</v>
      </c>
      <c r="D125" s="2">
        <v>0.52083333333333304</v>
      </c>
      <c r="E125" t="s">
        <v>41</v>
      </c>
      <c r="F125">
        <v>5000</v>
      </c>
      <c r="G125" t="s">
        <v>112</v>
      </c>
      <c r="H125" t="s">
        <v>71</v>
      </c>
      <c r="I125">
        <v>2257</v>
      </c>
      <c r="J125">
        <v>17</v>
      </c>
      <c r="K125">
        <v>1</v>
      </c>
      <c r="L125" s="4">
        <f t="shared" si="4"/>
        <v>5.8823529411764705E-2</v>
      </c>
      <c r="M125">
        <f t="shared" si="5"/>
        <v>8200</v>
      </c>
    </row>
    <row r="126" spans="1:13" x14ac:dyDescent="0.25">
      <c r="A126" t="s">
        <v>108</v>
      </c>
      <c r="B126" s="1">
        <v>44053</v>
      </c>
      <c r="C126" s="9">
        <f t="shared" si="3"/>
        <v>7</v>
      </c>
      <c r="D126" s="2">
        <v>0.375</v>
      </c>
      <c r="E126" t="s">
        <v>49</v>
      </c>
      <c r="F126">
        <v>4300</v>
      </c>
      <c r="G126" t="s">
        <v>39</v>
      </c>
      <c r="H126" t="s">
        <v>75</v>
      </c>
      <c r="I126">
        <v>2032</v>
      </c>
      <c r="J126">
        <v>5</v>
      </c>
      <c r="K126">
        <v>0</v>
      </c>
      <c r="L126" s="4">
        <f t="shared" si="4"/>
        <v>0</v>
      </c>
      <c r="M126">
        <f t="shared" si="5"/>
        <v>0</v>
      </c>
    </row>
    <row r="127" spans="1:13" x14ac:dyDescent="0.25">
      <c r="A127" t="s">
        <v>108</v>
      </c>
      <c r="B127" s="1">
        <v>44053</v>
      </c>
      <c r="C127" s="9">
        <f t="shared" si="3"/>
        <v>7</v>
      </c>
      <c r="D127" s="2">
        <v>0.58541666666666703</v>
      </c>
      <c r="E127" t="s">
        <v>41</v>
      </c>
      <c r="F127">
        <v>2000</v>
      </c>
      <c r="G127" t="s">
        <v>27</v>
      </c>
      <c r="H127" t="s">
        <v>91</v>
      </c>
      <c r="I127">
        <v>1286</v>
      </c>
      <c r="J127">
        <v>5</v>
      </c>
      <c r="K127">
        <v>0</v>
      </c>
      <c r="L127" s="4">
        <f t="shared" si="4"/>
        <v>0</v>
      </c>
      <c r="M127">
        <f t="shared" si="5"/>
        <v>0</v>
      </c>
    </row>
    <row r="128" spans="1:13" x14ac:dyDescent="0.25">
      <c r="A128" t="s">
        <v>108</v>
      </c>
      <c r="B128" s="1">
        <v>44053</v>
      </c>
      <c r="C128" s="9">
        <f t="shared" si="3"/>
        <v>7</v>
      </c>
      <c r="D128" s="2">
        <v>0.5</v>
      </c>
      <c r="E128" t="s">
        <v>26</v>
      </c>
      <c r="F128">
        <v>4500</v>
      </c>
      <c r="G128" t="s">
        <v>117</v>
      </c>
      <c r="H128" t="s">
        <v>119</v>
      </c>
      <c r="I128">
        <v>644</v>
      </c>
      <c r="J128">
        <v>4</v>
      </c>
      <c r="K128">
        <v>0</v>
      </c>
      <c r="L128" s="4">
        <f t="shared" si="4"/>
        <v>0</v>
      </c>
      <c r="M128">
        <f t="shared" si="5"/>
        <v>0</v>
      </c>
    </row>
    <row r="129" spans="1:13" x14ac:dyDescent="0.25">
      <c r="A129" t="s">
        <v>108</v>
      </c>
      <c r="B129" s="1">
        <v>44053</v>
      </c>
      <c r="C129" s="9">
        <f t="shared" si="3"/>
        <v>7</v>
      </c>
      <c r="D129" s="2">
        <v>0.47916666666666702</v>
      </c>
      <c r="E129" t="s">
        <v>33</v>
      </c>
      <c r="F129">
        <v>1400</v>
      </c>
      <c r="G129" t="s">
        <v>113</v>
      </c>
      <c r="H129" t="s">
        <v>107</v>
      </c>
      <c r="I129">
        <v>396</v>
      </c>
      <c r="J129">
        <v>0</v>
      </c>
      <c r="K129">
        <v>0</v>
      </c>
      <c r="L129" s="4" t="e">
        <f t="shared" si="4"/>
        <v>#DIV/0!</v>
      </c>
      <c r="M129">
        <f t="shared" si="5"/>
        <v>0</v>
      </c>
    </row>
    <row r="130" spans="1:13" x14ac:dyDescent="0.25">
      <c r="A130" t="s">
        <v>108</v>
      </c>
      <c r="B130" s="1">
        <v>44053</v>
      </c>
      <c r="C130" s="9">
        <f t="shared" si="3"/>
        <v>7</v>
      </c>
      <c r="D130" s="2">
        <v>0.47569444444444398</v>
      </c>
      <c r="E130" t="s">
        <v>26</v>
      </c>
      <c r="F130">
        <v>2500</v>
      </c>
      <c r="G130" t="s">
        <v>97</v>
      </c>
      <c r="H130" t="s">
        <v>57</v>
      </c>
      <c r="I130">
        <v>582</v>
      </c>
      <c r="J130">
        <v>1</v>
      </c>
      <c r="K130">
        <v>0</v>
      </c>
      <c r="L130" s="4">
        <f t="shared" si="4"/>
        <v>0</v>
      </c>
      <c r="M130">
        <f t="shared" si="5"/>
        <v>0</v>
      </c>
    </row>
    <row r="131" spans="1:13" x14ac:dyDescent="0.25">
      <c r="A131" t="s">
        <v>108</v>
      </c>
      <c r="B131" s="1">
        <v>44054</v>
      </c>
      <c r="C131" s="9">
        <f t="shared" ref="C131:C194" si="6">9-INT((MAX(B:B)-B131)/7)</f>
        <v>7</v>
      </c>
      <c r="D131" s="2">
        <v>0.41666666666666702</v>
      </c>
      <c r="E131" t="s">
        <v>38</v>
      </c>
      <c r="F131">
        <v>5000</v>
      </c>
      <c r="G131" t="s">
        <v>68</v>
      </c>
      <c r="H131" t="s">
        <v>63</v>
      </c>
      <c r="I131">
        <v>4780</v>
      </c>
      <c r="J131">
        <v>32</v>
      </c>
      <c r="K131">
        <v>2</v>
      </c>
      <c r="L131" s="4">
        <f t="shared" ref="L131:L194" si="7">K131/J131</f>
        <v>6.25E-2</v>
      </c>
      <c r="M131">
        <f t="shared" ref="M131:M194" si="8">K131*8200</f>
        <v>16400</v>
      </c>
    </row>
    <row r="132" spans="1:13" x14ac:dyDescent="0.25">
      <c r="A132" t="s">
        <v>108</v>
      </c>
      <c r="B132" s="1">
        <v>44054</v>
      </c>
      <c r="C132" s="9">
        <f t="shared" si="6"/>
        <v>7</v>
      </c>
      <c r="D132" s="2">
        <v>0.35416666666666702</v>
      </c>
      <c r="E132" t="s">
        <v>41</v>
      </c>
      <c r="F132">
        <v>800</v>
      </c>
      <c r="G132" t="s">
        <v>117</v>
      </c>
      <c r="H132" t="s">
        <v>53</v>
      </c>
      <c r="I132">
        <v>669</v>
      </c>
      <c r="J132">
        <v>3</v>
      </c>
      <c r="K132">
        <v>2</v>
      </c>
      <c r="L132" s="4">
        <f t="shared" si="7"/>
        <v>0.66666666666666663</v>
      </c>
      <c r="M132">
        <f t="shared" si="8"/>
        <v>16400</v>
      </c>
    </row>
    <row r="133" spans="1:13" x14ac:dyDescent="0.25">
      <c r="A133" t="s">
        <v>108</v>
      </c>
      <c r="B133" s="1">
        <v>44054</v>
      </c>
      <c r="C133" s="9">
        <f t="shared" si="6"/>
        <v>7</v>
      </c>
      <c r="D133" s="2">
        <v>0.50833333333333297</v>
      </c>
      <c r="E133" t="s">
        <v>35</v>
      </c>
      <c r="F133">
        <v>32000</v>
      </c>
      <c r="G133" t="s">
        <v>62</v>
      </c>
      <c r="H133" t="s">
        <v>31</v>
      </c>
      <c r="I133">
        <v>11987</v>
      </c>
      <c r="J133">
        <v>93</v>
      </c>
      <c r="K133">
        <v>2</v>
      </c>
      <c r="L133" s="4">
        <f t="shared" si="7"/>
        <v>2.1505376344086023E-2</v>
      </c>
      <c r="M133">
        <f t="shared" si="8"/>
        <v>16400</v>
      </c>
    </row>
    <row r="134" spans="1:13" x14ac:dyDescent="0.25">
      <c r="A134" t="s">
        <v>108</v>
      </c>
      <c r="B134" s="1">
        <v>44054</v>
      </c>
      <c r="C134" s="9">
        <f t="shared" si="6"/>
        <v>7</v>
      </c>
      <c r="D134" s="2">
        <v>0.375</v>
      </c>
      <c r="E134" t="s">
        <v>56</v>
      </c>
      <c r="F134">
        <v>2000</v>
      </c>
      <c r="G134" t="s">
        <v>112</v>
      </c>
      <c r="H134" t="s">
        <v>80</v>
      </c>
      <c r="I134">
        <v>2477</v>
      </c>
      <c r="J134">
        <v>12</v>
      </c>
      <c r="K134">
        <v>2</v>
      </c>
      <c r="L134" s="4">
        <f t="shared" si="7"/>
        <v>0.16666666666666666</v>
      </c>
      <c r="M134">
        <f t="shared" si="8"/>
        <v>16400</v>
      </c>
    </row>
    <row r="135" spans="1:13" x14ac:dyDescent="0.25">
      <c r="A135" t="s">
        <v>108</v>
      </c>
      <c r="B135" s="1">
        <v>44054</v>
      </c>
      <c r="C135" s="9">
        <f t="shared" si="6"/>
        <v>7</v>
      </c>
      <c r="D135" s="2">
        <v>0.38888888888888901</v>
      </c>
      <c r="E135" t="s">
        <v>56</v>
      </c>
      <c r="F135">
        <v>200</v>
      </c>
      <c r="G135" t="s">
        <v>113</v>
      </c>
      <c r="H135" t="s">
        <v>119</v>
      </c>
      <c r="I135">
        <v>536</v>
      </c>
      <c r="J135">
        <v>6</v>
      </c>
      <c r="K135">
        <v>0</v>
      </c>
      <c r="L135" s="4">
        <f t="shared" si="7"/>
        <v>0</v>
      </c>
      <c r="M135">
        <f t="shared" si="8"/>
        <v>0</v>
      </c>
    </row>
    <row r="136" spans="1:13" x14ac:dyDescent="0.25">
      <c r="A136" t="s">
        <v>108</v>
      </c>
      <c r="B136" s="1">
        <v>44055</v>
      </c>
      <c r="C136" s="9">
        <f t="shared" si="6"/>
        <v>7</v>
      </c>
      <c r="D136" s="2">
        <v>0.35416666666666702</v>
      </c>
      <c r="E136" t="s">
        <v>29</v>
      </c>
      <c r="F136">
        <v>4600</v>
      </c>
      <c r="G136" t="s">
        <v>117</v>
      </c>
      <c r="H136" t="s">
        <v>73</v>
      </c>
      <c r="I136">
        <v>523</v>
      </c>
      <c r="J136">
        <v>2</v>
      </c>
      <c r="K136">
        <v>1</v>
      </c>
      <c r="L136" s="4">
        <f t="shared" si="7"/>
        <v>0.5</v>
      </c>
      <c r="M136">
        <f t="shared" si="8"/>
        <v>8200</v>
      </c>
    </row>
    <row r="137" spans="1:13" x14ac:dyDescent="0.25">
      <c r="A137" t="s">
        <v>108</v>
      </c>
      <c r="B137" s="1">
        <v>44055</v>
      </c>
      <c r="C137" s="9">
        <f t="shared" si="6"/>
        <v>7</v>
      </c>
      <c r="D137" s="2">
        <v>0.35416666666666702</v>
      </c>
      <c r="E137" t="s">
        <v>26</v>
      </c>
      <c r="F137">
        <v>6500</v>
      </c>
      <c r="G137" t="s">
        <v>120</v>
      </c>
      <c r="H137" t="s">
        <v>121</v>
      </c>
      <c r="I137">
        <v>3973</v>
      </c>
      <c r="J137">
        <v>31</v>
      </c>
      <c r="K137">
        <v>1</v>
      </c>
      <c r="L137" s="4">
        <f t="shared" si="7"/>
        <v>3.2258064516129031E-2</v>
      </c>
      <c r="M137">
        <f t="shared" si="8"/>
        <v>8200</v>
      </c>
    </row>
    <row r="138" spans="1:13" x14ac:dyDescent="0.25">
      <c r="A138" t="s">
        <v>108</v>
      </c>
      <c r="B138" s="1">
        <v>44055</v>
      </c>
      <c r="C138" s="9">
        <f t="shared" si="6"/>
        <v>7</v>
      </c>
      <c r="D138" s="2">
        <v>0.625</v>
      </c>
      <c r="E138" t="s">
        <v>56</v>
      </c>
      <c r="F138">
        <v>2000</v>
      </c>
      <c r="G138" t="s">
        <v>122</v>
      </c>
      <c r="H138" t="s">
        <v>63</v>
      </c>
      <c r="I138">
        <v>887</v>
      </c>
      <c r="J138">
        <v>2</v>
      </c>
      <c r="K138">
        <v>1</v>
      </c>
      <c r="L138" s="4">
        <f t="shared" si="7"/>
        <v>0.5</v>
      </c>
      <c r="M138">
        <f t="shared" si="8"/>
        <v>8200</v>
      </c>
    </row>
    <row r="139" spans="1:13" x14ac:dyDescent="0.25">
      <c r="A139" t="s">
        <v>108</v>
      </c>
      <c r="B139" s="1">
        <v>44055</v>
      </c>
      <c r="C139" s="9">
        <f t="shared" si="6"/>
        <v>7</v>
      </c>
      <c r="D139" s="2">
        <v>0.41666666666666702</v>
      </c>
      <c r="E139" t="s">
        <v>56</v>
      </c>
      <c r="F139">
        <v>400</v>
      </c>
      <c r="G139" t="s">
        <v>47</v>
      </c>
      <c r="H139" t="s">
        <v>57</v>
      </c>
      <c r="I139">
        <v>149</v>
      </c>
      <c r="J139">
        <v>1</v>
      </c>
      <c r="K139">
        <v>0</v>
      </c>
      <c r="L139" s="4">
        <f t="shared" si="7"/>
        <v>0</v>
      </c>
      <c r="M139">
        <f t="shared" si="8"/>
        <v>0</v>
      </c>
    </row>
    <row r="140" spans="1:13" x14ac:dyDescent="0.25">
      <c r="A140" t="s">
        <v>108</v>
      </c>
      <c r="B140" s="1">
        <v>44055</v>
      </c>
      <c r="C140" s="9">
        <f t="shared" si="6"/>
        <v>7</v>
      </c>
      <c r="D140" s="2">
        <v>0.49861111111111101</v>
      </c>
      <c r="E140" t="s">
        <v>35</v>
      </c>
      <c r="F140">
        <v>6000</v>
      </c>
      <c r="G140" t="s">
        <v>123</v>
      </c>
      <c r="H140" t="s">
        <v>110</v>
      </c>
      <c r="I140">
        <v>5496</v>
      </c>
      <c r="J140">
        <v>12</v>
      </c>
      <c r="K140">
        <v>1</v>
      </c>
      <c r="L140" s="4">
        <f t="shared" si="7"/>
        <v>8.3333333333333329E-2</v>
      </c>
      <c r="M140">
        <f t="shared" si="8"/>
        <v>8200</v>
      </c>
    </row>
    <row r="141" spans="1:13" x14ac:dyDescent="0.25">
      <c r="A141" t="s">
        <v>108</v>
      </c>
      <c r="B141" s="1">
        <v>44056</v>
      </c>
      <c r="C141" s="9">
        <f t="shared" si="6"/>
        <v>7</v>
      </c>
      <c r="D141" s="2">
        <v>0.5</v>
      </c>
      <c r="E141" t="s">
        <v>41</v>
      </c>
      <c r="F141">
        <v>1200</v>
      </c>
      <c r="G141" t="s">
        <v>100</v>
      </c>
      <c r="H141" t="s">
        <v>124</v>
      </c>
      <c r="I141">
        <v>1230</v>
      </c>
      <c r="J141">
        <v>12</v>
      </c>
      <c r="K141">
        <v>1</v>
      </c>
      <c r="L141" s="4">
        <f t="shared" si="7"/>
        <v>8.3333333333333329E-2</v>
      </c>
      <c r="M141">
        <f t="shared" si="8"/>
        <v>8200</v>
      </c>
    </row>
    <row r="142" spans="1:13" x14ac:dyDescent="0.25">
      <c r="A142" t="s">
        <v>108</v>
      </c>
      <c r="B142" s="1">
        <v>44056</v>
      </c>
      <c r="C142" s="9">
        <f t="shared" si="6"/>
        <v>7</v>
      </c>
      <c r="D142" s="2">
        <v>0.35416666666666702</v>
      </c>
      <c r="E142" t="s">
        <v>41</v>
      </c>
      <c r="F142">
        <v>1500</v>
      </c>
      <c r="G142" t="s">
        <v>125</v>
      </c>
      <c r="H142" t="s">
        <v>73</v>
      </c>
      <c r="I142">
        <v>756</v>
      </c>
      <c r="J142">
        <v>3</v>
      </c>
      <c r="K142">
        <v>0</v>
      </c>
      <c r="L142" s="4">
        <f t="shared" si="7"/>
        <v>0</v>
      </c>
      <c r="M142">
        <f t="shared" si="8"/>
        <v>0</v>
      </c>
    </row>
    <row r="143" spans="1:13" x14ac:dyDescent="0.25">
      <c r="A143" t="s">
        <v>108</v>
      </c>
      <c r="B143" s="1">
        <v>44056</v>
      </c>
      <c r="C143" s="9">
        <f t="shared" si="6"/>
        <v>7</v>
      </c>
      <c r="D143" s="2">
        <v>0.34375</v>
      </c>
      <c r="E143" t="s">
        <v>35</v>
      </c>
      <c r="F143">
        <v>3200</v>
      </c>
      <c r="G143" t="s">
        <v>126</v>
      </c>
      <c r="H143" t="s">
        <v>89</v>
      </c>
      <c r="I143">
        <v>2107</v>
      </c>
      <c r="J143">
        <v>20</v>
      </c>
      <c r="K143">
        <v>0</v>
      </c>
      <c r="L143" s="4">
        <f t="shared" si="7"/>
        <v>0</v>
      </c>
      <c r="M143">
        <f t="shared" si="8"/>
        <v>0</v>
      </c>
    </row>
    <row r="144" spans="1:13" x14ac:dyDescent="0.25">
      <c r="A144" t="s">
        <v>108</v>
      </c>
      <c r="B144" s="1">
        <v>44056</v>
      </c>
      <c r="C144" s="9">
        <f t="shared" si="6"/>
        <v>7</v>
      </c>
      <c r="D144" s="2" t="s">
        <v>45</v>
      </c>
      <c r="E144" t="s">
        <v>56</v>
      </c>
      <c r="F144">
        <v>600</v>
      </c>
      <c r="G144" t="s">
        <v>127</v>
      </c>
      <c r="H144" t="s">
        <v>46</v>
      </c>
      <c r="I144">
        <v>355</v>
      </c>
      <c r="J144">
        <v>2</v>
      </c>
      <c r="K144">
        <v>0</v>
      </c>
      <c r="L144" s="4">
        <f t="shared" si="7"/>
        <v>0</v>
      </c>
      <c r="M144">
        <f t="shared" si="8"/>
        <v>0</v>
      </c>
    </row>
    <row r="145" spans="1:13" x14ac:dyDescent="0.25">
      <c r="A145" t="s">
        <v>108</v>
      </c>
      <c r="B145" s="1">
        <v>44056</v>
      </c>
      <c r="C145" s="9">
        <f t="shared" si="6"/>
        <v>7</v>
      </c>
      <c r="D145" s="2">
        <v>0.45833333333333298</v>
      </c>
      <c r="E145" t="s">
        <v>26</v>
      </c>
      <c r="F145">
        <v>5000</v>
      </c>
      <c r="G145" t="s">
        <v>128</v>
      </c>
      <c r="H145" t="s">
        <v>44</v>
      </c>
      <c r="I145">
        <v>2302</v>
      </c>
      <c r="J145">
        <v>16</v>
      </c>
      <c r="K145">
        <v>2</v>
      </c>
      <c r="L145" s="4">
        <f t="shared" si="7"/>
        <v>0.125</v>
      </c>
      <c r="M145">
        <f t="shared" si="8"/>
        <v>16400</v>
      </c>
    </row>
    <row r="146" spans="1:13" x14ac:dyDescent="0.25">
      <c r="A146" t="s">
        <v>108</v>
      </c>
      <c r="B146" s="1">
        <v>44056</v>
      </c>
      <c r="C146" s="9">
        <f t="shared" si="6"/>
        <v>7</v>
      </c>
      <c r="D146" s="2">
        <v>0.45833333333333298</v>
      </c>
      <c r="E146" t="s">
        <v>35</v>
      </c>
      <c r="F146">
        <v>2300</v>
      </c>
      <c r="G146" t="s">
        <v>62</v>
      </c>
      <c r="H146" t="s">
        <v>53</v>
      </c>
      <c r="I146">
        <v>604</v>
      </c>
      <c r="J146">
        <v>0</v>
      </c>
      <c r="K146">
        <v>0</v>
      </c>
      <c r="L146" s="4" t="e">
        <f t="shared" si="7"/>
        <v>#DIV/0!</v>
      </c>
      <c r="M146">
        <f t="shared" si="8"/>
        <v>0</v>
      </c>
    </row>
    <row r="147" spans="1:13" x14ac:dyDescent="0.25">
      <c r="A147" t="s">
        <v>108</v>
      </c>
      <c r="B147" s="1">
        <v>44056</v>
      </c>
      <c r="C147" s="9">
        <f t="shared" si="6"/>
        <v>7</v>
      </c>
      <c r="D147" s="2">
        <v>0.45833333333333298</v>
      </c>
      <c r="E147" t="s">
        <v>26</v>
      </c>
      <c r="F147">
        <v>1800</v>
      </c>
      <c r="G147" t="s">
        <v>129</v>
      </c>
      <c r="H147" t="s">
        <v>58</v>
      </c>
      <c r="I147">
        <v>5581</v>
      </c>
      <c r="J147">
        <v>10</v>
      </c>
      <c r="K147">
        <v>0</v>
      </c>
      <c r="L147" s="4">
        <f t="shared" si="7"/>
        <v>0</v>
      </c>
      <c r="M147">
        <f t="shared" si="8"/>
        <v>0</v>
      </c>
    </row>
    <row r="148" spans="1:13" x14ac:dyDescent="0.25">
      <c r="A148" t="s">
        <v>108</v>
      </c>
      <c r="B148" s="1">
        <v>44057</v>
      </c>
      <c r="C148" s="9">
        <f t="shared" si="6"/>
        <v>7</v>
      </c>
      <c r="D148" s="2">
        <v>0.34027777777777801</v>
      </c>
      <c r="E148" t="s">
        <v>26</v>
      </c>
      <c r="F148">
        <v>1300</v>
      </c>
      <c r="G148" t="s">
        <v>68</v>
      </c>
      <c r="H148" t="s">
        <v>91</v>
      </c>
      <c r="I148">
        <v>621</v>
      </c>
      <c r="J148">
        <v>8</v>
      </c>
      <c r="K148">
        <v>1</v>
      </c>
      <c r="L148" s="4">
        <f t="shared" si="7"/>
        <v>0.125</v>
      </c>
      <c r="M148">
        <f t="shared" si="8"/>
        <v>8200</v>
      </c>
    </row>
    <row r="149" spans="1:13" x14ac:dyDescent="0.25">
      <c r="A149" t="s">
        <v>108</v>
      </c>
      <c r="B149" s="1">
        <v>44057</v>
      </c>
      <c r="C149" s="9">
        <f t="shared" si="6"/>
        <v>7</v>
      </c>
      <c r="D149" s="2">
        <v>0.60069444444444398</v>
      </c>
      <c r="E149" t="s">
        <v>56</v>
      </c>
      <c r="F149">
        <v>1200</v>
      </c>
      <c r="G149" t="s">
        <v>130</v>
      </c>
      <c r="H149" t="s">
        <v>73</v>
      </c>
      <c r="I149">
        <v>876</v>
      </c>
      <c r="J149">
        <v>9</v>
      </c>
      <c r="K149">
        <v>1</v>
      </c>
      <c r="L149" s="4">
        <f t="shared" si="7"/>
        <v>0.1111111111111111</v>
      </c>
      <c r="M149">
        <f t="shared" si="8"/>
        <v>8200</v>
      </c>
    </row>
    <row r="150" spans="1:13" x14ac:dyDescent="0.25">
      <c r="A150" t="s">
        <v>108</v>
      </c>
      <c r="B150" s="1">
        <v>44057</v>
      </c>
      <c r="C150" s="9">
        <f t="shared" si="6"/>
        <v>7</v>
      </c>
      <c r="D150" s="2">
        <v>0.54166666666666696</v>
      </c>
      <c r="E150" t="s">
        <v>26</v>
      </c>
      <c r="F150">
        <v>1200</v>
      </c>
      <c r="G150" t="s">
        <v>68</v>
      </c>
      <c r="H150" t="s">
        <v>107</v>
      </c>
      <c r="I150">
        <v>995</v>
      </c>
      <c r="J150">
        <v>5</v>
      </c>
      <c r="K150">
        <v>0</v>
      </c>
      <c r="L150" s="4">
        <f t="shared" si="7"/>
        <v>0</v>
      </c>
      <c r="M150">
        <f t="shared" si="8"/>
        <v>0</v>
      </c>
    </row>
    <row r="151" spans="1:13" x14ac:dyDescent="0.25">
      <c r="A151" t="s">
        <v>108</v>
      </c>
      <c r="B151" s="1">
        <v>44057</v>
      </c>
      <c r="C151" s="9">
        <f t="shared" si="6"/>
        <v>7</v>
      </c>
      <c r="D151" s="2">
        <v>0.375</v>
      </c>
      <c r="E151" t="s">
        <v>49</v>
      </c>
      <c r="F151">
        <v>3200</v>
      </c>
      <c r="G151" t="s">
        <v>70</v>
      </c>
      <c r="H151" t="s">
        <v>57</v>
      </c>
      <c r="I151">
        <v>3396</v>
      </c>
      <c r="J151">
        <v>17</v>
      </c>
      <c r="K151">
        <v>1</v>
      </c>
      <c r="L151" s="4">
        <f t="shared" si="7"/>
        <v>5.8823529411764705E-2</v>
      </c>
      <c r="M151">
        <f t="shared" si="8"/>
        <v>8200</v>
      </c>
    </row>
    <row r="152" spans="1:13" x14ac:dyDescent="0.25">
      <c r="A152" t="s">
        <v>108</v>
      </c>
      <c r="B152" s="1">
        <v>44057</v>
      </c>
      <c r="C152" s="9">
        <f t="shared" si="6"/>
        <v>7</v>
      </c>
      <c r="D152" s="2">
        <v>0.40069444444444402</v>
      </c>
      <c r="E152" t="s">
        <v>33</v>
      </c>
      <c r="F152">
        <v>1000</v>
      </c>
      <c r="G152" t="s">
        <v>125</v>
      </c>
      <c r="H152" t="s">
        <v>80</v>
      </c>
      <c r="I152">
        <v>528</v>
      </c>
      <c r="J152">
        <v>5</v>
      </c>
      <c r="K152">
        <v>0</v>
      </c>
      <c r="L152" s="4">
        <f t="shared" si="7"/>
        <v>0</v>
      </c>
      <c r="M152">
        <f t="shared" si="8"/>
        <v>0</v>
      </c>
    </row>
    <row r="153" spans="1:13" x14ac:dyDescent="0.25">
      <c r="A153" t="s">
        <v>108</v>
      </c>
      <c r="B153" s="1">
        <v>44057</v>
      </c>
      <c r="C153" s="9">
        <f t="shared" si="6"/>
        <v>7</v>
      </c>
      <c r="D153" s="2" t="s">
        <v>131</v>
      </c>
      <c r="E153" t="s">
        <v>33</v>
      </c>
      <c r="F153">
        <v>1100</v>
      </c>
      <c r="G153" t="s">
        <v>114</v>
      </c>
      <c r="H153" t="s">
        <v>119</v>
      </c>
      <c r="I153">
        <v>699</v>
      </c>
      <c r="J153">
        <v>3</v>
      </c>
      <c r="K153">
        <v>0</v>
      </c>
      <c r="L153" s="4">
        <f t="shared" si="7"/>
        <v>0</v>
      </c>
      <c r="M153">
        <f t="shared" si="8"/>
        <v>0</v>
      </c>
    </row>
    <row r="154" spans="1:13" x14ac:dyDescent="0.25">
      <c r="A154" t="s">
        <v>108</v>
      </c>
      <c r="B154" s="1">
        <v>44057</v>
      </c>
      <c r="C154" s="9">
        <f t="shared" si="6"/>
        <v>7</v>
      </c>
      <c r="D154" s="2">
        <v>0.33333333333333298</v>
      </c>
      <c r="E154" t="s">
        <v>35</v>
      </c>
      <c r="F154">
        <v>1200</v>
      </c>
      <c r="G154" t="s">
        <v>114</v>
      </c>
      <c r="H154" t="s">
        <v>110</v>
      </c>
      <c r="I154">
        <v>896</v>
      </c>
      <c r="J154">
        <v>21</v>
      </c>
      <c r="K154">
        <v>1</v>
      </c>
      <c r="L154" s="4">
        <f t="shared" si="7"/>
        <v>4.7619047619047616E-2</v>
      </c>
      <c r="M154">
        <f t="shared" si="8"/>
        <v>8200</v>
      </c>
    </row>
    <row r="155" spans="1:13" x14ac:dyDescent="0.25">
      <c r="A155" t="s">
        <v>108</v>
      </c>
      <c r="B155" s="1">
        <v>44057</v>
      </c>
      <c r="C155" s="9">
        <f t="shared" si="6"/>
        <v>7</v>
      </c>
      <c r="D155" s="2">
        <v>0.5</v>
      </c>
      <c r="E155" t="s">
        <v>26</v>
      </c>
      <c r="F155">
        <v>4000</v>
      </c>
      <c r="G155" t="s">
        <v>39</v>
      </c>
      <c r="H155" t="s">
        <v>53</v>
      </c>
      <c r="I155">
        <v>2892</v>
      </c>
      <c r="J155">
        <v>13</v>
      </c>
      <c r="K155">
        <v>0</v>
      </c>
      <c r="L155" s="4">
        <f t="shared" si="7"/>
        <v>0</v>
      </c>
      <c r="M155">
        <f t="shared" si="8"/>
        <v>0</v>
      </c>
    </row>
    <row r="156" spans="1:13" x14ac:dyDescent="0.25">
      <c r="A156" t="s">
        <v>108</v>
      </c>
      <c r="B156" s="1">
        <v>44057</v>
      </c>
      <c r="C156" s="9">
        <f t="shared" si="6"/>
        <v>7</v>
      </c>
      <c r="D156" s="2">
        <v>0.41666666666666702</v>
      </c>
      <c r="E156" t="s">
        <v>26</v>
      </c>
      <c r="F156">
        <v>1000</v>
      </c>
      <c r="G156" t="s">
        <v>132</v>
      </c>
      <c r="H156" t="s">
        <v>58</v>
      </c>
      <c r="I156">
        <v>480</v>
      </c>
      <c r="J156">
        <v>19</v>
      </c>
      <c r="K156">
        <v>1</v>
      </c>
      <c r="L156" s="4">
        <f t="shared" si="7"/>
        <v>5.2631578947368418E-2</v>
      </c>
      <c r="M156">
        <f t="shared" si="8"/>
        <v>8200</v>
      </c>
    </row>
    <row r="157" spans="1:13" x14ac:dyDescent="0.25">
      <c r="A157" t="s">
        <v>108</v>
      </c>
      <c r="B157" s="1">
        <v>44057</v>
      </c>
      <c r="C157" s="9">
        <f t="shared" si="6"/>
        <v>7</v>
      </c>
      <c r="D157" s="2">
        <v>0.38541666666666702</v>
      </c>
      <c r="E157" t="s">
        <v>26</v>
      </c>
      <c r="F157">
        <v>800</v>
      </c>
      <c r="G157" t="s">
        <v>111</v>
      </c>
      <c r="H157" t="s">
        <v>63</v>
      </c>
      <c r="I157">
        <v>246</v>
      </c>
      <c r="J157">
        <v>0</v>
      </c>
      <c r="K157">
        <v>0</v>
      </c>
      <c r="L157" s="4" t="e">
        <f t="shared" si="7"/>
        <v>#DIV/0!</v>
      </c>
      <c r="M157">
        <f t="shared" si="8"/>
        <v>0</v>
      </c>
    </row>
    <row r="158" spans="1:13" x14ac:dyDescent="0.25">
      <c r="A158" t="s">
        <v>108</v>
      </c>
      <c r="B158" s="1">
        <v>44058</v>
      </c>
      <c r="C158" s="9">
        <f t="shared" si="6"/>
        <v>7</v>
      </c>
      <c r="D158" s="2">
        <v>0.39930555555555602</v>
      </c>
      <c r="E158" t="s">
        <v>38</v>
      </c>
      <c r="F158">
        <v>500</v>
      </c>
      <c r="G158" t="s">
        <v>111</v>
      </c>
      <c r="H158" t="s">
        <v>63</v>
      </c>
      <c r="I158">
        <v>460</v>
      </c>
      <c r="J158">
        <v>0</v>
      </c>
      <c r="K158">
        <v>0</v>
      </c>
      <c r="L158" s="4" t="e">
        <f t="shared" si="7"/>
        <v>#DIV/0!</v>
      </c>
      <c r="M158">
        <f t="shared" si="8"/>
        <v>0</v>
      </c>
    </row>
    <row r="159" spans="1:13" x14ac:dyDescent="0.25">
      <c r="A159" t="s">
        <v>108</v>
      </c>
      <c r="B159" s="1">
        <v>44059</v>
      </c>
      <c r="C159" s="9">
        <f t="shared" si="6"/>
        <v>8</v>
      </c>
      <c r="D159" s="2">
        <v>0.5</v>
      </c>
      <c r="E159" t="s">
        <v>41</v>
      </c>
      <c r="F159">
        <v>1200</v>
      </c>
      <c r="G159" t="s">
        <v>70</v>
      </c>
      <c r="H159" t="s">
        <v>57</v>
      </c>
      <c r="I159">
        <v>603</v>
      </c>
      <c r="J159">
        <v>7</v>
      </c>
      <c r="K159">
        <v>1</v>
      </c>
      <c r="L159" s="4">
        <f t="shared" si="7"/>
        <v>0.14285714285714285</v>
      </c>
      <c r="M159">
        <f t="shared" si="8"/>
        <v>8200</v>
      </c>
    </row>
    <row r="160" spans="1:13" x14ac:dyDescent="0.25">
      <c r="A160" t="s">
        <v>108</v>
      </c>
      <c r="B160" s="1">
        <v>44060</v>
      </c>
      <c r="C160" s="9">
        <f t="shared" si="6"/>
        <v>8</v>
      </c>
      <c r="D160" s="2">
        <v>0.4</v>
      </c>
      <c r="E160" t="s">
        <v>35</v>
      </c>
      <c r="F160">
        <v>2400</v>
      </c>
      <c r="G160" t="s">
        <v>114</v>
      </c>
      <c r="H160" t="s">
        <v>75</v>
      </c>
      <c r="I160">
        <v>822</v>
      </c>
      <c r="J160">
        <v>1</v>
      </c>
      <c r="K160">
        <v>0</v>
      </c>
      <c r="L160" s="4">
        <f t="shared" si="7"/>
        <v>0</v>
      </c>
      <c r="M160">
        <f t="shared" si="8"/>
        <v>0</v>
      </c>
    </row>
    <row r="161" spans="1:13" x14ac:dyDescent="0.25">
      <c r="A161" t="s">
        <v>108</v>
      </c>
      <c r="B161" s="1">
        <v>44060</v>
      </c>
      <c r="C161" s="9">
        <f t="shared" si="6"/>
        <v>8</v>
      </c>
      <c r="D161" s="2">
        <v>0.45833333333333298</v>
      </c>
      <c r="E161" t="s">
        <v>26</v>
      </c>
      <c r="F161">
        <v>1000</v>
      </c>
      <c r="G161" t="s">
        <v>100</v>
      </c>
      <c r="H161" t="s">
        <v>58</v>
      </c>
      <c r="I161">
        <v>605</v>
      </c>
      <c r="J161">
        <v>6</v>
      </c>
      <c r="K161">
        <v>0</v>
      </c>
      <c r="L161" s="4">
        <f t="shared" si="7"/>
        <v>0</v>
      </c>
      <c r="M161">
        <f t="shared" si="8"/>
        <v>0</v>
      </c>
    </row>
    <row r="162" spans="1:13" x14ac:dyDescent="0.25">
      <c r="A162" t="s">
        <v>108</v>
      </c>
      <c r="B162" s="1">
        <v>44060</v>
      </c>
      <c r="C162" s="9">
        <f t="shared" si="6"/>
        <v>8</v>
      </c>
      <c r="D162" s="2">
        <v>0.375</v>
      </c>
      <c r="E162" t="s">
        <v>26</v>
      </c>
      <c r="F162">
        <v>1500</v>
      </c>
      <c r="G162" t="s">
        <v>117</v>
      </c>
      <c r="H162" t="s">
        <v>53</v>
      </c>
      <c r="I162">
        <v>443</v>
      </c>
      <c r="J162">
        <v>8</v>
      </c>
      <c r="K162">
        <v>1</v>
      </c>
      <c r="L162" s="4">
        <f t="shared" si="7"/>
        <v>0.125</v>
      </c>
      <c r="M162">
        <f t="shared" si="8"/>
        <v>8200</v>
      </c>
    </row>
    <row r="163" spans="1:13" x14ac:dyDescent="0.25">
      <c r="A163" t="s">
        <v>108</v>
      </c>
      <c r="B163" s="1">
        <v>44060</v>
      </c>
      <c r="C163" s="9">
        <f t="shared" si="6"/>
        <v>8</v>
      </c>
      <c r="D163" s="2">
        <v>0.375</v>
      </c>
      <c r="E163" t="s">
        <v>26</v>
      </c>
      <c r="F163">
        <v>700</v>
      </c>
      <c r="G163" t="s">
        <v>68</v>
      </c>
      <c r="H163" t="s">
        <v>133</v>
      </c>
      <c r="I163">
        <v>180</v>
      </c>
      <c r="J163">
        <v>7</v>
      </c>
      <c r="K163">
        <v>0</v>
      </c>
      <c r="L163" s="4">
        <f t="shared" si="7"/>
        <v>0</v>
      </c>
      <c r="M163">
        <f t="shared" si="8"/>
        <v>0</v>
      </c>
    </row>
    <row r="164" spans="1:13" x14ac:dyDescent="0.25">
      <c r="A164" t="s">
        <v>108</v>
      </c>
      <c r="B164" s="1">
        <v>44061</v>
      </c>
      <c r="C164" s="9">
        <f t="shared" si="6"/>
        <v>8</v>
      </c>
      <c r="D164" s="2">
        <v>0.41666666666666702</v>
      </c>
      <c r="E164" t="s">
        <v>26</v>
      </c>
      <c r="F164">
        <v>600</v>
      </c>
      <c r="G164" t="s">
        <v>117</v>
      </c>
      <c r="H164" t="s">
        <v>73</v>
      </c>
      <c r="I164">
        <v>410</v>
      </c>
      <c r="J164">
        <v>1</v>
      </c>
      <c r="K164">
        <v>0</v>
      </c>
      <c r="L164" s="4">
        <f t="shared" si="7"/>
        <v>0</v>
      </c>
      <c r="M164">
        <f t="shared" si="8"/>
        <v>0</v>
      </c>
    </row>
    <row r="165" spans="1:13" x14ac:dyDescent="0.25">
      <c r="A165" t="s">
        <v>108</v>
      </c>
      <c r="B165" s="1">
        <v>44061</v>
      </c>
      <c r="C165" s="9">
        <f t="shared" si="6"/>
        <v>8</v>
      </c>
      <c r="D165" s="2">
        <v>0.33333333333333298</v>
      </c>
      <c r="E165" t="s">
        <v>26</v>
      </c>
      <c r="F165">
        <v>2200</v>
      </c>
      <c r="G165" t="s">
        <v>134</v>
      </c>
      <c r="H165" t="s">
        <v>31</v>
      </c>
      <c r="I165">
        <v>922</v>
      </c>
      <c r="J165">
        <v>9</v>
      </c>
      <c r="K165">
        <v>1</v>
      </c>
      <c r="L165" s="4">
        <f t="shared" si="7"/>
        <v>0.1111111111111111</v>
      </c>
      <c r="M165">
        <f t="shared" si="8"/>
        <v>8200</v>
      </c>
    </row>
    <row r="166" spans="1:13" x14ac:dyDescent="0.25">
      <c r="A166" t="s">
        <v>108</v>
      </c>
      <c r="B166" s="1">
        <v>44061</v>
      </c>
      <c r="C166" s="9">
        <f t="shared" si="6"/>
        <v>8</v>
      </c>
      <c r="D166" s="2">
        <v>0.41666666666666702</v>
      </c>
      <c r="E166" t="s">
        <v>33</v>
      </c>
      <c r="F166">
        <v>300</v>
      </c>
      <c r="G166" t="s">
        <v>39</v>
      </c>
      <c r="H166" t="s">
        <v>91</v>
      </c>
      <c r="I166">
        <v>830</v>
      </c>
      <c r="J166">
        <v>2</v>
      </c>
      <c r="K166">
        <v>0</v>
      </c>
      <c r="L166" s="4">
        <f t="shared" si="7"/>
        <v>0</v>
      </c>
      <c r="M166">
        <f t="shared" si="8"/>
        <v>0</v>
      </c>
    </row>
    <row r="167" spans="1:13" x14ac:dyDescent="0.25">
      <c r="A167" t="s">
        <v>108</v>
      </c>
      <c r="B167" s="1">
        <v>44062</v>
      </c>
      <c r="C167" s="9">
        <f t="shared" si="6"/>
        <v>8</v>
      </c>
      <c r="D167" s="2">
        <v>0.41666666666666702</v>
      </c>
      <c r="E167" t="s">
        <v>56</v>
      </c>
      <c r="F167">
        <v>5000</v>
      </c>
      <c r="G167" t="s">
        <v>105</v>
      </c>
      <c r="H167" t="s">
        <v>63</v>
      </c>
      <c r="I167">
        <v>3341</v>
      </c>
      <c r="J167">
        <v>5</v>
      </c>
      <c r="K167">
        <v>0</v>
      </c>
      <c r="L167" s="4">
        <f t="shared" si="7"/>
        <v>0</v>
      </c>
      <c r="M167">
        <f t="shared" si="8"/>
        <v>0</v>
      </c>
    </row>
    <row r="168" spans="1:13" x14ac:dyDescent="0.25">
      <c r="A168" t="s">
        <v>108</v>
      </c>
      <c r="B168" s="1">
        <v>44062</v>
      </c>
      <c r="C168" s="9">
        <f t="shared" si="6"/>
        <v>8</v>
      </c>
      <c r="D168" s="2">
        <v>0.35416666666666702</v>
      </c>
      <c r="E168" t="s">
        <v>56</v>
      </c>
      <c r="F168">
        <v>6500</v>
      </c>
      <c r="G168" t="s">
        <v>135</v>
      </c>
      <c r="H168" t="s">
        <v>48</v>
      </c>
      <c r="I168">
        <v>2909</v>
      </c>
      <c r="J168">
        <v>11</v>
      </c>
      <c r="K168">
        <v>1</v>
      </c>
      <c r="L168" s="4">
        <f t="shared" si="7"/>
        <v>9.0909090909090912E-2</v>
      </c>
      <c r="M168">
        <f t="shared" si="8"/>
        <v>8200</v>
      </c>
    </row>
    <row r="169" spans="1:13" x14ac:dyDescent="0.25">
      <c r="A169" t="s">
        <v>108</v>
      </c>
      <c r="B169" s="1">
        <v>44062</v>
      </c>
      <c r="C169" s="9">
        <f t="shared" si="6"/>
        <v>8</v>
      </c>
      <c r="D169" s="2">
        <v>0.54166666666666696</v>
      </c>
      <c r="E169" t="s">
        <v>41</v>
      </c>
      <c r="F169">
        <v>4500</v>
      </c>
      <c r="G169" t="s">
        <v>105</v>
      </c>
      <c r="H169" t="s">
        <v>80</v>
      </c>
      <c r="I169">
        <v>2204</v>
      </c>
      <c r="J169">
        <v>3</v>
      </c>
      <c r="K169">
        <v>0</v>
      </c>
      <c r="L169" s="4">
        <f t="shared" si="7"/>
        <v>0</v>
      </c>
      <c r="M169">
        <f t="shared" si="8"/>
        <v>0</v>
      </c>
    </row>
    <row r="170" spans="1:13" x14ac:dyDescent="0.25">
      <c r="A170" t="s">
        <v>108</v>
      </c>
      <c r="B170" s="1">
        <v>44062</v>
      </c>
      <c r="C170" s="9">
        <f t="shared" si="6"/>
        <v>8</v>
      </c>
      <c r="D170" s="2">
        <v>0.5</v>
      </c>
      <c r="E170" t="s">
        <v>26</v>
      </c>
      <c r="F170">
        <v>8000</v>
      </c>
      <c r="G170" t="s">
        <v>136</v>
      </c>
      <c r="H170" t="s">
        <v>57</v>
      </c>
      <c r="I170">
        <v>12072</v>
      </c>
      <c r="J170">
        <v>31</v>
      </c>
      <c r="K170">
        <v>2</v>
      </c>
      <c r="L170" s="4">
        <f t="shared" si="7"/>
        <v>6.4516129032258063E-2</v>
      </c>
      <c r="M170">
        <f t="shared" si="8"/>
        <v>16400</v>
      </c>
    </row>
    <row r="171" spans="1:13" x14ac:dyDescent="0.25">
      <c r="A171" t="s">
        <v>108</v>
      </c>
      <c r="B171" s="1">
        <v>44063</v>
      </c>
      <c r="C171" s="9">
        <f t="shared" si="6"/>
        <v>8</v>
      </c>
      <c r="D171" s="2">
        <v>0.35416666666666702</v>
      </c>
      <c r="E171" t="s">
        <v>41</v>
      </c>
      <c r="F171">
        <v>800</v>
      </c>
      <c r="G171" t="s">
        <v>95</v>
      </c>
      <c r="H171" t="s">
        <v>75</v>
      </c>
      <c r="I171">
        <v>1026</v>
      </c>
      <c r="J171">
        <v>11</v>
      </c>
      <c r="K171">
        <v>1</v>
      </c>
      <c r="L171" s="4">
        <f t="shared" si="7"/>
        <v>9.0909090909090912E-2</v>
      </c>
      <c r="M171">
        <f t="shared" si="8"/>
        <v>8200</v>
      </c>
    </row>
    <row r="172" spans="1:13" x14ac:dyDescent="0.25">
      <c r="A172" t="s">
        <v>108</v>
      </c>
      <c r="B172" s="1">
        <v>44063</v>
      </c>
      <c r="C172" s="9">
        <f t="shared" si="6"/>
        <v>8</v>
      </c>
      <c r="D172" s="2" t="s">
        <v>137</v>
      </c>
      <c r="E172" t="s">
        <v>33</v>
      </c>
      <c r="F172">
        <v>1600</v>
      </c>
      <c r="G172" t="s">
        <v>97</v>
      </c>
      <c r="H172" t="s">
        <v>124</v>
      </c>
      <c r="I172">
        <v>429</v>
      </c>
      <c r="J172">
        <v>0</v>
      </c>
      <c r="K172">
        <v>0</v>
      </c>
      <c r="L172" s="4" t="e">
        <f t="shared" si="7"/>
        <v>#DIV/0!</v>
      </c>
      <c r="M172">
        <f t="shared" si="8"/>
        <v>0</v>
      </c>
    </row>
    <row r="173" spans="1:13" x14ac:dyDescent="0.25">
      <c r="A173" t="s">
        <v>108</v>
      </c>
      <c r="B173" s="1">
        <v>44064</v>
      </c>
      <c r="C173" s="9">
        <f t="shared" si="6"/>
        <v>8</v>
      </c>
      <c r="D173" s="2">
        <v>0.41666666666666702</v>
      </c>
      <c r="E173" t="s">
        <v>41</v>
      </c>
      <c r="F173">
        <v>5200</v>
      </c>
      <c r="G173" t="s">
        <v>138</v>
      </c>
      <c r="H173" t="s">
        <v>44</v>
      </c>
      <c r="I173">
        <v>4014</v>
      </c>
      <c r="J173">
        <v>18</v>
      </c>
      <c r="K173">
        <v>1</v>
      </c>
      <c r="L173" s="4">
        <f t="shared" si="7"/>
        <v>5.5555555555555552E-2</v>
      </c>
      <c r="M173">
        <f t="shared" si="8"/>
        <v>8200</v>
      </c>
    </row>
    <row r="174" spans="1:13" x14ac:dyDescent="0.25">
      <c r="A174" t="s">
        <v>108</v>
      </c>
      <c r="B174" s="1">
        <v>44064</v>
      </c>
      <c r="C174" s="9">
        <f t="shared" si="6"/>
        <v>8</v>
      </c>
      <c r="D174" s="2">
        <v>0.54166666666666696</v>
      </c>
      <c r="E174" t="s">
        <v>29</v>
      </c>
      <c r="F174">
        <v>1200</v>
      </c>
      <c r="G174" t="s">
        <v>39</v>
      </c>
      <c r="H174" t="s">
        <v>110</v>
      </c>
      <c r="I174">
        <v>895</v>
      </c>
      <c r="J174">
        <v>9</v>
      </c>
      <c r="K174">
        <v>1</v>
      </c>
      <c r="L174" s="4">
        <f t="shared" si="7"/>
        <v>0.1111111111111111</v>
      </c>
      <c r="M174">
        <f t="shared" si="8"/>
        <v>8200</v>
      </c>
    </row>
    <row r="175" spans="1:13" x14ac:dyDescent="0.25">
      <c r="A175" t="s">
        <v>108</v>
      </c>
      <c r="B175" s="1">
        <v>44064</v>
      </c>
      <c r="C175" s="9">
        <f t="shared" si="6"/>
        <v>8</v>
      </c>
      <c r="D175" s="2">
        <v>0.5</v>
      </c>
      <c r="E175" t="s">
        <v>56</v>
      </c>
      <c r="F175">
        <v>900</v>
      </c>
      <c r="G175" t="s">
        <v>100</v>
      </c>
      <c r="H175" t="s">
        <v>89</v>
      </c>
      <c r="I175">
        <v>619</v>
      </c>
      <c r="J175">
        <v>2</v>
      </c>
      <c r="K175">
        <v>0</v>
      </c>
      <c r="L175" s="4">
        <f t="shared" si="7"/>
        <v>0</v>
      </c>
      <c r="M175">
        <f t="shared" si="8"/>
        <v>0</v>
      </c>
    </row>
    <row r="176" spans="1:13" x14ac:dyDescent="0.25">
      <c r="A176" t="s">
        <v>108</v>
      </c>
      <c r="B176" s="1">
        <v>44064</v>
      </c>
      <c r="C176" s="9">
        <f t="shared" si="6"/>
        <v>8</v>
      </c>
      <c r="D176" s="2">
        <v>0.35416666666666702</v>
      </c>
      <c r="E176" t="s">
        <v>29</v>
      </c>
      <c r="F176">
        <v>4600</v>
      </c>
      <c r="G176" t="s">
        <v>95</v>
      </c>
      <c r="H176" t="s">
        <v>75</v>
      </c>
      <c r="I176">
        <v>2008</v>
      </c>
      <c r="J176">
        <v>3</v>
      </c>
      <c r="K176">
        <v>0</v>
      </c>
      <c r="L176" s="4">
        <f t="shared" si="7"/>
        <v>0</v>
      </c>
      <c r="M176">
        <f t="shared" si="8"/>
        <v>0</v>
      </c>
    </row>
    <row r="177" spans="1:13" x14ac:dyDescent="0.25">
      <c r="A177" t="s">
        <v>108</v>
      </c>
      <c r="B177" s="1">
        <v>44064</v>
      </c>
      <c r="C177" s="9">
        <f t="shared" si="6"/>
        <v>8</v>
      </c>
      <c r="D177" s="2">
        <v>0.34027777777777801</v>
      </c>
      <c r="E177" t="s">
        <v>33</v>
      </c>
      <c r="F177">
        <v>1800</v>
      </c>
      <c r="G177" t="s">
        <v>139</v>
      </c>
      <c r="H177" t="s">
        <v>36</v>
      </c>
      <c r="I177">
        <v>1732</v>
      </c>
      <c r="J177">
        <v>26</v>
      </c>
      <c r="K177">
        <v>1</v>
      </c>
      <c r="L177" s="4">
        <f t="shared" si="7"/>
        <v>3.8461538461538464E-2</v>
      </c>
      <c r="M177">
        <f t="shared" si="8"/>
        <v>8200</v>
      </c>
    </row>
    <row r="178" spans="1:13" x14ac:dyDescent="0.25">
      <c r="A178" t="s">
        <v>108</v>
      </c>
      <c r="B178" s="1">
        <v>44064</v>
      </c>
      <c r="C178" s="9">
        <f t="shared" si="6"/>
        <v>8</v>
      </c>
      <c r="D178" s="2">
        <v>0.41666666666666702</v>
      </c>
      <c r="E178" t="s">
        <v>38</v>
      </c>
      <c r="F178">
        <v>12000</v>
      </c>
      <c r="G178" t="s">
        <v>140</v>
      </c>
      <c r="H178" t="s">
        <v>48</v>
      </c>
      <c r="I178">
        <v>11052</v>
      </c>
      <c r="J178">
        <v>24</v>
      </c>
      <c r="K178">
        <v>2</v>
      </c>
      <c r="L178" s="4">
        <f t="shared" si="7"/>
        <v>8.3333333333333329E-2</v>
      </c>
      <c r="M178">
        <f t="shared" si="8"/>
        <v>16400</v>
      </c>
    </row>
    <row r="179" spans="1:13" x14ac:dyDescent="0.25">
      <c r="A179" t="s">
        <v>108</v>
      </c>
      <c r="B179" s="1">
        <v>44064</v>
      </c>
      <c r="C179" s="9">
        <f t="shared" si="6"/>
        <v>8</v>
      </c>
      <c r="D179" s="2">
        <v>0.35416666666666702</v>
      </c>
      <c r="E179" t="s">
        <v>33</v>
      </c>
      <c r="F179">
        <v>7500</v>
      </c>
      <c r="G179" t="s">
        <v>141</v>
      </c>
      <c r="H179" t="s">
        <v>80</v>
      </c>
      <c r="I179">
        <v>7731</v>
      </c>
      <c r="J179">
        <v>212</v>
      </c>
      <c r="K179">
        <v>8</v>
      </c>
      <c r="L179" s="4">
        <f t="shared" si="7"/>
        <v>3.7735849056603772E-2</v>
      </c>
      <c r="M179">
        <f t="shared" si="8"/>
        <v>65600</v>
      </c>
    </row>
    <row r="180" spans="1:13" x14ac:dyDescent="0.25">
      <c r="A180" t="s">
        <v>108</v>
      </c>
      <c r="B180" s="1">
        <v>44064</v>
      </c>
      <c r="C180" s="9">
        <f t="shared" si="6"/>
        <v>8</v>
      </c>
      <c r="D180" s="2">
        <v>0.28125</v>
      </c>
      <c r="E180" t="s">
        <v>38</v>
      </c>
      <c r="F180">
        <v>600</v>
      </c>
      <c r="G180" t="s">
        <v>142</v>
      </c>
      <c r="H180" t="s">
        <v>119</v>
      </c>
      <c r="I180">
        <v>223</v>
      </c>
      <c r="J180">
        <v>4</v>
      </c>
      <c r="K180">
        <v>0</v>
      </c>
      <c r="L180" s="4">
        <f t="shared" si="7"/>
        <v>0</v>
      </c>
      <c r="M180">
        <f t="shared" si="8"/>
        <v>0</v>
      </c>
    </row>
    <row r="181" spans="1:13" x14ac:dyDescent="0.25">
      <c r="A181" t="s">
        <v>108</v>
      </c>
      <c r="B181" s="1">
        <v>44064</v>
      </c>
      <c r="C181" s="9">
        <f t="shared" si="6"/>
        <v>8</v>
      </c>
      <c r="D181" s="2">
        <v>0.5</v>
      </c>
      <c r="E181" t="s">
        <v>35</v>
      </c>
      <c r="F181">
        <v>11000</v>
      </c>
      <c r="G181" t="s">
        <v>143</v>
      </c>
      <c r="H181" t="s">
        <v>31</v>
      </c>
      <c r="I181">
        <v>7660</v>
      </c>
      <c r="J181">
        <v>9</v>
      </c>
      <c r="K181">
        <v>1</v>
      </c>
      <c r="L181" s="4">
        <f t="shared" si="7"/>
        <v>0.1111111111111111</v>
      </c>
      <c r="M181">
        <f t="shared" si="8"/>
        <v>8200</v>
      </c>
    </row>
    <row r="182" spans="1:13" x14ac:dyDescent="0.25">
      <c r="A182" t="s">
        <v>108</v>
      </c>
      <c r="B182" s="1">
        <v>44065</v>
      </c>
      <c r="C182" s="9">
        <f t="shared" si="6"/>
        <v>8</v>
      </c>
      <c r="D182" s="2">
        <v>0.45833333333333298</v>
      </c>
      <c r="E182" t="s">
        <v>41</v>
      </c>
      <c r="F182">
        <v>5000</v>
      </c>
      <c r="G182" t="s">
        <v>144</v>
      </c>
      <c r="H182" t="s">
        <v>53</v>
      </c>
      <c r="I182">
        <v>3234</v>
      </c>
      <c r="J182">
        <v>4</v>
      </c>
      <c r="K182">
        <v>0</v>
      </c>
      <c r="L182" s="4">
        <f t="shared" si="7"/>
        <v>0</v>
      </c>
      <c r="M182">
        <f t="shared" si="8"/>
        <v>0</v>
      </c>
    </row>
    <row r="183" spans="1:13" x14ac:dyDescent="0.25">
      <c r="A183" t="s">
        <v>108</v>
      </c>
      <c r="B183" s="1">
        <v>44067</v>
      </c>
      <c r="C183" s="9">
        <f t="shared" si="6"/>
        <v>9</v>
      </c>
      <c r="E183" t="s">
        <v>38</v>
      </c>
      <c r="F183">
        <v>1300</v>
      </c>
      <c r="G183" t="s">
        <v>145</v>
      </c>
      <c r="H183" t="s">
        <v>61</v>
      </c>
      <c r="I183">
        <v>531</v>
      </c>
      <c r="J183">
        <v>0</v>
      </c>
      <c r="K183">
        <v>0</v>
      </c>
      <c r="L183" s="4" t="e">
        <f t="shared" si="7"/>
        <v>#DIV/0!</v>
      </c>
      <c r="M183">
        <f t="shared" si="8"/>
        <v>0</v>
      </c>
    </row>
    <row r="184" spans="1:13" x14ac:dyDescent="0.25">
      <c r="A184" t="s">
        <v>108</v>
      </c>
      <c r="B184" s="1">
        <v>44067</v>
      </c>
      <c r="C184" s="9">
        <f t="shared" si="6"/>
        <v>9</v>
      </c>
      <c r="D184" s="2">
        <v>0.5</v>
      </c>
      <c r="E184" t="s">
        <v>29</v>
      </c>
      <c r="F184">
        <v>1200</v>
      </c>
      <c r="G184" t="s">
        <v>145</v>
      </c>
      <c r="H184" t="s">
        <v>124</v>
      </c>
      <c r="I184">
        <v>1504</v>
      </c>
      <c r="J184">
        <v>20</v>
      </c>
      <c r="K184">
        <v>1</v>
      </c>
      <c r="L184" s="4">
        <f t="shared" si="7"/>
        <v>0.05</v>
      </c>
      <c r="M184">
        <f t="shared" si="8"/>
        <v>8200</v>
      </c>
    </row>
    <row r="185" spans="1:13" x14ac:dyDescent="0.25">
      <c r="A185" t="s">
        <v>108</v>
      </c>
      <c r="B185" s="1">
        <v>44067</v>
      </c>
      <c r="C185" s="9">
        <f t="shared" si="6"/>
        <v>9</v>
      </c>
      <c r="D185" s="2">
        <v>0.43541666666666701</v>
      </c>
      <c r="E185" t="s">
        <v>33</v>
      </c>
      <c r="F185">
        <v>1000</v>
      </c>
      <c r="G185" t="s">
        <v>95</v>
      </c>
      <c r="H185" t="s">
        <v>31</v>
      </c>
      <c r="I185">
        <v>810</v>
      </c>
      <c r="J185">
        <v>7</v>
      </c>
      <c r="K185">
        <v>1</v>
      </c>
      <c r="L185" s="4">
        <f t="shared" si="7"/>
        <v>0.14285714285714285</v>
      </c>
      <c r="M185">
        <f t="shared" si="8"/>
        <v>8200</v>
      </c>
    </row>
    <row r="186" spans="1:13" x14ac:dyDescent="0.25">
      <c r="A186" t="s">
        <v>108</v>
      </c>
      <c r="B186" s="1">
        <v>44067</v>
      </c>
      <c r="C186" s="9">
        <f t="shared" si="6"/>
        <v>9</v>
      </c>
      <c r="D186" s="2">
        <v>0.5</v>
      </c>
      <c r="E186" t="s">
        <v>33</v>
      </c>
      <c r="F186">
        <v>4500</v>
      </c>
      <c r="G186" t="s">
        <v>105</v>
      </c>
      <c r="H186" t="s">
        <v>75</v>
      </c>
      <c r="I186">
        <v>1307</v>
      </c>
      <c r="J186">
        <v>3</v>
      </c>
      <c r="K186">
        <v>0</v>
      </c>
      <c r="L186" s="4">
        <f t="shared" si="7"/>
        <v>0</v>
      </c>
      <c r="M186">
        <f t="shared" si="8"/>
        <v>0</v>
      </c>
    </row>
    <row r="187" spans="1:13" x14ac:dyDescent="0.25">
      <c r="A187" t="s">
        <v>108</v>
      </c>
      <c r="B187" s="1">
        <v>44067</v>
      </c>
      <c r="C187" s="9">
        <f t="shared" si="6"/>
        <v>9</v>
      </c>
      <c r="D187" s="2">
        <v>0.5</v>
      </c>
      <c r="E187" t="s">
        <v>56</v>
      </c>
      <c r="F187">
        <v>1800</v>
      </c>
      <c r="G187" t="s">
        <v>146</v>
      </c>
      <c r="H187" t="s">
        <v>63</v>
      </c>
      <c r="I187">
        <v>1383</v>
      </c>
      <c r="J187">
        <v>2</v>
      </c>
      <c r="K187">
        <v>0</v>
      </c>
      <c r="L187" s="4">
        <f t="shared" si="7"/>
        <v>0</v>
      </c>
      <c r="M187">
        <f t="shared" si="8"/>
        <v>0</v>
      </c>
    </row>
    <row r="188" spans="1:13" x14ac:dyDescent="0.25">
      <c r="A188" t="s">
        <v>108</v>
      </c>
      <c r="B188" s="1">
        <v>44068</v>
      </c>
      <c r="C188" s="9">
        <f t="shared" si="6"/>
        <v>9</v>
      </c>
      <c r="D188" s="2">
        <v>0.61458333333333304</v>
      </c>
      <c r="E188" t="s">
        <v>41</v>
      </c>
      <c r="F188">
        <v>1200</v>
      </c>
      <c r="G188" t="s">
        <v>147</v>
      </c>
      <c r="H188" t="s">
        <v>46</v>
      </c>
      <c r="I188">
        <v>775</v>
      </c>
      <c r="J188">
        <v>3</v>
      </c>
      <c r="K188">
        <v>0</v>
      </c>
      <c r="L188" s="4">
        <f t="shared" si="7"/>
        <v>0</v>
      </c>
      <c r="M188">
        <f t="shared" si="8"/>
        <v>0</v>
      </c>
    </row>
    <row r="189" spans="1:13" x14ac:dyDescent="0.25">
      <c r="A189" t="s">
        <v>108</v>
      </c>
      <c r="B189" s="1">
        <v>44068</v>
      </c>
      <c r="C189" s="9">
        <f t="shared" si="6"/>
        <v>9</v>
      </c>
      <c r="D189" s="2">
        <v>0.32986111111111099</v>
      </c>
      <c r="E189" t="s">
        <v>26</v>
      </c>
      <c r="F189">
        <v>1100</v>
      </c>
      <c r="G189" t="s">
        <v>95</v>
      </c>
      <c r="H189" t="s">
        <v>73</v>
      </c>
      <c r="I189">
        <v>496</v>
      </c>
      <c r="J189">
        <v>1</v>
      </c>
      <c r="K189">
        <v>0</v>
      </c>
      <c r="L189" s="4">
        <f t="shared" si="7"/>
        <v>0</v>
      </c>
      <c r="M189">
        <f t="shared" si="8"/>
        <v>0</v>
      </c>
    </row>
    <row r="190" spans="1:13" x14ac:dyDescent="0.25">
      <c r="A190" t="s">
        <v>108</v>
      </c>
      <c r="B190" s="1">
        <v>44068</v>
      </c>
      <c r="C190" s="9">
        <f t="shared" si="6"/>
        <v>9</v>
      </c>
      <c r="D190" s="2">
        <v>0.375</v>
      </c>
      <c r="E190" t="s">
        <v>56</v>
      </c>
      <c r="F190">
        <v>2000</v>
      </c>
      <c r="G190" t="s">
        <v>148</v>
      </c>
      <c r="H190" t="s">
        <v>53</v>
      </c>
      <c r="I190">
        <v>1955</v>
      </c>
      <c r="J190">
        <v>12</v>
      </c>
      <c r="K190">
        <v>0</v>
      </c>
      <c r="L190" s="4">
        <f t="shared" si="7"/>
        <v>0</v>
      </c>
      <c r="M190">
        <f t="shared" si="8"/>
        <v>0</v>
      </c>
    </row>
    <row r="191" spans="1:13" x14ac:dyDescent="0.25">
      <c r="A191" t="s">
        <v>108</v>
      </c>
      <c r="B191" s="1">
        <v>44068</v>
      </c>
      <c r="C191" s="9">
        <f t="shared" si="6"/>
        <v>9</v>
      </c>
      <c r="D191" s="2">
        <v>0.47916666666666702</v>
      </c>
      <c r="E191" t="s">
        <v>35</v>
      </c>
      <c r="F191">
        <v>4000</v>
      </c>
      <c r="G191" t="s">
        <v>100</v>
      </c>
      <c r="H191" t="s">
        <v>75</v>
      </c>
      <c r="I191">
        <v>1491</v>
      </c>
      <c r="J191">
        <v>17</v>
      </c>
      <c r="K191">
        <v>0</v>
      </c>
      <c r="L191" s="4">
        <f t="shared" si="7"/>
        <v>0</v>
      </c>
      <c r="M191">
        <f t="shared" si="8"/>
        <v>0</v>
      </c>
    </row>
    <row r="192" spans="1:13" x14ac:dyDescent="0.25">
      <c r="A192" t="s">
        <v>108</v>
      </c>
      <c r="B192" s="1">
        <v>44069</v>
      </c>
      <c r="C192" s="9">
        <f t="shared" si="6"/>
        <v>9</v>
      </c>
      <c r="D192" s="2">
        <v>0.39583333333333298</v>
      </c>
      <c r="E192" t="s">
        <v>56</v>
      </c>
      <c r="F192">
        <v>5000</v>
      </c>
      <c r="G192" t="s">
        <v>149</v>
      </c>
      <c r="H192" t="s">
        <v>36</v>
      </c>
      <c r="I192">
        <v>5261</v>
      </c>
      <c r="J192">
        <v>24</v>
      </c>
      <c r="K192">
        <v>1</v>
      </c>
      <c r="L192" s="4">
        <f t="shared" si="7"/>
        <v>4.1666666666666664E-2</v>
      </c>
      <c r="M192">
        <f t="shared" si="8"/>
        <v>8200</v>
      </c>
    </row>
    <row r="193" spans="1:13" x14ac:dyDescent="0.25">
      <c r="A193" t="s">
        <v>108</v>
      </c>
      <c r="B193" s="1">
        <v>44069</v>
      </c>
      <c r="C193" s="9">
        <f t="shared" si="6"/>
        <v>9</v>
      </c>
      <c r="D193" s="2">
        <v>0.35416666666666702</v>
      </c>
      <c r="E193" t="s">
        <v>26</v>
      </c>
      <c r="F193">
        <v>6500</v>
      </c>
      <c r="G193" t="s">
        <v>150</v>
      </c>
      <c r="H193" t="s">
        <v>53</v>
      </c>
      <c r="I193">
        <v>2727</v>
      </c>
      <c r="J193">
        <v>21</v>
      </c>
      <c r="K193">
        <v>2</v>
      </c>
      <c r="L193" s="4">
        <f t="shared" si="7"/>
        <v>9.5238095238095233E-2</v>
      </c>
      <c r="M193">
        <f t="shared" si="8"/>
        <v>16400</v>
      </c>
    </row>
    <row r="194" spans="1:13" x14ac:dyDescent="0.25">
      <c r="A194" t="s">
        <v>108</v>
      </c>
      <c r="B194" s="1">
        <v>44069</v>
      </c>
      <c r="C194" s="9">
        <f t="shared" si="6"/>
        <v>9</v>
      </c>
      <c r="D194" s="2">
        <v>0.45833333333333298</v>
      </c>
      <c r="E194" t="s">
        <v>41</v>
      </c>
      <c r="F194">
        <v>13500</v>
      </c>
      <c r="G194" t="s">
        <v>136</v>
      </c>
      <c r="H194" t="s">
        <v>28</v>
      </c>
      <c r="I194">
        <v>12248</v>
      </c>
      <c r="J194">
        <v>48</v>
      </c>
      <c r="K194">
        <v>0</v>
      </c>
      <c r="L194" s="4">
        <f t="shared" si="7"/>
        <v>0</v>
      </c>
      <c r="M194">
        <f t="shared" si="8"/>
        <v>0</v>
      </c>
    </row>
    <row r="195" spans="1:13" x14ac:dyDescent="0.25">
      <c r="A195" t="s">
        <v>108</v>
      </c>
      <c r="B195" s="1">
        <v>44069</v>
      </c>
      <c r="C195" s="9">
        <f t="shared" ref="C195:C205" si="9">9-INT((MAX(B:B)-B195)/7)</f>
        <v>9</v>
      </c>
      <c r="D195" s="2">
        <v>0.47222222222222199</v>
      </c>
      <c r="E195" t="s">
        <v>29</v>
      </c>
      <c r="F195">
        <v>3000</v>
      </c>
      <c r="G195" t="s">
        <v>151</v>
      </c>
      <c r="H195" t="s">
        <v>75</v>
      </c>
      <c r="I195">
        <v>1780</v>
      </c>
      <c r="J195">
        <v>6</v>
      </c>
      <c r="K195">
        <v>0</v>
      </c>
      <c r="L195" s="4">
        <f t="shared" ref="L195:L205" si="10">K195/J195</f>
        <v>0</v>
      </c>
      <c r="M195">
        <f t="shared" ref="M195:M205" si="11">K195*8200</f>
        <v>0</v>
      </c>
    </row>
    <row r="196" spans="1:13" x14ac:dyDescent="0.25">
      <c r="A196" t="s">
        <v>108</v>
      </c>
      <c r="B196" s="1">
        <v>44069</v>
      </c>
      <c r="C196" s="9">
        <f t="shared" si="9"/>
        <v>9</v>
      </c>
      <c r="D196" s="2">
        <v>0.33333333333333298</v>
      </c>
      <c r="E196" t="s">
        <v>56</v>
      </c>
      <c r="F196">
        <v>700</v>
      </c>
      <c r="G196" t="s">
        <v>113</v>
      </c>
      <c r="H196" t="s">
        <v>63</v>
      </c>
      <c r="I196">
        <v>298</v>
      </c>
      <c r="J196">
        <v>1</v>
      </c>
      <c r="K196">
        <v>0</v>
      </c>
      <c r="L196" s="4">
        <f t="shared" si="10"/>
        <v>0</v>
      </c>
      <c r="M196">
        <f t="shared" si="11"/>
        <v>0</v>
      </c>
    </row>
    <row r="197" spans="1:13" x14ac:dyDescent="0.25">
      <c r="A197" t="s">
        <v>108</v>
      </c>
      <c r="B197" s="1">
        <v>44070</v>
      </c>
      <c r="C197" s="9">
        <f t="shared" si="9"/>
        <v>9</v>
      </c>
      <c r="D197" s="2" t="s">
        <v>77</v>
      </c>
      <c r="E197" t="s">
        <v>35</v>
      </c>
      <c r="F197">
        <v>1200</v>
      </c>
      <c r="G197" t="s">
        <v>152</v>
      </c>
      <c r="H197" t="s">
        <v>46</v>
      </c>
      <c r="I197">
        <v>755</v>
      </c>
      <c r="J197">
        <v>24</v>
      </c>
      <c r="K197">
        <v>2</v>
      </c>
      <c r="L197" s="4">
        <f t="shared" si="10"/>
        <v>8.3333333333333329E-2</v>
      </c>
      <c r="M197">
        <f t="shared" si="11"/>
        <v>16400</v>
      </c>
    </row>
    <row r="198" spans="1:13" x14ac:dyDescent="0.25">
      <c r="A198" t="s">
        <v>108</v>
      </c>
      <c r="B198" s="1">
        <v>44070</v>
      </c>
      <c r="C198" s="9">
        <f t="shared" si="9"/>
        <v>9</v>
      </c>
      <c r="D198" s="2">
        <v>0.58333333333333304</v>
      </c>
      <c r="E198" t="s">
        <v>56</v>
      </c>
      <c r="F198">
        <v>3200</v>
      </c>
      <c r="G198" t="s">
        <v>153</v>
      </c>
      <c r="H198" t="s">
        <v>57</v>
      </c>
      <c r="I198">
        <v>500</v>
      </c>
      <c r="J198">
        <v>0</v>
      </c>
      <c r="K198">
        <v>0</v>
      </c>
      <c r="L198" s="4" t="e">
        <f t="shared" si="10"/>
        <v>#DIV/0!</v>
      </c>
      <c r="M198">
        <f t="shared" si="11"/>
        <v>0</v>
      </c>
    </row>
    <row r="199" spans="1:13" x14ac:dyDescent="0.25">
      <c r="A199" t="s">
        <v>108</v>
      </c>
      <c r="B199" s="1">
        <v>44070</v>
      </c>
      <c r="C199" s="9">
        <f t="shared" si="9"/>
        <v>9</v>
      </c>
      <c r="D199" s="2">
        <v>0.5</v>
      </c>
      <c r="E199" t="s">
        <v>41</v>
      </c>
      <c r="F199">
        <v>1000</v>
      </c>
      <c r="G199" t="s">
        <v>154</v>
      </c>
      <c r="H199" t="s">
        <v>75</v>
      </c>
      <c r="I199">
        <v>482</v>
      </c>
      <c r="J199">
        <v>1</v>
      </c>
      <c r="K199">
        <v>0</v>
      </c>
      <c r="L199" s="4">
        <f t="shared" si="10"/>
        <v>0</v>
      </c>
      <c r="M199">
        <f t="shared" si="11"/>
        <v>0</v>
      </c>
    </row>
    <row r="200" spans="1:13" x14ac:dyDescent="0.25">
      <c r="A200" t="s">
        <v>108</v>
      </c>
      <c r="B200" s="1">
        <v>44070</v>
      </c>
      <c r="C200" s="9">
        <f t="shared" si="9"/>
        <v>9</v>
      </c>
      <c r="D200" s="2">
        <v>0.5</v>
      </c>
      <c r="E200" t="s">
        <v>38</v>
      </c>
      <c r="F200">
        <v>20000</v>
      </c>
      <c r="G200" t="s">
        <v>155</v>
      </c>
      <c r="H200" t="s">
        <v>31</v>
      </c>
      <c r="I200">
        <v>7229</v>
      </c>
      <c r="J200">
        <v>46</v>
      </c>
      <c r="K200">
        <v>0</v>
      </c>
      <c r="L200" s="4">
        <f t="shared" si="10"/>
        <v>0</v>
      </c>
      <c r="M200">
        <f t="shared" si="11"/>
        <v>0</v>
      </c>
    </row>
    <row r="201" spans="1:13" x14ac:dyDescent="0.25">
      <c r="A201" t="s">
        <v>108</v>
      </c>
      <c r="B201" s="1">
        <v>44071</v>
      </c>
      <c r="C201" s="9">
        <f t="shared" si="9"/>
        <v>9</v>
      </c>
      <c r="D201" s="2">
        <v>0.54166666666666696</v>
      </c>
      <c r="E201" t="s">
        <v>41</v>
      </c>
      <c r="F201">
        <v>1200</v>
      </c>
      <c r="G201" t="s">
        <v>117</v>
      </c>
      <c r="H201" t="s">
        <v>69</v>
      </c>
      <c r="I201">
        <v>1030</v>
      </c>
      <c r="J201">
        <v>3</v>
      </c>
      <c r="K201">
        <v>0</v>
      </c>
      <c r="L201" s="4">
        <f t="shared" si="10"/>
        <v>0</v>
      </c>
      <c r="M201">
        <f t="shared" si="11"/>
        <v>0</v>
      </c>
    </row>
    <row r="202" spans="1:13" x14ac:dyDescent="0.25">
      <c r="A202" t="s">
        <v>108</v>
      </c>
      <c r="B202" s="1">
        <v>44071</v>
      </c>
      <c r="C202" s="9">
        <f t="shared" si="9"/>
        <v>9</v>
      </c>
      <c r="D202" s="2">
        <v>0.5</v>
      </c>
      <c r="E202" t="s">
        <v>41</v>
      </c>
      <c r="F202">
        <v>900</v>
      </c>
      <c r="G202" t="s">
        <v>68</v>
      </c>
      <c r="H202" t="s">
        <v>89</v>
      </c>
      <c r="I202">
        <v>615</v>
      </c>
      <c r="J202">
        <v>7</v>
      </c>
      <c r="K202">
        <v>1</v>
      </c>
      <c r="L202" s="4">
        <f t="shared" si="10"/>
        <v>0.14285714285714285</v>
      </c>
      <c r="M202">
        <f t="shared" si="11"/>
        <v>8200</v>
      </c>
    </row>
    <row r="203" spans="1:13" x14ac:dyDescent="0.25">
      <c r="A203" t="s">
        <v>108</v>
      </c>
      <c r="B203" s="1">
        <v>44071</v>
      </c>
      <c r="C203" s="9">
        <f t="shared" si="9"/>
        <v>9</v>
      </c>
      <c r="D203" s="2">
        <v>0.34027777777777801</v>
      </c>
      <c r="E203" t="s">
        <v>33</v>
      </c>
      <c r="F203">
        <v>1800</v>
      </c>
      <c r="G203" t="s">
        <v>156</v>
      </c>
      <c r="H203" t="s">
        <v>44</v>
      </c>
      <c r="I203">
        <v>1083</v>
      </c>
      <c r="J203">
        <v>10</v>
      </c>
      <c r="K203">
        <v>0</v>
      </c>
      <c r="L203" s="4">
        <f t="shared" si="10"/>
        <v>0</v>
      </c>
      <c r="M203">
        <f t="shared" si="11"/>
        <v>0</v>
      </c>
    </row>
    <row r="204" spans="1:13" x14ac:dyDescent="0.25">
      <c r="A204" t="s">
        <v>108</v>
      </c>
      <c r="B204" s="1">
        <v>44071</v>
      </c>
      <c r="C204" s="9">
        <f t="shared" si="9"/>
        <v>9</v>
      </c>
      <c r="D204" s="2">
        <v>0.34375</v>
      </c>
      <c r="E204" t="s">
        <v>38</v>
      </c>
      <c r="F204">
        <v>3200</v>
      </c>
      <c r="G204" t="s">
        <v>153</v>
      </c>
      <c r="H204" t="s">
        <v>58</v>
      </c>
      <c r="I204">
        <v>876</v>
      </c>
      <c r="J204">
        <v>2</v>
      </c>
      <c r="K204">
        <v>0</v>
      </c>
      <c r="L204" s="4">
        <f t="shared" si="10"/>
        <v>0</v>
      </c>
      <c r="M204">
        <f t="shared" si="11"/>
        <v>0</v>
      </c>
    </row>
    <row r="205" spans="1:13" x14ac:dyDescent="0.25">
      <c r="A205" t="s">
        <v>108</v>
      </c>
      <c r="B205" s="1">
        <v>44072</v>
      </c>
      <c r="C205" s="9">
        <f t="shared" si="9"/>
        <v>9</v>
      </c>
      <c r="D205" s="2">
        <v>0.5</v>
      </c>
      <c r="E205" t="s">
        <v>38</v>
      </c>
      <c r="F205">
        <v>800</v>
      </c>
      <c r="G205" t="s">
        <v>157</v>
      </c>
      <c r="H205" t="s">
        <v>121</v>
      </c>
      <c r="I205">
        <v>686</v>
      </c>
      <c r="J205">
        <v>15</v>
      </c>
      <c r="K205">
        <v>1</v>
      </c>
      <c r="L205" s="4">
        <f t="shared" si="10"/>
        <v>6.6666666666666666E-2</v>
      </c>
      <c r="M205">
        <f t="shared" si="11"/>
        <v>8200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111-CEBB-475C-884C-D18A532D8CE4}">
  <dimension ref="A1:I162"/>
  <sheetViews>
    <sheetView topLeftCell="A31" zoomScale="70" zoomScaleNormal="70" workbookViewId="0">
      <selection activeCell="D72" sqref="D72"/>
    </sheetView>
  </sheetViews>
  <sheetFormatPr defaultRowHeight="13.8" x14ac:dyDescent="0.25"/>
  <cols>
    <col min="1" max="1" width="21.6640625" bestFit="1" customWidth="1"/>
    <col min="2" max="2" width="9.77734375" bestFit="1" customWidth="1"/>
    <col min="3" max="3" width="6.6640625" bestFit="1" customWidth="1"/>
    <col min="4" max="4" width="7.5546875" bestFit="1" customWidth="1"/>
    <col min="5" max="5" width="11.6640625" style="4" bestFit="1" customWidth="1"/>
    <col min="6" max="6" width="11.6640625" customWidth="1"/>
    <col min="7" max="10" width="6.6640625" bestFit="1" customWidth="1"/>
    <col min="11" max="11" width="5.5546875" bestFit="1" customWidth="1"/>
  </cols>
  <sheetData>
    <row r="1" spans="1:5" x14ac:dyDescent="0.25">
      <c r="A1" s="5" t="s">
        <v>168</v>
      </c>
      <c r="B1" s="5" t="s">
        <v>164</v>
      </c>
    </row>
    <row r="2" spans="1:5" x14ac:dyDescent="0.25">
      <c r="A2" s="5" t="s">
        <v>160</v>
      </c>
      <c r="B2" s="8">
        <v>8</v>
      </c>
      <c r="C2">
        <v>9</v>
      </c>
      <c r="D2" s="8" t="s">
        <v>161</v>
      </c>
    </row>
    <row r="3" spans="1:5" x14ac:dyDescent="0.25">
      <c r="A3" s="6" t="s">
        <v>26</v>
      </c>
      <c r="B3" s="7">
        <v>62</v>
      </c>
      <c r="C3" s="7">
        <v>22</v>
      </c>
      <c r="D3" s="7">
        <v>84</v>
      </c>
    </row>
    <row r="4" spans="1:5" x14ac:dyDescent="0.25">
      <c r="A4" s="6" t="s">
        <v>29</v>
      </c>
      <c r="B4" s="7">
        <v>12</v>
      </c>
      <c r="C4" s="7">
        <v>26</v>
      </c>
      <c r="D4" s="7">
        <v>38</v>
      </c>
    </row>
    <row r="5" spans="1:5" x14ac:dyDescent="0.25">
      <c r="A5" s="6" t="s">
        <v>33</v>
      </c>
      <c r="B5" s="7">
        <v>240</v>
      </c>
      <c r="C5" s="7">
        <v>20</v>
      </c>
      <c r="D5" s="7">
        <v>260</v>
      </c>
    </row>
    <row r="6" spans="1:5" x14ac:dyDescent="0.25">
      <c r="A6" s="6" t="s">
        <v>35</v>
      </c>
      <c r="B6" s="7">
        <v>10</v>
      </c>
      <c r="C6" s="7">
        <v>41</v>
      </c>
      <c r="D6" s="7">
        <v>51</v>
      </c>
    </row>
    <row r="7" spans="1:5" x14ac:dyDescent="0.25">
      <c r="A7" s="6" t="s">
        <v>38</v>
      </c>
      <c r="B7" s="7">
        <v>28</v>
      </c>
      <c r="C7" s="7">
        <v>63</v>
      </c>
      <c r="D7" s="7">
        <v>91</v>
      </c>
    </row>
    <row r="8" spans="1:5" x14ac:dyDescent="0.25">
      <c r="A8" s="6" t="s">
        <v>41</v>
      </c>
      <c r="B8" s="7">
        <v>43</v>
      </c>
      <c r="C8" s="7">
        <v>62</v>
      </c>
      <c r="D8" s="7">
        <v>105</v>
      </c>
    </row>
    <row r="9" spans="1:5" x14ac:dyDescent="0.25">
      <c r="A9" s="6" t="s">
        <v>56</v>
      </c>
      <c r="B9" s="7">
        <v>18</v>
      </c>
      <c r="C9" s="7">
        <v>39</v>
      </c>
      <c r="D9" s="7">
        <v>57</v>
      </c>
    </row>
    <row r="10" spans="1:5" x14ac:dyDescent="0.25">
      <c r="A10" s="6" t="s">
        <v>161</v>
      </c>
      <c r="B10" s="7">
        <v>413</v>
      </c>
      <c r="C10" s="7">
        <v>273</v>
      </c>
      <c r="D10" s="7">
        <v>686</v>
      </c>
    </row>
    <row r="11" spans="1:5" x14ac:dyDescent="0.25">
      <c r="A11" t="s">
        <v>162</v>
      </c>
      <c r="B11" t="s">
        <v>164</v>
      </c>
    </row>
    <row r="12" spans="1:5" x14ac:dyDescent="0.25">
      <c r="A12" t="s">
        <v>160</v>
      </c>
      <c r="B12" t="s">
        <v>165</v>
      </c>
      <c r="C12" t="s">
        <v>166</v>
      </c>
      <c r="D12" t="s">
        <v>161</v>
      </c>
      <c r="E12" s="4" t="s">
        <v>173</v>
      </c>
    </row>
    <row r="13" spans="1:5" x14ac:dyDescent="0.25">
      <c r="A13" t="s">
        <v>26</v>
      </c>
      <c r="B13">
        <v>14000</v>
      </c>
      <c r="C13">
        <v>7600</v>
      </c>
      <c r="D13">
        <v>21600</v>
      </c>
      <c r="E13" s="4">
        <f>(C13-B13)/(SUM($C$13:$C$20)-SUM($B$13:$B$20))</f>
        <v>0.53333333333333333</v>
      </c>
    </row>
    <row r="14" spans="1:5" x14ac:dyDescent="0.25">
      <c r="A14" t="s">
        <v>29</v>
      </c>
      <c r="B14">
        <v>5800</v>
      </c>
      <c r="C14">
        <v>4200</v>
      </c>
      <c r="D14">
        <v>10000</v>
      </c>
      <c r="E14" s="4">
        <f t="shared" ref="E14:E19" si="0">(C14-B14)/(SUM($C$13:$C$20)-SUM($B$13:$B$20))</f>
        <v>0.13333333333333333</v>
      </c>
    </row>
    <row r="15" spans="1:5" x14ac:dyDescent="0.25">
      <c r="A15" t="s">
        <v>33</v>
      </c>
      <c r="B15">
        <v>11200</v>
      </c>
      <c r="C15">
        <v>7300</v>
      </c>
      <c r="D15">
        <v>18500</v>
      </c>
      <c r="E15" s="4">
        <f t="shared" si="0"/>
        <v>0.32500000000000001</v>
      </c>
    </row>
    <row r="16" spans="1:5" x14ac:dyDescent="0.25">
      <c r="A16" t="s">
        <v>35</v>
      </c>
      <c r="B16">
        <v>13400</v>
      </c>
      <c r="C16">
        <v>5200</v>
      </c>
      <c r="D16">
        <v>18600</v>
      </c>
      <c r="E16" s="4">
        <f t="shared" si="0"/>
        <v>0.68333333333333335</v>
      </c>
    </row>
    <row r="17" spans="1:5" x14ac:dyDescent="0.25">
      <c r="A17" t="s">
        <v>38</v>
      </c>
      <c r="B17">
        <v>12600</v>
      </c>
      <c r="C17">
        <v>25300</v>
      </c>
      <c r="D17">
        <v>37900</v>
      </c>
      <c r="E17" s="4">
        <f t="shared" si="0"/>
        <v>-1.0583333333333333</v>
      </c>
    </row>
    <row r="18" spans="1:5" x14ac:dyDescent="0.25">
      <c r="A18" t="s">
        <v>41</v>
      </c>
      <c r="B18">
        <v>16700</v>
      </c>
      <c r="C18">
        <v>17800</v>
      </c>
      <c r="D18">
        <v>34500</v>
      </c>
      <c r="E18" s="4">
        <f t="shared" si="0"/>
        <v>-9.166666666666666E-2</v>
      </c>
    </row>
    <row r="19" spans="1:5" x14ac:dyDescent="0.25">
      <c r="A19" t="s">
        <v>56</v>
      </c>
      <c r="B19">
        <v>12400</v>
      </c>
      <c r="C19">
        <v>12700</v>
      </c>
      <c r="D19">
        <v>25100</v>
      </c>
      <c r="E19" s="4">
        <f t="shared" si="0"/>
        <v>-2.5000000000000001E-2</v>
      </c>
    </row>
    <row r="20" spans="1:5" x14ac:dyDescent="0.25">
      <c r="A20" t="s">
        <v>161</v>
      </c>
      <c r="B20">
        <v>86100</v>
      </c>
      <c r="C20">
        <v>80100</v>
      </c>
      <c r="D20">
        <v>166200</v>
      </c>
      <c r="E20" s="10">
        <f>(C20-B20)/B20</f>
        <v>-6.968641114982578E-2</v>
      </c>
    </row>
    <row r="21" spans="1:5" x14ac:dyDescent="0.25">
      <c r="A21" t="s">
        <v>167</v>
      </c>
      <c r="B21" t="s">
        <v>164</v>
      </c>
    </row>
    <row r="22" spans="1:5" x14ac:dyDescent="0.25">
      <c r="A22" t="s">
        <v>160</v>
      </c>
      <c r="B22" t="s">
        <v>165</v>
      </c>
      <c r="C22" t="s">
        <v>166</v>
      </c>
      <c r="D22" t="s">
        <v>161</v>
      </c>
    </row>
    <row r="23" spans="1:5" x14ac:dyDescent="0.25">
      <c r="A23" t="s">
        <v>26</v>
      </c>
      <c r="B23">
        <v>14632</v>
      </c>
      <c r="C23">
        <v>3223</v>
      </c>
      <c r="D23">
        <v>17855</v>
      </c>
    </row>
    <row r="24" spans="1:5" x14ac:dyDescent="0.25">
      <c r="A24" t="s">
        <v>29</v>
      </c>
      <c r="B24">
        <v>2903</v>
      </c>
      <c r="C24">
        <v>3284</v>
      </c>
      <c r="D24">
        <v>6187</v>
      </c>
    </row>
    <row r="25" spans="1:5" x14ac:dyDescent="0.25">
      <c r="A25" t="s">
        <v>33</v>
      </c>
      <c r="B25">
        <v>10722</v>
      </c>
      <c r="C25">
        <v>3200</v>
      </c>
      <c r="D25">
        <v>13922</v>
      </c>
    </row>
    <row r="26" spans="1:5" x14ac:dyDescent="0.25">
      <c r="A26" t="s">
        <v>35</v>
      </c>
      <c r="B26">
        <v>8482</v>
      </c>
      <c r="C26">
        <v>2246</v>
      </c>
      <c r="D26">
        <v>10728</v>
      </c>
    </row>
    <row r="27" spans="1:5" x14ac:dyDescent="0.25">
      <c r="A27" t="s">
        <v>38</v>
      </c>
      <c r="B27">
        <v>11275</v>
      </c>
      <c r="C27">
        <v>9322</v>
      </c>
      <c r="D27">
        <v>20597</v>
      </c>
    </row>
    <row r="28" spans="1:5" x14ac:dyDescent="0.25">
      <c r="A28" t="s">
        <v>41</v>
      </c>
      <c r="B28">
        <v>11081</v>
      </c>
      <c r="C28">
        <v>15150</v>
      </c>
      <c r="D28">
        <v>26231</v>
      </c>
    </row>
    <row r="29" spans="1:5" x14ac:dyDescent="0.25">
      <c r="A29" t="s">
        <v>56</v>
      </c>
      <c r="B29">
        <v>6869</v>
      </c>
      <c r="C29">
        <v>9397</v>
      </c>
      <c r="D29">
        <v>16266</v>
      </c>
    </row>
    <row r="30" spans="1:5" x14ac:dyDescent="0.25">
      <c r="A30" t="s">
        <v>161</v>
      </c>
      <c r="B30">
        <v>65964</v>
      </c>
      <c r="C30">
        <v>45822</v>
      </c>
      <c r="D30">
        <v>111786</v>
      </c>
      <c r="E30" s="11">
        <f>(C30-B30)/B30</f>
        <v>-0.30534837183918501</v>
      </c>
    </row>
    <row r="31" spans="1:5" x14ac:dyDescent="0.25">
      <c r="A31" t="s">
        <v>168</v>
      </c>
      <c r="B31" t="s">
        <v>164</v>
      </c>
    </row>
    <row r="32" spans="1:5" x14ac:dyDescent="0.25">
      <c r="A32" t="s">
        <v>160</v>
      </c>
      <c r="B32" t="s">
        <v>165</v>
      </c>
      <c r="C32" t="s">
        <v>166</v>
      </c>
      <c r="D32" t="s">
        <v>161</v>
      </c>
    </row>
    <row r="33" spans="1:5" x14ac:dyDescent="0.25">
      <c r="A33" t="s">
        <v>26</v>
      </c>
      <c r="B33">
        <v>62</v>
      </c>
      <c r="C33">
        <v>22</v>
      </c>
      <c r="D33">
        <v>84</v>
      </c>
      <c r="E33" s="4">
        <f>(C33-B33)/(SUM($C$33:$C$39)-SUM($B$33:$B$39))</f>
        <v>0.2857142857142857</v>
      </c>
    </row>
    <row r="34" spans="1:5" x14ac:dyDescent="0.25">
      <c r="A34" t="s">
        <v>29</v>
      </c>
      <c r="B34">
        <v>12</v>
      </c>
      <c r="C34">
        <v>26</v>
      </c>
      <c r="D34">
        <v>38</v>
      </c>
      <c r="E34" s="4">
        <f t="shared" ref="E34:E39" si="1">(C34-B34)/(SUM($C$33:$C$39)-SUM($B$33:$B$39))</f>
        <v>-0.1</v>
      </c>
    </row>
    <row r="35" spans="1:5" x14ac:dyDescent="0.25">
      <c r="A35" t="s">
        <v>33</v>
      </c>
      <c r="B35">
        <v>240</v>
      </c>
      <c r="C35">
        <v>20</v>
      </c>
      <c r="D35">
        <v>260</v>
      </c>
      <c r="E35" s="4">
        <f t="shared" si="1"/>
        <v>1.5714285714285714</v>
      </c>
    </row>
    <row r="36" spans="1:5" x14ac:dyDescent="0.25">
      <c r="A36" t="s">
        <v>35</v>
      </c>
      <c r="B36">
        <v>10</v>
      </c>
      <c r="C36">
        <v>41</v>
      </c>
      <c r="D36">
        <v>51</v>
      </c>
      <c r="E36" s="4">
        <f t="shared" si="1"/>
        <v>-0.22142857142857142</v>
      </c>
    </row>
    <row r="37" spans="1:5" x14ac:dyDescent="0.25">
      <c r="A37" t="s">
        <v>38</v>
      </c>
      <c r="B37">
        <v>28</v>
      </c>
      <c r="C37">
        <v>63</v>
      </c>
      <c r="D37">
        <v>91</v>
      </c>
      <c r="E37" s="4">
        <f t="shared" si="1"/>
        <v>-0.25</v>
      </c>
    </row>
    <row r="38" spans="1:5" x14ac:dyDescent="0.25">
      <c r="A38" t="s">
        <v>41</v>
      </c>
      <c r="B38">
        <v>43</v>
      </c>
      <c r="C38">
        <v>62</v>
      </c>
      <c r="D38">
        <v>105</v>
      </c>
      <c r="E38" s="4">
        <f t="shared" si="1"/>
        <v>-0.1357142857142857</v>
      </c>
    </row>
    <row r="39" spans="1:5" x14ac:dyDescent="0.25">
      <c r="A39" t="s">
        <v>56</v>
      </c>
      <c r="B39">
        <v>18</v>
      </c>
      <c r="C39">
        <v>39</v>
      </c>
      <c r="D39">
        <v>57</v>
      </c>
      <c r="E39" s="4">
        <f t="shared" si="1"/>
        <v>-0.15</v>
      </c>
    </row>
    <row r="40" spans="1:5" x14ac:dyDescent="0.25">
      <c r="A40" t="s">
        <v>161</v>
      </c>
      <c r="B40">
        <v>413</v>
      </c>
      <c r="C40">
        <v>273</v>
      </c>
      <c r="D40">
        <v>686</v>
      </c>
      <c r="E40" s="11">
        <f>(C40-B40)/B40</f>
        <v>-0.33898305084745761</v>
      </c>
    </row>
    <row r="41" spans="1:5" x14ac:dyDescent="0.25">
      <c r="A41" t="s">
        <v>169</v>
      </c>
      <c r="B41" t="s">
        <v>164</v>
      </c>
    </row>
    <row r="42" spans="1:5" x14ac:dyDescent="0.25">
      <c r="A42" t="s">
        <v>160</v>
      </c>
      <c r="B42" t="s">
        <v>165</v>
      </c>
      <c r="C42" t="s">
        <v>166</v>
      </c>
      <c r="D42" t="s">
        <v>161</v>
      </c>
    </row>
    <row r="43" spans="1:5" x14ac:dyDescent="0.25">
      <c r="A43" t="s">
        <v>26</v>
      </c>
      <c r="B43">
        <v>4</v>
      </c>
      <c r="C43">
        <v>2</v>
      </c>
      <c r="D43">
        <v>6</v>
      </c>
    </row>
    <row r="44" spans="1:5" x14ac:dyDescent="0.25">
      <c r="A44" t="s">
        <v>29</v>
      </c>
      <c r="B44">
        <v>1</v>
      </c>
      <c r="C44">
        <v>1</v>
      </c>
      <c r="D44">
        <v>2</v>
      </c>
    </row>
    <row r="45" spans="1:5" x14ac:dyDescent="0.25">
      <c r="A45" t="s">
        <v>33</v>
      </c>
      <c r="B45">
        <v>9</v>
      </c>
      <c r="C45">
        <v>1</v>
      </c>
      <c r="D45">
        <v>10</v>
      </c>
    </row>
    <row r="46" spans="1:5" x14ac:dyDescent="0.25">
      <c r="A46" t="s">
        <v>35</v>
      </c>
      <c r="B46">
        <v>1</v>
      </c>
      <c r="C46">
        <v>2</v>
      </c>
      <c r="D46">
        <v>3</v>
      </c>
    </row>
    <row r="47" spans="1:5" x14ac:dyDescent="0.25">
      <c r="A47" t="s">
        <v>38</v>
      </c>
      <c r="B47">
        <v>2</v>
      </c>
      <c r="C47">
        <v>1</v>
      </c>
      <c r="D47">
        <v>3</v>
      </c>
    </row>
    <row r="48" spans="1:5" x14ac:dyDescent="0.25">
      <c r="A48" t="s">
        <v>41</v>
      </c>
      <c r="B48">
        <v>3</v>
      </c>
      <c r="C48">
        <v>1</v>
      </c>
      <c r="D48">
        <v>4</v>
      </c>
    </row>
    <row r="49" spans="1:5" x14ac:dyDescent="0.25">
      <c r="A49" t="s">
        <v>56</v>
      </c>
      <c r="B49">
        <v>1</v>
      </c>
      <c r="C49">
        <v>1</v>
      </c>
      <c r="D49">
        <v>2</v>
      </c>
    </row>
    <row r="50" spans="1:5" x14ac:dyDescent="0.25">
      <c r="A50" t="s">
        <v>161</v>
      </c>
      <c r="B50">
        <v>21</v>
      </c>
      <c r="C50">
        <v>9</v>
      </c>
      <c r="D50">
        <v>30</v>
      </c>
      <c r="E50" s="11">
        <f>(C50-B50)/B50</f>
        <v>-0.5714285714285714</v>
      </c>
    </row>
    <row r="51" spans="1:5" x14ac:dyDescent="0.25">
      <c r="A51" s="5" t="s">
        <v>171</v>
      </c>
      <c r="B51" s="5" t="s">
        <v>164</v>
      </c>
    </row>
    <row r="52" spans="1:5" x14ac:dyDescent="0.25">
      <c r="A52" s="5" t="s">
        <v>160</v>
      </c>
      <c r="B52" s="9">
        <v>8</v>
      </c>
      <c r="C52" s="9">
        <v>9</v>
      </c>
      <c r="D52" s="9" t="s">
        <v>161</v>
      </c>
    </row>
    <row r="53" spans="1:5" x14ac:dyDescent="0.25">
      <c r="A53" s="6" t="s">
        <v>26</v>
      </c>
      <c r="B53" s="7">
        <v>6</v>
      </c>
      <c r="C53" s="7">
        <v>2</v>
      </c>
      <c r="D53" s="7">
        <v>8</v>
      </c>
    </row>
    <row r="54" spans="1:5" x14ac:dyDescent="0.25">
      <c r="A54" s="6" t="s">
        <v>29</v>
      </c>
      <c r="B54" s="7">
        <v>2</v>
      </c>
      <c r="C54" s="7">
        <v>2</v>
      </c>
      <c r="D54" s="7">
        <v>4</v>
      </c>
    </row>
    <row r="55" spans="1:5" x14ac:dyDescent="0.25">
      <c r="A55" s="6" t="s">
        <v>33</v>
      </c>
      <c r="B55" s="7">
        <v>4</v>
      </c>
      <c r="C55" s="7">
        <v>3</v>
      </c>
      <c r="D55" s="7">
        <v>7</v>
      </c>
    </row>
    <row r="56" spans="1:5" x14ac:dyDescent="0.25">
      <c r="A56" s="6" t="s">
        <v>35</v>
      </c>
      <c r="B56" s="7">
        <v>2</v>
      </c>
      <c r="C56" s="7">
        <v>2</v>
      </c>
      <c r="D56" s="7">
        <v>4</v>
      </c>
    </row>
    <row r="57" spans="1:5" x14ac:dyDescent="0.25">
      <c r="A57" s="6" t="s">
        <v>38</v>
      </c>
      <c r="B57" s="7">
        <v>2</v>
      </c>
      <c r="C57" s="7">
        <v>4</v>
      </c>
      <c r="D57" s="7">
        <v>6</v>
      </c>
    </row>
    <row r="58" spans="1:5" x14ac:dyDescent="0.25">
      <c r="A58" s="6" t="s">
        <v>41</v>
      </c>
      <c r="B58" s="7">
        <v>5</v>
      </c>
      <c r="C58" s="7">
        <v>5</v>
      </c>
      <c r="D58" s="7">
        <v>10</v>
      </c>
    </row>
    <row r="59" spans="1:5" x14ac:dyDescent="0.25">
      <c r="A59" s="6" t="s">
        <v>56</v>
      </c>
      <c r="B59" s="7">
        <v>3</v>
      </c>
      <c r="C59" s="7">
        <v>5</v>
      </c>
      <c r="D59" s="7">
        <v>8</v>
      </c>
    </row>
    <row r="60" spans="1:5" x14ac:dyDescent="0.25">
      <c r="A60" s="6" t="s">
        <v>161</v>
      </c>
      <c r="B60" s="7">
        <v>24</v>
      </c>
      <c r="C60" s="7">
        <v>23</v>
      </c>
      <c r="D60" s="7">
        <v>47</v>
      </c>
    </row>
    <row r="61" spans="1:5" x14ac:dyDescent="0.25">
      <c r="A61" t="s">
        <v>171</v>
      </c>
      <c r="B61" t="s">
        <v>164</v>
      </c>
    </row>
    <row r="62" spans="1:5" x14ac:dyDescent="0.25">
      <c r="A62" t="s">
        <v>160</v>
      </c>
      <c r="B62" t="s">
        <v>165</v>
      </c>
      <c r="C62" t="s">
        <v>166</v>
      </c>
      <c r="D62" t="s">
        <v>161</v>
      </c>
    </row>
    <row r="63" spans="1:5" x14ac:dyDescent="0.25">
      <c r="A63" t="s">
        <v>26</v>
      </c>
      <c r="B63">
        <v>6</v>
      </c>
      <c r="C63">
        <v>2</v>
      </c>
      <c r="D63">
        <v>8</v>
      </c>
    </row>
    <row r="64" spans="1:5" x14ac:dyDescent="0.25">
      <c r="A64" t="s">
        <v>29</v>
      </c>
      <c r="B64">
        <v>2</v>
      </c>
      <c r="C64">
        <v>2</v>
      </c>
      <c r="D64">
        <v>4</v>
      </c>
    </row>
    <row r="65" spans="1:5" x14ac:dyDescent="0.25">
      <c r="A65" t="s">
        <v>33</v>
      </c>
      <c r="B65">
        <v>4</v>
      </c>
      <c r="C65">
        <v>3</v>
      </c>
      <c r="D65">
        <v>7</v>
      </c>
      <c r="E65"/>
    </row>
    <row r="66" spans="1:5" x14ac:dyDescent="0.25">
      <c r="A66" t="s">
        <v>35</v>
      </c>
      <c r="B66">
        <v>2</v>
      </c>
      <c r="C66">
        <v>2</v>
      </c>
      <c r="D66">
        <v>4</v>
      </c>
      <c r="E66"/>
    </row>
    <row r="67" spans="1:5" x14ac:dyDescent="0.25">
      <c r="A67" t="s">
        <v>38</v>
      </c>
      <c r="B67">
        <v>2</v>
      </c>
      <c r="C67">
        <v>4</v>
      </c>
      <c r="D67">
        <v>6</v>
      </c>
      <c r="E67"/>
    </row>
    <row r="68" spans="1:5" x14ac:dyDescent="0.25">
      <c r="A68" t="s">
        <v>41</v>
      </c>
      <c r="B68">
        <v>5</v>
      </c>
      <c r="C68">
        <v>5</v>
      </c>
      <c r="D68">
        <v>10</v>
      </c>
      <c r="E68"/>
    </row>
    <row r="69" spans="1:5" x14ac:dyDescent="0.25">
      <c r="A69" t="s">
        <v>56</v>
      </c>
      <c r="B69">
        <v>3</v>
      </c>
      <c r="C69">
        <v>5</v>
      </c>
      <c r="D69">
        <v>8</v>
      </c>
      <c r="E69"/>
    </row>
    <row r="70" spans="1:5" x14ac:dyDescent="0.25">
      <c r="A70" t="s">
        <v>161</v>
      </c>
      <c r="B70">
        <v>24</v>
      </c>
      <c r="C70">
        <v>23</v>
      </c>
      <c r="D70">
        <v>47</v>
      </c>
      <c r="E70"/>
    </row>
    <row r="71" spans="1:5" x14ac:dyDescent="0.25">
      <c r="A71" t="s">
        <v>172</v>
      </c>
      <c r="E71"/>
    </row>
    <row r="72" spans="1:5" x14ac:dyDescent="0.25">
      <c r="A72" t="s">
        <v>160</v>
      </c>
      <c r="B72" t="s">
        <v>165</v>
      </c>
      <c r="C72" t="s">
        <v>166</v>
      </c>
      <c r="E72"/>
    </row>
    <row r="73" spans="1:5" x14ac:dyDescent="0.25">
      <c r="A73" t="s">
        <v>26</v>
      </c>
      <c r="B73" s="4">
        <f>B43/B33</f>
        <v>6.4516129032258063E-2</v>
      </c>
      <c r="C73" s="4">
        <f>C43/C33</f>
        <v>9.0909090909090912E-2</v>
      </c>
      <c r="E73"/>
    </row>
    <row r="74" spans="1:5" x14ac:dyDescent="0.25">
      <c r="A74" t="s">
        <v>29</v>
      </c>
      <c r="B74" s="4">
        <f t="shared" ref="B74:C79" si="2">B44/B34</f>
        <v>8.3333333333333329E-2</v>
      </c>
      <c r="C74" s="4">
        <f t="shared" si="2"/>
        <v>3.8461538461538464E-2</v>
      </c>
      <c r="E74"/>
    </row>
    <row r="75" spans="1:5" x14ac:dyDescent="0.25">
      <c r="A75" t="s">
        <v>33</v>
      </c>
      <c r="B75" s="4">
        <f t="shared" si="2"/>
        <v>3.7499999999999999E-2</v>
      </c>
      <c r="C75" s="4">
        <f t="shared" si="2"/>
        <v>0.05</v>
      </c>
      <c r="E75"/>
    </row>
    <row r="76" spans="1:5" x14ac:dyDescent="0.25">
      <c r="A76" t="s">
        <v>35</v>
      </c>
      <c r="B76" s="4">
        <f t="shared" si="2"/>
        <v>0.1</v>
      </c>
      <c r="C76" s="4">
        <f t="shared" si="2"/>
        <v>4.878048780487805E-2</v>
      </c>
      <c r="E76"/>
    </row>
    <row r="77" spans="1:5" x14ac:dyDescent="0.25">
      <c r="A77" t="s">
        <v>38</v>
      </c>
      <c r="B77" s="4">
        <f t="shared" si="2"/>
        <v>7.1428571428571425E-2</v>
      </c>
      <c r="C77" s="4">
        <f t="shared" si="2"/>
        <v>1.5873015873015872E-2</v>
      </c>
      <c r="E77"/>
    </row>
    <row r="78" spans="1:5" x14ac:dyDescent="0.25">
      <c r="A78" t="s">
        <v>41</v>
      </c>
      <c r="B78" s="4">
        <f t="shared" si="2"/>
        <v>6.9767441860465115E-2</v>
      </c>
      <c r="C78" s="4">
        <f t="shared" si="2"/>
        <v>1.6129032258064516E-2</v>
      </c>
      <c r="E78"/>
    </row>
    <row r="79" spans="1:5" x14ac:dyDescent="0.25">
      <c r="A79" t="s">
        <v>56</v>
      </c>
      <c r="B79" s="4">
        <f t="shared" si="2"/>
        <v>5.5555555555555552E-2</v>
      </c>
      <c r="C79" s="4">
        <f t="shared" si="2"/>
        <v>2.564102564102564E-2</v>
      </c>
      <c r="E79"/>
    </row>
    <row r="80" spans="1:5" x14ac:dyDescent="0.25">
      <c r="E80"/>
    </row>
    <row r="81" spans="1:7" x14ac:dyDescent="0.25">
      <c r="A81" s="5" t="s">
        <v>174</v>
      </c>
      <c r="B81" s="5" t="s">
        <v>164</v>
      </c>
      <c r="E81"/>
    </row>
    <row r="82" spans="1:7" x14ac:dyDescent="0.25">
      <c r="A82" s="5" t="s">
        <v>160</v>
      </c>
      <c r="B82" s="9">
        <v>8</v>
      </c>
      <c r="C82" s="9">
        <v>9</v>
      </c>
      <c r="D82" s="9" t="s">
        <v>161</v>
      </c>
      <c r="E82"/>
    </row>
    <row r="83" spans="1:7" x14ac:dyDescent="0.25">
      <c r="A83" s="6" t="s">
        <v>26</v>
      </c>
      <c r="B83" s="7">
        <v>6</v>
      </c>
      <c r="C83" s="7">
        <v>2</v>
      </c>
      <c r="D83" s="7">
        <v>8</v>
      </c>
      <c r="E83"/>
    </row>
    <row r="84" spans="1:7" x14ac:dyDescent="0.25">
      <c r="A84" s="6" t="s">
        <v>29</v>
      </c>
      <c r="B84" s="7">
        <v>2</v>
      </c>
      <c r="C84" s="7">
        <v>2</v>
      </c>
      <c r="D84" s="7">
        <v>4</v>
      </c>
      <c r="E84"/>
    </row>
    <row r="85" spans="1:7" x14ac:dyDescent="0.25">
      <c r="A85" s="6" t="s">
        <v>33</v>
      </c>
      <c r="B85" s="7">
        <v>4</v>
      </c>
      <c r="C85" s="7">
        <v>3</v>
      </c>
      <c r="D85" s="7">
        <v>7</v>
      </c>
      <c r="E85"/>
    </row>
    <row r="86" spans="1:7" x14ac:dyDescent="0.25">
      <c r="A86" s="6" t="s">
        <v>35</v>
      </c>
      <c r="B86" s="7">
        <v>2</v>
      </c>
      <c r="C86" s="7">
        <v>2</v>
      </c>
      <c r="D86" s="7">
        <v>4</v>
      </c>
      <c r="E86"/>
    </row>
    <row r="87" spans="1:7" x14ac:dyDescent="0.25">
      <c r="A87" s="6" t="s">
        <v>38</v>
      </c>
      <c r="B87" s="7">
        <v>2</v>
      </c>
      <c r="C87" s="7">
        <v>4</v>
      </c>
      <c r="D87" s="7">
        <v>6</v>
      </c>
      <c r="E87"/>
    </row>
    <row r="88" spans="1:7" x14ac:dyDescent="0.25">
      <c r="A88" s="6" t="s">
        <v>41</v>
      </c>
      <c r="B88" s="7">
        <v>5</v>
      </c>
      <c r="C88" s="7">
        <v>5</v>
      </c>
      <c r="D88" s="7">
        <v>10</v>
      </c>
      <c r="E88"/>
    </row>
    <row r="89" spans="1:7" x14ac:dyDescent="0.25">
      <c r="A89" s="6" t="s">
        <v>56</v>
      </c>
      <c r="B89" s="7">
        <v>3</v>
      </c>
      <c r="C89" s="7">
        <v>5</v>
      </c>
      <c r="D89" s="7">
        <v>8</v>
      </c>
      <c r="E89"/>
    </row>
    <row r="90" spans="1:7" x14ac:dyDescent="0.25">
      <c r="A90" s="6" t="s">
        <v>161</v>
      </c>
      <c r="B90" s="7">
        <v>24</v>
      </c>
      <c r="C90" s="7">
        <v>23</v>
      </c>
      <c r="D90" s="7">
        <v>47</v>
      </c>
      <c r="E90"/>
    </row>
    <row r="91" spans="1:7" x14ac:dyDescent="0.25">
      <c r="E91"/>
    </row>
    <row r="92" spans="1:7" x14ac:dyDescent="0.25">
      <c r="E92"/>
    </row>
    <row r="93" spans="1:7" x14ac:dyDescent="0.25">
      <c r="E93"/>
    </row>
    <row r="94" spans="1:7" x14ac:dyDescent="0.25">
      <c r="E94"/>
    </row>
    <row r="95" spans="1:7" x14ac:dyDescent="0.25">
      <c r="E95"/>
    </row>
    <row r="96" spans="1:7" x14ac:dyDescent="0.25">
      <c r="E96"/>
      <c r="F96" t="s">
        <v>174</v>
      </c>
      <c r="G96" t="s">
        <v>164</v>
      </c>
    </row>
    <row r="97" spans="2:9" x14ac:dyDescent="0.25">
      <c r="E97"/>
      <c r="F97" t="s">
        <v>160</v>
      </c>
      <c r="G97" t="s">
        <v>165</v>
      </c>
      <c r="H97" t="s">
        <v>166</v>
      </c>
      <c r="I97" t="s">
        <v>161</v>
      </c>
    </row>
    <row r="98" spans="2:9" x14ac:dyDescent="0.25">
      <c r="E98"/>
      <c r="F98" t="s">
        <v>26</v>
      </c>
      <c r="G98">
        <v>6</v>
      </c>
      <c r="H98">
        <v>2</v>
      </c>
      <c r="I98">
        <v>8</v>
      </c>
    </row>
    <row r="99" spans="2:9" x14ac:dyDescent="0.25">
      <c r="B99" s="4"/>
      <c r="C99" s="4"/>
      <c r="E99"/>
      <c r="F99" t="s">
        <v>29</v>
      </c>
      <c r="G99">
        <v>2</v>
      </c>
      <c r="H99">
        <v>2</v>
      </c>
      <c r="I99">
        <v>4</v>
      </c>
    </row>
    <row r="100" spans="2:9" x14ac:dyDescent="0.25">
      <c r="B100" s="4"/>
      <c r="C100" s="4"/>
      <c r="E100"/>
      <c r="F100" t="s">
        <v>33</v>
      </c>
      <c r="G100">
        <v>4</v>
      </c>
      <c r="H100">
        <v>3</v>
      </c>
      <c r="I100">
        <v>7</v>
      </c>
    </row>
    <row r="101" spans="2:9" x14ac:dyDescent="0.25">
      <c r="E101"/>
      <c r="F101" t="s">
        <v>35</v>
      </c>
      <c r="G101">
        <v>2</v>
      </c>
      <c r="H101">
        <v>2</v>
      </c>
      <c r="I101">
        <v>4</v>
      </c>
    </row>
    <row r="102" spans="2:9" x14ac:dyDescent="0.25">
      <c r="E102"/>
      <c r="F102" t="s">
        <v>38</v>
      </c>
      <c r="G102">
        <v>2</v>
      </c>
      <c r="H102">
        <v>4</v>
      </c>
      <c r="I102">
        <v>6</v>
      </c>
    </row>
    <row r="103" spans="2:9" x14ac:dyDescent="0.25">
      <c r="E103"/>
      <c r="F103" t="s">
        <v>41</v>
      </c>
      <c r="G103">
        <v>5</v>
      </c>
      <c r="H103">
        <v>5</v>
      </c>
      <c r="I103">
        <v>10</v>
      </c>
    </row>
    <row r="104" spans="2:9" x14ac:dyDescent="0.25">
      <c r="E104"/>
      <c r="F104" t="s">
        <v>56</v>
      </c>
      <c r="G104">
        <v>3</v>
      </c>
      <c r="H104">
        <v>5</v>
      </c>
      <c r="I104">
        <v>8</v>
      </c>
    </row>
    <row r="105" spans="2:9" x14ac:dyDescent="0.25">
      <c r="E105"/>
      <c r="F105" t="s">
        <v>161</v>
      </c>
      <c r="G105">
        <v>24</v>
      </c>
      <c r="H105">
        <v>23</v>
      </c>
      <c r="I105">
        <v>47</v>
      </c>
    </row>
    <row r="106" spans="2:9" x14ac:dyDescent="0.25">
      <c r="E106"/>
    </row>
    <row r="107" spans="2:9" x14ac:dyDescent="0.25">
      <c r="E107"/>
    </row>
    <row r="108" spans="2:9" x14ac:dyDescent="0.25">
      <c r="E108"/>
    </row>
    <row r="109" spans="2:9" x14ac:dyDescent="0.25">
      <c r="E109"/>
    </row>
    <row r="110" spans="2:9" x14ac:dyDescent="0.25">
      <c r="E110"/>
    </row>
    <row r="111" spans="2:9" x14ac:dyDescent="0.25">
      <c r="E111"/>
    </row>
    <row r="112" spans="2:9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</sheetData>
  <phoneticPr fontId="1" type="noConversion"/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E4E-CB3D-4A95-B6B1-B43EF2549712}">
  <dimension ref="A1:Q79"/>
  <sheetViews>
    <sheetView topLeftCell="C17" zoomScale="70" zoomScaleNormal="70" workbookViewId="0">
      <selection activeCell="P31" sqref="P31"/>
    </sheetView>
  </sheetViews>
  <sheetFormatPr defaultRowHeight="13.8" x14ac:dyDescent="0.25"/>
  <cols>
    <col min="1" max="1" width="18.77734375" bestFit="1" customWidth="1"/>
    <col min="2" max="2" width="9.77734375" bestFit="1" customWidth="1"/>
    <col min="3" max="3" width="8.6640625" bestFit="1" customWidth="1"/>
    <col min="4" max="4" width="16.109375" bestFit="1" customWidth="1"/>
    <col min="5" max="5" width="10.5546875" customWidth="1"/>
    <col min="6" max="6" width="9.5546875" bestFit="1" customWidth="1"/>
    <col min="7" max="7" width="13.88671875" bestFit="1" customWidth="1"/>
    <col min="8" max="9" width="9.5546875" bestFit="1" customWidth="1"/>
    <col min="10" max="10" width="10.5546875" bestFit="1" customWidth="1"/>
    <col min="11" max="11" width="9.5546875" bestFit="1" customWidth="1"/>
    <col min="12" max="12" width="11.6640625" bestFit="1" customWidth="1"/>
    <col min="13" max="13" width="13.88671875" bestFit="1" customWidth="1"/>
    <col min="14" max="14" width="11.6640625" bestFit="1" customWidth="1"/>
    <col min="15" max="15" width="16.109375" bestFit="1" customWidth="1"/>
    <col min="16" max="16" width="43.44140625" bestFit="1" customWidth="1"/>
    <col min="17" max="17" width="19.88671875" bestFit="1" customWidth="1"/>
    <col min="18" max="18" width="9.5546875" customWidth="1"/>
  </cols>
  <sheetData>
    <row r="1" spans="1:17" x14ac:dyDescent="0.25">
      <c r="A1" t="s">
        <v>158</v>
      </c>
      <c r="B1" t="s">
        <v>165</v>
      </c>
      <c r="C1" t="s">
        <v>166</v>
      </c>
      <c r="D1" t="s">
        <v>176</v>
      </c>
      <c r="F1" t="s">
        <v>180</v>
      </c>
      <c r="G1" t="s">
        <v>165</v>
      </c>
      <c r="H1" t="s">
        <v>166</v>
      </c>
      <c r="I1" t="s">
        <v>181</v>
      </c>
      <c r="K1" t="s">
        <v>182</v>
      </c>
      <c r="L1" t="s">
        <v>165</v>
      </c>
      <c r="M1" t="s">
        <v>166</v>
      </c>
      <c r="N1" t="s">
        <v>183</v>
      </c>
    </row>
    <row r="2" spans="1:17" x14ac:dyDescent="0.25">
      <c r="A2" t="s">
        <v>26</v>
      </c>
      <c r="B2">
        <v>14000</v>
      </c>
      <c r="C2">
        <v>7600</v>
      </c>
      <c r="D2">
        <f>C2-B2</f>
        <v>-6400</v>
      </c>
      <c r="F2" t="s">
        <v>26</v>
      </c>
      <c r="G2">
        <v>32800</v>
      </c>
      <c r="H2">
        <v>16400</v>
      </c>
      <c r="I2">
        <f>H2-G2</f>
        <v>-16400</v>
      </c>
      <c r="K2" t="s">
        <v>26</v>
      </c>
      <c r="L2">
        <f>G2-B2</f>
        <v>18800</v>
      </c>
      <c r="M2">
        <f>H2-C2</f>
        <v>8800</v>
      </c>
      <c r="N2">
        <f>M2-L2</f>
        <v>-10000</v>
      </c>
    </row>
    <row r="3" spans="1:17" x14ac:dyDescent="0.25">
      <c r="A3" t="s">
        <v>29</v>
      </c>
      <c r="B3">
        <v>5800</v>
      </c>
      <c r="C3">
        <v>4200</v>
      </c>
      <c r="D3">
        <f t="shared" ref="D3:D9" si="0">C3-B3</f>
        <v>-1600</v>
      </c>
      <c r="F3" t="s">
        <v>29</v>
      </c>
      <c r="G3">
        <v>8200</v>
      </c>
      <c r="H3">
        <v>8200</v>
      </c>
      <c r="I3">
        <f t="shared" ref="I3:I9" si="1">H3-G3</f>
        <v>0</v>
      </c>
      <c r="K3" t="s">
        <v>29</v>
      </c>
      <c r="L3">
        <f t="shared" ref="L3:M8" si="2">G3-B3</f>
        <v>2400</v>
      </c>
      <c r="M3">
        <f t="shared" si="2"/>
        <v>4000</v>
      </c>
      <c r="N3">
        <f t="shared" ref="N3:N8" si="3">M3-L3</f>
        <v>1600</v>
      </c>
    </row>
    <row r="4" spans="1:17" x14ac:dyDescent="0.25">
      <c r="A4" t="s">
        <v>33</v>
      </c>
      <c r="B4">
        <v>11200</v>
      </c>
      <c r="C4">
        <v>7300</v>
      </c>
      <c r="D4">
        <f t="shared" si="0"/>
        <v>-3900</v>
      </c>
      <c r="F4" t="s">
        <v>33</v>
      </c>
      <c r="G4">
        <v>73800</v>
      </c>
      <c r="H4">
        <v>8200</v>
      </c>
      <c r="I4">
        <f t="shared" si="1"/>
        <v>-65600</v>
      </c>
      <c r="K4" t="s">
        <v>33</v>
      </c>
      <c r="L4">
        <f t="shared" si="2"/>
        <v>62600</v>
      </c>
      <c r="M4">
        <f t="shared" si="2"/>
        <v>900</v>
      </c>
      <c r="N4">
        <f t="shared" si="3"/>
        <v>-61700</v>
      </c>
    </row>
    <row r="5" spans="1:17" x14ac:dyDescent="0.25">
      <c r="A5" t="s">
        <v>35</v>
      </c>
      <c r="B5">
        <v>13400</v>
      </c>
      <c r="C5">
        <v>5200</v>
      </c>
      <c r="D5">
        <f t="shared" si="0"/>
        <v>-8200</v>
      </c>
      <c r="F5" t="s">
        <v>35</v>
      </c>
      <c r="G5">
        <v>8200</v>
      </c>
      <c r="H5">
        <v>16400</v>
      </c>
      <c r="I5">
        <f t="shared" si="1"/>
        <v>8200</v>
      </c>
      <c r="K5" t="s">
        <v>35</v>
      </c>
      <c r="L5">
        <f t="shared" si="2"/>
        <v>-5200</v>
      </c>
      <c r="M5">
        <f t="shared" si="2"/>
        <v>11200</v>
      </c>
      <c r="N5">
        <f t="shared" si="3"/>
        <v>16400</v>
      </c>
    </row>
    <row r="6" spans="1:17" x14ac:dyDescent="0.25">
      <c r="A6" t="s">
        <v>38</v>
      </c>
      <c r="B6">
        <v>12600</v>
      </c>
      <c r="C6">
        <v>25300</v>
      </c>
      <c r="D6">
        <f t="shared" si="0"/>
        <v>12700</v>
      </c>
      <c r="F6" t="s">
        <v>38</v>
      </c>
      <c r="G6">
        <v>16400</v>
      </c>
      <c r="H6">
        <v>8200</v>
      </c>
      <c r="I6">
        <f t="shared" si="1"/>
        <v>-8200</v>
      </c>
      <c r="K6" t="s">
        <v>38</v>
      </c>
      <c r="L6">
        <f t="shared" si="2"/>
        <v>3800</v>
      </c>
      <c r="M6">
        <f t="shared" si="2"/>
        <v>-17100</v>
      </c>
      <c r="N6">
        <f t="shared" si="3"/>
        <v>-20900</v>
      </c>
    </row>
    <row r="7" spans="1:17" x14ac:dyDescent="0.25">
      <c r="A7" t="s">
        <v>41</v>
      </c>
      <c r="B7">
        <v>16700</v>
      </c>
      <c r="C7">
        <v>17800</v>
      </c>
      <c r="D7">
        <f t="shared" si="0"/>
        <v>1100</v>
      </c>
      <c r="F7" t="s">
        <v>41</v>
      </c>
      <c r="G7">
        <v>24600</v>
      </c>
      <c r="H7">
        <v>8200</v>
      </c>
      <c r="I7">
        <f t="shared" si="1"/>
        <v>-16400</v>
      </c>
      <c r="K7" t="s">
        <v>41</v>
      </c>
      <c r="L7">
        <f t="shared" si="2"/>
        <v>7900</v>
      </c>
      <c r="M7">
        <f t="shared" si="2"/>
        <v>-9600</v>
      </c>
      <c r="N7">
        <f t="shared" si="3"/>
        <v>-17500</v>
      </c>
    </row>
    <row r="8" spans="1:17" x14ac:dyDescent="0.25">
      <c r="A8" t="s">
        <v>56</v>
      </c>
      <c r="B8">
        <v>12400</v>
      </c>
      <c r="C8">
        <v>12700</v>
      </c>
      <c r="D8">
        <f t="shared" si="0"/>
        <v>300</v>
      </c>
      <c r="F8" t="s">
        <v>56</v>
      </c>
      <c r="G8">
        <v>8200</v>
      </c>
      <c r="H8">
        <v>8200</v>
      </c>
      <c r="I8">
        <f t="shared" si="1"/>
        <v>0</v>
      </c>
      <c r="K8" t="s">
        <v>56</v>
      </c>
      <c r="L8">
        <f t="shared" si="2"/>
        <v>-4200</v>
      </c>
      <c r="M8">
        <f t="shared" si="2"/>
        <v>-4500</v>
      </c>
      <c r="N8">
        <f t="shared" si="3"/>
        <v>-300</v>
      </c>
    </row>
    <row r="12" spans="1:17" ht="15.6" x14ac:dyDescent="0.25">
      <c r="A12" s="5" t="s">
        <v>186</v>
      </c>
      <c r="B12" s="5" t="s">
        <v>164</v>
      </c>
      <c r="H12" s="15" t="s">
        <v>196</v>
      </c>
      <c r="I12" s="15" t="s">
        <v>176</v>
      </c>
      <c r="J12" s="15" t="s">
        <v>184</v>
      </c>
      <c r="K12" s="15" t="s">
        <v>181</v>
      </c>
      <c r="L12" s="15" t="s">
        <v>183</v>
      </c>
      <c r="M12" s="15" t="s">
        <v>187</v>
      </c>
      <c r="N12" s="15" t="s">
        <v>189</v>
      </c>
      <c r="O12" s="15" t="s">
        <v>193</v>
      </c>
      <c r="P12" s="15" t="s">
        <v>195</v>
      </c>
      <c r="Q12" s="15" t="s">
        <v>195</v>
      </c>
    </row>
    <row r="13" spans="1:17" ht="15.6" x14ac:dyDescent="0.25">
      <c r="A13" s="5" t="s">
        <v>160</v>
      </c>
      <c r="B13" s="9">
        <v>8</v>
      </c>
      <c r="C13" s="9">
        <v>9</v>
      </c>
      <c r="D13" s="9" t="s">
        <v>161</v>
      </c>
      <c r="H13" s="15" t="s">
        <v>26</v>
      </c>
      <c r="I13" s="17">
        <v>-6400</v>
      </c>
      <c r="J13" s="15">
        <v>7600</v>
      </c>
      <c r="K13" s="18">
        <v>-16400</v>
      </c>
      <c r="L13" s="15">
        <v>-10000</v>
      </c>
      <c r="M13" s="24">
        <v>1466.6666666666665</v>
      </c>
      <c r="N13" s="18">
        <v>-40</v>
      </c>
      <c r="O13" s="25">
        <v>2.6392961876832849E-2</v>
      </c>
      <c r="P13" s="15" t="str">
        <f>(IF(M13&lt;0,IF(M13=0,"平均成本不变","平均成本下降"),"平均成本上升")&amp;"&amp;"&amp;(IF(N13&lt;0,IF(N13=0,"线索量不变","线索量下降"),"线索量上升"))&amp;"&amp;"&amp;(IF(O13&lt;0,IF(O13=0,"线索转化率不变","线索转化率下降"),"线索转化率上升")))</f>
        <v>平均成本上升&amp;线索量下降&amp;线索转化率上升</v>
      </c>
      <c r="Q13" s="15" t="str">
        <f>(IF(I13&lt;=0,IF(I13=0,"成本不变","成本下降"),"成本上升")&amp;"&amp;"&amp;(IF(K13&lt;=0,IF(K13=0,"收入不变","收入下降"),"收入上升")))</f>
        <v>成本下降&amp;收入下降</v>
      </c>
    </row>
    <row r="14" spans="1:17" ht="15.6" x14ac:dyDescent="0.25">
      <c r="A14" s="6" t="s">
        <v>26</v>
      </c>
      <c r="B14" s="14">
        <v>2333.3333333333335</v>
      </c>
      <c r="C14" s="14">
        <v>3800</v>
      </c>
      <c r="D14" s="14">
        <v>2700</v>
      </c>
      <c r="H14" s="15" t="s">
        <v>29</v>
      </c>
      <c r="I14" s="22">
        <v>-1600</v>
      </c>
      <c r="J14" s="15">
        <v>4200</v>
      </c>
      <c r="K14" s="15">
        <v>0</v>
      </c>
      <c r="L14" s="15">
        <v>1600</v>
      </c>
      <c r="M14" s="24">
        <v>-800</v>
      </c>
      <c r="N14" s="15">
        <v>14</v>
      </c>
      <c r="O14" s="26">
        <v>-4.4871794871794865E-2</v>
      </c>
      <c r="P14" s="15" t="str">
        <f t="shared" ref="P14:P19" si="4">(IF(M14&lt;0,IF(M14=0,"平均成本不变","平均成本下降"),"平均成本上升")&amp;"&amp;"&amp;(IF(N14&lt;0,IF(N14=0,"线索量不变","线索量下降"),"线索量上升"))&amp;"&amp;"&amp;(IF(O14&lt;0,IF(O14=0,"线索转化率不变","线索转化率下降"),"线索转化率上升")))</f>
        <v>平均成本下降&amp;线索量上升&amp;线索转化率下降</v>
      </c>
      <c r="Q14" s="15" t="str">
        <f t="shared" ref="Q14:Q19" si="5">(IF(I14&lt;=0,IF(I14=0,"成本不变","成本下降"),"成本上升")&amp;"&amp;"&amp;(IF(K14&lt;=0,IF(K14=0,"收入不变","收入下降"),"收入上升")))</f>
        <v>成本下降&amp;收入不变</v>
      </c>
    </row>
    <row r="15" spans="1:17" ht="15.6" x14ac:dyDescent="0.25">
      <c r="A15" s="6" t="s">
        <v>29</v>
      </c>
      <c r="B15" s="14">
        <v>2900</v>
      </c>
      <c r="C15" s="14">
        <v>2100</v>
      </c>
      <c r="D15" s="14">
        <v>2500</v>
      </c>
      <c r="H15" s="15" t="s">
        <v>33</v>
      </c>
      <c r="I15" s="18">
        <v>-3900</v>
      </c>
      <c r="J15" s="15">
        <v>7300</v>
      </c>
      <c r="K15" s="17">
        <v>-65600</v>
      </c>
      <c r="L15" s="15">
        <v>-61700</v>
      </c>
      <c r="M15" s="24">
        <v>-366.66666666666652</v>
      </c>
      <c r="N15" s="17">
        <v>-220</v>
      </c>
      <c r="O15" s="27">
        <v>1.2500000000000004E-2</v>
      </c>
      <c r="P15" s="15" t="str">
        <f t="shared" si="4"/>
        <v>平均成本下降&amp;线索量下降&amp;线索转化率上升</v>
      </c>
      <c r="Q15" s="15" t="str">
        <f t="shared" si="5"/>
        <v>成本下降&amp;收入下降</v>
      </c>
    </row>
    <row r="16" spans="1:17" ht="15.6" x14ac:dyDescent="0.25">
      <c r="A16" s="6" t="s">
        <v>33</v>
      </c>
      <c r="B16" s="14">
        <v>2800</v>
      </c>
      <c r="C16" s="14">
        <v>2433.3333333333335</v>
      </c>
      <c r="D16" s="14">
        <v>2642.8571428571427</v>
      </c>
      <c r="H16" s="15" t="s">
        <v>35</v>
      </c>
      <c r="I16" s="17">
        <v>-8200</v>
      </c>
      <c r="J16" s="15">
        <v>5200</v>
      </c>
      <c r="K16" s="21">
        <v>8200</v>
      </c>
      <c r="L16" s="15">
        <v>16400</v>
      </c>
      <c r="M16" s="24">
        <v>-4100</v>
      </c>
      <c r="N16" s="15">
        <v>31</v>
      </c>
      <c r="O16" s="26">
        <v>-5.1219512195121955E-2</v>
      </c>
      <c r="P16" s="15" t="str">
        <f t="shared" si="4"/>
        <v>平均成本下降&amp;线索量上升&amp;线索转化率下降</v>
      </c>
      <c r="Q16" s="20" t="str">
        <f t="shared" si="5"/>
        <v>成本下降&amp;收入上升</v>
      </c>
    </row>
    <row r="17" spans="1:17" ht="15.6" x14ac:dyDescent="0.25">
      <c r="A17" s="6" t="s">
        <v>35</v>
      </c>
      <c r="B17" s="14">
        <v>6700</v>
      </c>
      <c r="C17" s="14">
        <v>2600</v>
      </c>
      <c r="D17" s="14">
        <v>4650</v>
      </c>
      <c r="H17" s="15" t="s">
        <v>38</v>
      </c>
      <c r="I17" s="19">
        <v>12700</v>
      </c>
      <c r="J17" s="15">
        <v>25300</v>
      </c>
      <c r="K17" s="22">
        <v>-8200</v>
      </c>
      <c r="L17" s="15">
        <v>-20900</v>
      </c>
      <c r="M17" s="24">
        <v>25</v>
      </c>
      <c r="N17" s="15">
        <v>35</v>
      </c>
      <c r="O17" s="26">
        <v>-5.5555555555555552E-2</v>
      </c>
      <c r="P17" s="15" t="str">
        <f t="shared" si="4"/>
        <v>平均成本上升&amp;线索量上升&amp;线索转化率下降</v>
      </c>
      <c r="Q17" s="19" t="str">
        <f t="shared" si="5"/>
        <v>成本上升&amp;收入下降</v>
      </c>
    </row>
    <row r="18" spans="1:17" ht="15.6" x14ac:dyDescent="0.25">
      <c r="A18" s="6" t="s">
        <v>38</v>
      </c>
      <c r="B18" s="14">
        <v>6300</v>
      </c>
      <c r="C18" s="14">
        <v>6325</v>
      </c>
      <c r="D18" s="14">
        <v>6316.666666666667</v>
      </c>
      <c r="H18" s="15" t="s">
        <v>41</v>
      </c>
      <c r="I18" s="21">
        <v>1100</v>
      </c>
      <c r="J18" s="15">
        <v>17800</v>
      </c>
      <c r="K18" s="18">
        <v>-16400</v>
      </c>
      <c r="L18" s="15">
        <v>-17500</v>
      </c>
      <c r="M18" s="24">
        <v>220</v>
      </c>
      <c r="N18" s="15">
        <v>19</v>
      </c>
      <c r="O18" s="26">
        <v>-5.36384096024006E-2</v>
      </c>
      <c r="P18" s="15" t="str">
        <f t="shared" si="4"/>
        <v>平均成本上升&amp;线索量上升&amp;线索转化率下降</v>
      </c>
      <c r="Q18" s="19" t="str">
        <f t="shared" si="5"/>
        <v>成本上升&amp;收入下降</v>
      </c>
    </row>
    <row r="19" spans="1:17" ht="15.6" x14ac:dyDescent="0.25">
      <c r="A19" s="6" t="s">
        <v>41</v>
      </c>
      <c r="B19" s="14">
        <v>3340</v>
      </c>
      <c r="C19" s="14">
        <v>3560</v>
      </c>
      <c r="D19" s="14">
        <v>3450</v>
      </c>
      <c r="H19" s="15" t="s">
        <v>56</v>
      </c>
      <c r="I19" s="23">
        <v>300</v>
      </c>
      <c r="J19" s="15">
        <v>12700</v>
      </c>
      <c r="K19" s="15">
        <v>0</v>
      </c>
      <c r="L19" s="15">
        <v>-300</v>
      </c>
      <c r="M19" s="24">
        <v>-1593.333333333333</v>
      </c>
      <c r="N19" s="15">
        <v>21</v>
      </c>
      <c r="O19" s="26">
        <v>-2.9914529914529912E-2</v>
      </c>
      <c r="P19" s="15" t="str">
        <f t="shared" si="4"/>
        <v>平均成本下降&amp;线索量上升&amp;线索转化率下降</v>
      </c>
      <c r="Q19" s="23" t="str">
        <f t="shared" si="5"/>
        <v>成本上升&amp;收入不变</v>
      </c>
    </row>
    <row r="20" spans="1:17" x14ac:dyDescent="0.25">
      <c r="A20" s="6" t="s">
        <v>56</v>
      </c>
      <c r="B20" s="14">
        <v>4133.333333333333</v>
      </c>
      <c r="C20" s="14">
        <v>2540</v>
      </c>
      <c r="D20" s="14">
        <v>3137.5</v>
      </c>
      <c r="H20" s="13" t="s">
        <v>185</v>
      </c>
      <c r="I20">
        <f>AVERAGE(I13:I19)</f>
        <v>-857.14285714285711</v>
      </c>
      <c r="K20">
        <f t="shared" ref="K20" si="6">AVERAGE(K13:K19)</f>
        <v>-14057.142857142857</v>
      </c>
      <c r="L20">
        <f t="shared" ref="L20" si="7">AVERAGE(L13:L19)</f>
        <v>-13200</v>
      </c>
      <c r="M20">
        <f t="shared" ref="M20" si="8">AVERAGE(M13:M19)</f>
        <v>-735.47619047619048</v>
      </c>
      <c r="N20">
        <f t="shared" ref="N20" si="9">AVERAGE(N13:N19)</f>
        <v>-20</v>
      </c>
      <c r="O20">
        <f t="shared" ref="O20" si="10">AVERAGE(O13:O19)</f>
        <v>-2.8043834323224291E-2</v>
      </c>
    </row>
    <row r="21" spans="1:17" x14ac:dyDescent="0.25">
      <c r="A21" s="6" t="s">
        <v>161</v>
      </c>
      <c r="B21" s="14">
        <v>3587.5</v>
      </c>
      <c r="C21" s="14">
        <v>3482.608695652174</v>
      </c>
      <c r="D21" s="14">
        <v>3536.1702127659573</v>
      </c>
    </row>
    <row r="23" spans="1:17" x14ac:dyDescent="0.25">
      <c r="A23" t="s">
        <v>160</v>
      </c>
      <c r="B23" t="s">
        <v>165</v>
      </c>
      <c r="C23" t="s">
        <v>166</v>
      </c>
      <c r="D23" t="s">
        <v>187</v>
      </c>
      <c r="E23" t="s">
        <v>203</v>
      </c>
    </row>
    <row r="24" spans="1:17" x14ac:dyDescent="0.25">
      <c r="A24" t="s">
        <v>26</v>
      </c>
      <c r="B24" s="14">
        <v>2333.3333333333335</v>
      </c>
      <c r="C24" s="14">
        <v>3800</v>
      </c>
      <c r="D24" s="14">
        <f>C24-B24</f>
        <v>1466.6666666666665</v>
      </c>
      <c r="E24" s="14">
        <v>2700</v>
      </c>
    </row>
    <row r="25" spans="1:17" x14ac:dyDescent="0.25">
      <c r="A25" t="s">
        <v>29</v>
      </c>
      <c r="B25" s="14">
        <v>2900</v>
      </c>
      <c r="C25" s="14">
        <v>2100</v>
      </c>
      <c r="D25" s="14">
        <f t="shared" ref="D25:D31" si="11">C25-B25</f>
        <v>-800</v>
      </c>
      <c r="E25" s="14">
        <v>2500</v>
      </c>
    </row>
    <row r="26" spans="1:17" x14ac:dyDescent="0.25">
      <c r="A26" t="s">
        <v>33</v>
      </c>
      <c r="B26" s="14">
        <v>2800</v>
      </c>
      <c r="C26" s="14">
        <v>2433.3333333333335</v>
      </c>
      <c r="D26" s="14">
        <f t="shared" si="11"/>
        <v>-366.66666666666652</v>
      </c>
      <c r="E26" s="14">
        <v>2642.8571428571427</v>
      </c>
    </row>
    <row r="27" spans="1:17" x14ac:dyDescent="0.25">
      <c r="A27" t="s">
        <v>35</v>
      </c>
      <c r="B27" s="14">
        <v>6700</v>
      </c>
      <c r="C27" s="14">
        <v>2600</v>
      </c>
      <c r="D27" s="14">
        <f t="shared" si="11"/>
        <v>-4100</v>
      </c>
      <c r="E27" s="14">
        <v>4650</v>
      </c>
    </row>
    <row r="28" spans="1:17" x14ac:dyDescent="0.25">
      <c r="A28" t="s">
        <v>38</v>
      </c>
      <c r="B28" s="14">
        <v>6300</v>
      </c>
      <c r="C28" s="14">
        <v>6325</v>
      </c>
      <c r="D28" s="14">
        <f t="shared" si="11"/>
        <v>25</v>
      </c>
      <c r="E28" s="14">
        <v>6316.666666666667</v>
      </c>
    </row>
    <row r="29" spans="1:17" x14ac:dyDescent="0.25">
      <c r="A29" t="s">
        <v>41</v>
      </c>
      <c r="B29" s="14">
        <v>3340</v>
      </c>
      <c r="C29" s="14">
        <v>3560</v>
      </c>
      <c r="D29" s="14">
        <f t="shared" si="11"/>
        <v>220</v>
      </c>
      <c r="E29" s="14">
        <v>3450</v>
      </c>
    </row>
    <row r="30" spans="1:17" x14ac:dyDescent="0.25">
      <c r="A30" t="s">
        <v>56</v>
      </c>
      <c r="B30" s="14">
        <v>4133.333333333333</v>
      </c>
      <c r="C30" s="14">
        <v>2540</v>
      </c>
      <c r="D30" s="14">
        <f t="shared" si="11"/>
        <v>-1593.333333333333</v>
      </c>
      <c r="E30" s="14">
        <v>3137.5</v>
      </c>
    </row>
    <row r="31" spans="1:17" x14ac:dyDescent="0.25">
      <c r="A31" t="s">
        <v>161</v>
      </c>
      <c r="B31" s="14">
        <v>3587.5</v>
      </c>
      <c r="C31" s="14">
        <v>3482.608695652174</v>
      </c>
      <c r="D31" s="14">
        <f t="shared" si="11"/>
        <v>-104.89130434782601</v>
      </c>
    </row>
    <row r="33" spans="1:10" x14ac:dyDescent="0.25">
      <c r="A33" t="s">
        <v>188</v>
      </c>
      <c r="B33" t="s">
        <v>165</v>
      </c>
      <c r="C33" t="s">
        <v>166</v>
      </c>
      <c r="D33" t="s">
        <v>190</v>
      </c>
    </row>
    <row r="34" spans="1:10" x14ac:dyDescent="0.25">
      <c r="A34" t="s">
        <v>26</v>
      </c>
      <c r="B34">
        <v>62</v>
      </c>
      <c r="C34">
        <v>22</v>
      </c>
      <c r="D34">
        <f>C34-B34</f>
        <v>-40</v>
      </c>
    </row>
    <row r="35" spans="1:10" x14ac:dyDescent="0.25">
      <c r="A35" t="s">
        <v>29</v>
      </c>
      <c r="B35">
        <v>12</v>
      </c>
      <c r="C35">
        <v>26</v>
      </c>
      <c r="D35">
        <f t="shared" ref="D35:D41" si="12">C35-B35</f>
        <v>14</v>
      </c>
    </row>
    <row r="36" spans="1:10" x14ac:dyDescent="0.25">
      <c r="A36" t="s">
        <v>33</v>
      </c>
      <c r="B36">
        <v>240</v>
      </c>
      <c r="C36">
        <v>20</v>
      </c>
      <c r="D36">
        <f t="shared" si="12"/>
        <v>-220</v>
      </c>
    </row>
    <row r="37" spans="1:10" x14ac:dyDescent="0.25">
      <c r="A37" t="s">
        <v>35</v>
      </c>
      <c r="B37">
        <v>10</v>
      </c>
      <c r="C37">
        <v>41</v>
      </c>
      <c r="D37">
        <f t="shared" si="12"/>
        <v>31</v>
      </c>
    </row>
    <row r="38" spans="1:10" x14ac:dyDescent="0.25">
      <c r="A38" t="s">
        <v>38</v>
      </c>
      <c r="B38">
        <v>28</v>
      </c>
      <c r="C38">
        <v>63</v>
      </c>
      <c r="D38">
        <f t="shared" si="12"/>
        <v>35</v>
      </c>
    </row>
    <row r="39" spans="1:10" x14ac:dyDescent="0.25">
      <c r="A39" t="s">
        <v>41</v>
      </c>
      <c r="B39">
        <v>43</v>
      </c>
      <c r="C39">
        <v>62</v>
      </c>
      <c r="D39">
        <f t="shared" si="12"/>
        <v>19</v>
      </c>
    </row>
    <row r="40" spans="1:10" x14ac:dyDescent="0.25">
      <c r="A40" t="s">
        <v>56</v>
      </c>
      <c r="B40">
        <v>18</v>
      </c>
      <c r="C40">
        <v>39</v>
      </c>
      <c r="D40">
        <f t="shared" si="12"/>
        <v>21</v>
      </c>
    </row>
    <row r="41" spans="1:10" x14ac:dyDescent="0.25">
      <c r="A41" t="s">
        <v>161</v>
      </c>
      <c r="B41">
        <v>413</v>
      </c>
      <c r="C41">
        <v>273</v>
      </c>
      <c r="D41">
        <f t="shared" si="12"/>
        <v>-140</v>
      </c>
    </row>
    <row r="44" spans="1:10" x14ac:dyDescent="0.25">
      <c r="A44" t="s">
        <v>15</v>
      </c>
      <c r="B44" t="s">
        <v>191</v>
      </c>
      <c r="C44" t="s">
        <v>192</v>
      </c>
      <c r="D44" t="s">
        <v>194</v>
      </c>
      <c r="E44" t="s">
        <v>205</v>
      </c>
      <c r="F44" t="s">
        <v>196</v>
      </c>
      <c r="G44" t="s">
        <v>187</v>
      </c>
      <c r="H44" t="s">
        <v>189</v>
      </c>
      <c r="I44" t="s">
        <v>193</v>
      </c>
      <c r="J44" t="s">
        <v>195</v>
      </c>
    </row>
    <row r="45" spans="1:10" x14ac:dyDescent="0.25">
      <c r="A45" t="s">
        <v>26</v>
      </c>
      <c r="B45" s="4">
        <v>6.4516129032258063E-2</v>
      </c>
      <c r="C45" s="4">
        <v>9.0909090909090912E-2</v>
      </c>
      <c r="D45" s="4">
        <f>C45-B45</f>
        <v>2.6392961876832849E-2</v>
      </c>
      <c r="E45" s="30">
        <f>AVERAGE(B45:C45)</f>
        <v>7.7712609970674487E-2</v>
      </c>
      <c r="F45" t="s">
        <v>26</v>
      </c>
      <c r="G45" s="14">
        <v>1466.6666666666665</v>
      </c>
      <c r="H45">
        <v>-40</v>
      </c>
      <c r="I45" s="4">
        <v>2.6392961876832849E-2</v>
      </c>
      <c r="J45" t="str">
        <f>(IF(G45&lt;0,IF(G45=0,"平均成本不变","平均成本上升"),"平均成本下降")&amp;"&amp;"&amp;(IF(H45&lt;0,IF(H45=0,"线索量不变","线索量上升"),"线索量下降"))&amp;"&amp;"&amp;(IF(I45&lt;0,IF(I45=0,"线索转化率不变","线索转化率上升"),"线索转化率下降")))</f>
        <v>平均成本下降&amp;线索量上升&amp;线索转化率下降</v>
      </c>
    </row>
    <row r="46" spans="1:10" x14ac:dyDescent="0.25">
      <c r="A46" t="s">
        <v>29</v>
      </c>
      <c r="B46" s="4">
        <v>8.3333333333333329E-2</v>
      </c>
      <c r="C46" s="4">
        <v>3.8461538461538464E-2</v>
      </c>
      <c r="D46" s="4">
        <f t="shared" ref="D46:D51" si="13">C46-B46</f>
        <v>-4.4871794871794865E-2</v>
      </c>
      <c r="E46" s="30">
        <f t="shared" ref="E46:E51" si="14">AVERAGE(B46:C46)</f>
        <v>6.0897435897435896E-2</v>
      </c>
      <c r="F46" t="s">
        <v>29</v>
      </c>
      <c r="G46" s="14">
        <v>-800</v>
      </c>
      <c r="H46">
        <v>14</v>
      </c>
      <c r="I46" s="4">
        <v>-4.4871794871794865E-2</v>
      </c>
      <c r="J46" t="str">
        <f t="shared" ref="J46:J51" si="15">(IF(G46&lt;0,IF(G46=0,"平均成本不变","平均成本上升"),"平均成本下降")&amp;"&amp;"&amp;(IF(H46&lt;0,IF(H46=0,"线索量不变","线索量上升"),"线索量下降"))&amp;"&amp;"&amp;(IF(I46&lt;0,IF(I46=0,"线索转化率不变","线索转化率上升"),"线索转化率下降")))</f>
        <v>平均成本上升&amp;线索量下降&amp;线索转化率上升</v>
      </c>
    </row>
    <row r="47" spans="1:10" x14ac:dyDescent="0.25">
      <c r="A47" t="s">
        <v>33</v>
      </c>
      <c r="B47" s="4">
        <v>3.7499999999999999E-2</v>
      </c>
      <c r="C47" s="4">
        <v>0.05</v>
      </c>
      <c r="D47" s="4">
        <f t="shared" si="13"/>
        <v>1.2500000000000004E-2</v>
      </c>
      <c r="E47" s="30">
        <f t="shared" si="14"/>
        <v>4.3749999999999997E-2</v>
      </c>
      <c r="F47" t="s">
        <v>33</v>
      </c>
      <c r="G47" s="14">
        <v>-366.66666666666652</v>
      </c>
      <c r="H47">
        <v>-220</v>
      </c>
      <c r="I47" s="4">
        <v>1.2500000000000004E-2</v>
      </c>
      <c r="J47" t="str">
        <f t="shared" si="15"/>
        <v>平均成本上升&amp;线索量上升&amp;线索转化率下降</v>
      </c>
    </row>
    <row r="48" spans="1:10" x14ac:dyDescent="0.25">
      <c r="A48" t="s">
        <v>35</v>
      </c>
      <c r="B48" s="4">
        <v>0.1</v>
      </c>
      <c r="C48" s="4">
        <v>4.878048780487805E-2</v>
      </c>
      <c r="D48" s="4">
        <f t="shared" si="13"/>
        <v>-5.1219512195121955E-2</v>
      </c>
      <c r="E48" s="30">
        <f t="shared" si="14"/>
        <v>7.4390243902439035E-2</v>
      </c>
      <c r="F48" t="s">
        <v>35</v>
      </c>
      <c r="G48" s="14">
        <v>-4100</v>
      </c>
      <c r="H48">
        <v>31</v>
      </c>
      <c r="I48" s="4">
        <v>-5.1219512195121955E-2</v>
      </c>
      <c r="J48" t="str">
        <f t="shared" si="15"/>
        <v>平均成本上升&amp;线索量下降&amp;线索转化率上升</v>
      </c>
    </row>
    <row r="49" spans="1:10" x14ac:dyDescent="0.25">
      <c r="A49" t="s">
        <v>38</v>
      </c>
      <c r="B49" s="4">
        <v>7.1428571428571425E-2</v>
      </c>
      <c r="C49" s="4">
        <v>1.5873015873015872E-2</v>
      </c>
      <c r="D49" s="4">
        <f t="shared" si="13"/>
        <v>-5.5555555555555552E-2</v>
      </c>
      <c r="E49" s="30">
        <f t="shared" si="14"/>
        <v>4.3650793650793648E-2</v>
      </c>
      <c r="F49" t="s">
        <v>38</v>
      </c>
      <c r="G49" s="14">
        <v>25</v>
      </c>
      <c r="H49">
        <v>35</v>
      </c>
      <c r="I49" s="4">
        <v>-5.5555555555555552E-2</v>
      </c>
      <c r="J49" t="str">
        <f t="shared" si="15"/>
        <v>平均成本下降&amp;线索量下降&amp;线索转化率上升</v>
      </c>
    </row>
    <row r="50" spans="1:10" x14ac:dyDescent="0.25">
      <c r="A50" t="s">
        <v>41</v>
      </c>
      <c r="B50" s="4">
        <v>6.9767441860465115E-2</v>
      </c>
      <c r="C50" s="4">
        <v>1.6129032258064516E-2</v>
      </c>
      <c r="D50" s="4">
        <f t="shared" si="13"/>
        <v>-5.36384096024006E-2</v>
      </c>
      <c r="E50" s="30">
        <f t="shared" si="14"/>
        <v>4.2948237059264815E-2</v>
      </c>
      <c r="F50" t="s">
        <v>41</v>
      </c>
      <c r="G50" s="14">
        <v>220</v>
      </c>
      <c r="H50">
        <v>19</v>
      </c>
      <c r="I50" s="4">
        <v>-5.36384096024006E-2</v>
      </c>
      <c r="J50" t="str">
        <f t="shared" si="15"/>
        <v>平均成本下降&amp;线索量下降&amp;线索转化率上升</v>
      </c>
    </row>
    <row r="51" spans="1:10" x14ac:dyDescent="0.25">
      <c r="A51" t="s">
        <v>56</v>
      </c>
      <c r="B51" s="4">
        <v>5.5555555555555552E-2</v>
      </c>
      <c r="C51" s="4">
        <v>2.564102564102564E-2</v>
      </c>
      <c r="D51" s="4">
        <f t="shared" si="13"/>
        <v>-2.9914529914529912E-2</v>
      </c>
      <c r="E51" s="30">
        <f t="shared" si="14"/>
        <v>4.0598290598290593E-2</v>
      </c>
      <c r="F51" t="s">
        <v>56</v>
      </c>
      <c r="G51" s="14">
        <v>-1593.333333333333</v>
      </c>
      <c r="H51">
        <v>21</v>
      </c>
      <c r="I51" s="4">
        <v>-2.9914529914529912E-2</v>
      </c>
      <c r="J51" t="str">
        <f t="shared" si="15"/>
        <v>平均成本上升&amp;线索量下降&amp;线索转化率上升</v>
      </c>
    </row>
    <row r="53" spans="1:10" x14ac:dyDescent="0.25">
      <c r="A53" t="s">
        <v>196</v>
      </c>
      <c r="B53" t="s">
        <v>165</v>
      </c>
      <c r="C53" t="s">
        <v>166</v>
      </c>
      <c r="D53" t="s">
        <v>200</v>
      </c>
      <c r="E53" t="s">
        <v>201</v>
      </c>
      <c r="F53" t="s">
        <v>203</v>
      </c>
      <c r="G53" s="4" t="s">
        <v>204</v>
      </c>
    </row>
    <row r="54" spans="1:10" x14ac:dyDescent="0.25">
      <c r="A54" t="s">
        <v>26</v>
      </c>
      <c r="B54">
        <v>14632</v>
      </c>
      <c r="C54">
        <v>3223</v>
      </c>
      <c r="D54">
        <v>17855</v>
      </c>
      <c r="E54">
        <v>21600</v>
      </c>
      <c r="F54" s="14">
        <v>2700</v>
      </c>
      <c r="G54" s="4">
        <v>7.7712609970674487E-2</v>
      </c>
    </row>
    <row r="55" spans="1:10" x14ac:dyDescent="0.25">
      <c r="A55" t="s">
        <v>29</v>
      </c>
      <c r="B55">
        <v>2903</v>
      </c>
      <c r="C55">
        <v>3284</v>
      </c>
      <c r="D55">
        <v>6187</v>
      </c>
      <c r="E55">
        <v>10000</v>
      </c>
      <c r="F55" s="14">
        <v>2500</v>
      </c>
      <c r="G55" s="4">
        <v>6.0897435897435896E-2</v>
      </c>
    </row>
    <row r="56" spans="1:10" x14ac:dyDescent="0.25">
      <c r="A56" t="s">
        <v>33</v>
      </c>
      <c r="B56">
        <v>10722</v>
      </c>
      <c r="C56">
        <v>3200</v>
      </c>
      <c r="D56">
        <v>13922</v>
      </c>
      <c r="E56">
        <v>18500</v>
      </c>
      <c r="F56" s="14">
        <v>2642.8571428571427</v>
      </c>
      <c r="G56" s="4">
        <v>4.3749999999999997E-2</v>
      </c>
    </row>
    <row r="57" spans="1:10" x14ac:dyDescent="0.25">
      <c r="A57" t="s">
        <v>35</v>
      </c>
      <c r="B57">
        <v>8482</v>
      </c>
      <c r="C57">
        <v>2246</v>
      </c>
      <c r="D57">
        <v>10728</v>
      </c>
      <c r="E57">
        <v>18600</v>
      </c>
      <c r="F57" s="14">
        <v>4650</v>
      </c>
      <c r="G57" s="4">
        <v>7.4390243902439035E-2</v>
      </c>
    </row>
    <row r="58" spans="1:10" x14ac:dyDescent="0.25">
      <c r="A58" t="s">
        <v>38</v>
      </c>
      <c r="B58">
        <v>11275</v>
      </c>
      <c r="C58">
        <v>9322</v>
      </c>
      <c r="D58">
        <v>20597</v>
      </c>
      <c r="E58">
        <v>37900</v>
      </c>
      <c r="F58" s="14">
        <v>6316.666666666667</v>
      </c>
      <c r="G58" s="4">
        <v>4.3650793650793648E-2</v>
      </c>
    </row>
    <row r="59" spans="1:10" x14ac:dyDescent="0.25">
      <c r="A59" t="s">
        <v>41</v>
      </c>
      <c r="B59">
        <v>11081</v>
      </c>
      <c r="C59">
        <v>15150</v>
      </c>
      <c r="D59">
        <v>26231</v>
      </c>
      <c r="E59">
        <v>34500</v>
      </c>
      <c r="F59" s="14">
        <v>3450</v>
      </c>
      <c r="G59" s="4">
        <v>4.2948237059264815E-2</v>
      </c>
    </row>
    <row r="60" spans="1:10" x14ac:dyDescent="0.25">
      <c r="A60" t="s">
        <v>56</v>
      </c>
      <c r="B60">
        <v>6869</v>
      </c>
      <c r="C60">
        <v>9397</v>
      </c>
      <c r="D60">
        <v>16266</v>
      </c>
      <c r="E60">
        <v>25100</v>
      </c>
      <c r="F60" s="14">
        <v>3137.5</v>
      </c>
      <c r="G60" s="4">
        <v>4.0598290598290593E-2</v>
      </c>
    </row>
    <row r="61" spans="1:10" x14ac:dyDescent="0.25">
      <c r="C61" t="s">
        <v>202</v>
      </c>
      <c r="D61">
        <f>AVERAGE(D54:D60)</f>
        <v>15969.428571428571</v>
      </c>
      <c r="E61">
        <f>AVERAGE(E54:E60)</f>
        <v>23742.857142857141</v>
      </c>
      <c r="F61" s="14">
        <f t="shared" ref="F61:G61" si="16">AVERAGE(F54:F60)</f>
        <v>3628.1462585034014</v>
      </c>
      <c r="G61" s="4">
        <f t="shared" si="16"/>
        <v>5.484965872555693E-2</v>
      </c>
    </row>
    <row r="62" spans="1:10" ht="15.6" x14ac:dyDescent="0.25">
      <c r="B62" s="28" t="s">
        <v>20</v>
      </c>
      <c r="C62" s="28" t="s">
        <v>175</v>
      </c>
      <c r="D62" s="28" t="s">
        <v>199</v>
      </c>
    </row>
    <row r="63" spans="1:10" ht="15.6" x14ac:dyDescent="0.25">
      <c r="B63" s="28" t="s">
        <v>26</v>
      </c>
      <c r="C63" s="28">
        <v>-6400</v>
      </c>
      <c r="D63" s="28">
        <f>C54-B54</f>
        <v>-11409</v>
      </c>
    </row>
    <row r="64" spans="1:10" ht="15.6" x14ac:dyDescent="0.25">
      <c r="B64" s="28" t="s">
        <v>29</v>
      </c>
      <c r="C64" s="28">
        <v>-1600</v>
      </c>
      <c r="D64" s="28">
        <f>C55-B55</f>
        <v>381</v>
      </c>
    </row>
    <row r="65" spans="2:4" ht="15.6" x14ac:dyDescent="0.25">
      <c r="B65" s="28" t="s">
        <v>33</v>
      </c>
      <c r="C65" s="28">
        <v>-3900</v>
      </c>
      <c r="D65" s="28">
        <f>C56-B56</f>
        <v>-7522</v>
      </c>
    </row>
    <row r="66" spans="2:4" ht="15.6" x14ac:dyDescent="0.25">
      <c r="B66" s="28" t="s">
        <v>35</v>
      </c>
      <c r="C66" s="28">
        <v>-8200</v>
      </c>
      <c r="D66" s="28">
        <f>C57-B57</f>
        <v>-6236</v>
      </c>
    </row>
    <row r="67" spans="2:4" ht="15.6" x14ac:dyDescent="0.25">
      <c r="B67" s="28" t="s">
        <v>38</v>
      </c>
      <c r="C67" s="28">
        <v>12700</v>
      </c>
      <c r="D67" s="28">
        <f>C58-B58</f>
        <v>-1953</v>
      </c>
    </row>
    <row r="68" spans="2:4" ht="15.6" x14ac:dyDescent="0.25">
      <c r="B68" s="28" t="s">
        <v>41</v>
      </c>
      <c r="C68" s="28">
        <v>1100</v>
      </c>
      <c r="D68" s="28">
        <f>C59-B59</f>
        <v>4069</v>
      </c>
    </row>
    <row r="69" spans="2:4" ht="15.6" x14ac:dyDescent="0.25">
      <c r="B69" s="28" t="s">
        <v>56</v>
      </c>
      <c r="C69" s="28">
        <v>300</v>
      </c>
      <c r="D69" s="28">
        <f>C60-B60</f>
        <v>2528</v>
      </c>
    </row>
    <row r="72" spans="2:4" x14ac:dyDescent="0.25">
      <c r="B72" t="s">
        <v>20</v>
      </c>
      <c r="C72" t="s">
        <v>175</v>
      </c>
      <c r="D72" t="s">
        <v>198</v>
      </c>
    </row>
    <row r="73" spans="2:4" x14ac:dyDescent="0.25">
      <c r="B73" t="s">
        <v>26</v>
      </c>
      <c r="C73">
        <v>-6400</v>
      </c>
      <c r="D73">
        <v>-11409</v>
      </c>
    </row>
    <row r="74" spans="2:4" x14ac:dyDescent="0.25">
      <c r="B74" t="s">
        <v>29</v>
      </c>
      <c r="C74">
        <v>-1600</v>
      </c>
      <c r="D74">
        <v>381</v>
      </c>
    </row>
    <row r="75" spans="2:4" x14ac:dyDescent="0.25">
      <c r="B75" t="s">
        <v>33</v>
      </c>
      <c r="C75">
        <v>-3900</v>
      </c>
      <c r="D75">
        <v>-7522</v>
      </c>
    </row>
    <row r="76" spans="2:4" x14ac:dyDescent="0.25">
      <c r="B76" t="s">
        <v>35</v>
      </c>
      <c r="C76">
        <v>-8200</v>
      </c>
      <c r="D76">
        <v>-6236</v>
      </c>
    </row>
    <row r="77" spans="2:4" x14ac:dyDescent="0.25">
      <c r="B77" t="s">
        <v>38</v>
      </c>
      <c r="C77">
        <v>12700</v>
      </c>
      <c r="D77">
        <v>-1953</v>
      </c>
    </row>
    <row r="78" spans="2:4" x14ac:dyDescent="0.25">
      <c r="B78" t="s">
        <v>41</v>
      </c>
      <c r="C78">
        <v>1100</v>
      </c>
      <c r="D78">
        <v>4069</v>
      </c>
    </row>
    <row r="79" spans="2:4" x14ac:dyDescent="0.25">
      <c r="B79" t="s">
        <v>56</v>
      </c>
      <c r="C79">
        <v>300</v>
      </c>
      <c r="D79">
        <v>2528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676D-E090-45C0-9EDE-D0135EA740F2}">
  <dimension ref="A1:U42"/>
  <sheetViews>
    <sheetView zoomScale="70" zoomScaleNormal="70" workbookViewId="0">
      <selection activeCell="Q45" sqref="Q45"/>
    </sheetView>
  </sheetViews>
  <sheetFormatPr defaultRowHeight="13.8" x14ac:dyDescent="0.25"/>
  <cols>
    <col min="1" max="1" width="9.77734375" bestFit="1" customWidth="1"/>
    <col min="2" max="2" width="14.33203125" bestFit="1" customWidth="1"/>
    <col min="3" max="3" width="21.6640625" bestFit="1" customWidth="1"/>
    <col min="4" max="4" width="16.5546875" bestFit="1" customWidth="1"/>
    <col min="5" max="5" width="12.21875" bestFit="1" customWidth="1"/>
    <col min="6" max="6" width="6.6640625" bestFit="1" customWidth="1"/>
    <col min="7" max="7" width="9.5546875" bestFit="1" customWidth="1"/>
    <col min="8" max="8" width="13.88671875" bestFit="1" customWidth="1"/>
    <col min="9" max="9" width="7.5546875" bestFit="1" customWidth="1"/>
    <col min="10" max="10" width="14.6640625" bestFit="1" customWidth="1"/>
    <col min="11" max="11" width="9.5546875" bestFit="1" customWidth="1"/>
    <col min="12" max="12" width="12.77734375" bestFit="1" customWidth="1"/>
    <col min="14" max="14" width="20.44140625" bestFit="1" customWidth="1"/>
    <col min="15" max="15" width="8" bestFit="1" customWidth="1"/>
    <col min="16" max="16" width="14.77734375" bestFit="1" customWidth="1"/>
    <col min="17" max="17" width="9.6640625" bestFit="1" customWidth="1"/>
    <col min="18" max="18" width="12.88671875" bestFit="1" customWidth="1"/>
  </cols>
  <sheetData>
    <row r="1" spans="1:19" ht="15.6" x14ac:dyDescent="0.25">
      <c r="A1" s="5" t="s">
        <v>160</v>
      </c>
      <c r="B1" t="s">
        <v>167</v>
      </c>
      <c r="C1" t="s">
        <v>168</v>
      </c>
      <c r="D1" t="s">
        <v>162</v>
      </c>
      <c r="E1" t="s">
        <v>178</v>
      </c>
      <c r="L1" s="32"/>
      <c r="M1" s="32" t="s">
        <v>197</v>
      </c>
      <c r="N1" s="32" t="s">
        <v>206</v>
      </c>
      <c r="O1" s="32" t="s">
        <v>207</v>
      </c>
      <c r="P1" s="32" t="s">
        <v>208</v>
      </c>
      <c r="Q1" s="32" t="s">
        <v>209</v>
      </c>
      <c r="R1" s="32" t="s">
        <v>210</v>
      </c>
      <c r="S1" s="32" t="s">
        <v>211</v>
      </c>
    </row>
    <row r="2" spans="1:19" ht="15.6" x14ac:dyDescent="0.25">
      <c r="A2" s="6" t="s">
        <v>26</v>
      </c>
      <c r="B2" s="7">
        <v>78524</v>
      </c>
      <c r="C2" s="7">
        <v>582</v>
      </c>
      <c r="D2" s="7">
        <v>107950</v>
      </c>
      <c r="E2" s="7">
        <v>295200</v>
      </c>
      <c r="L2" s="32" t="s">
        <v>197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f>Q2+1</f>
        <v>1</v>
      </c>
      <c r="S2" s="15">
        <f>R2/(SUM($R$2:$R$5))</f>
        <v>0.1</v>
      </c>
    </row>
    <row r="3" spans="1:19" ht="15.6" x14ac:dyDescent="0.25">
      <c r="A3" s="6" t="s">
        <v>29</v>
      </c>
      <c r="B3" s="7">
        <v>30966</v>
      </c>
      <c r="C3" s="7">
        <v>222</v>
      </c>
      <c r="D3" s="7">
        <v>64500</v>
      </c>
      <c r="E3" s="7">
        <v>90200</v>
      </c>
      <c r="L3" s="32" t="s">
        <v>206</v>
      </c>
      <c r="M3" s="15">
        <v>1</v>
      </c>
      <c r="N3" s="15">
        <v>0</v>
      </c>
      <c r="O3" s="15">
        <v>0</v>
      </c>
      <c r="P3" s="15">
        <v>0</v>
      </c>
      <c r="Q3" s="15">
        <v>1</v>
      </c>
      <c r="R3" s="15">
        <f t="shared" ref="R3:R5" si="0">Q3+1</f>
        <v>2</v>
      </c>
      <c r="S3" s="15">
        <f>R3/(SUM($R$2:$R$5))</f>
        <v>0.2</v>
      </c>
    </row>
    <row r="4" spans="1:19" ht="15.6" x14ac:dyDescent="0.25">
      <c r="A4" s="6" t="s">
        <v>33</v>
      </c>
      <c r="B4" s="7">
        <v>29368</v>
      </c>
      <c r="C4" s="7">
        <v>418</v>
      </c>
      <c r="D4" s="7">
        <v>42300</v>
      </c>
      <c r="E4" s="7">
        <v>139400</v>
      </c>
      <c r="L4" s="32" t="s">
        <v>207</v>
      </c>
      <c r="M4" s="15">
        <v>1</v>
      </c>
      <c r="N4" s="15">
        <v>1</v>
      </c>
      <c r="O4" s="15">
        <v>0</v>
      </c>
      <c r="P4" s="15">
        <v>0</v>
      </c>
      <c r="Q4" s="15">
        <v>2</v>
      </c>
      <c r="R4" s="15">
        <f t="shared" si="0"/>
        <v>3</v>
      </c>
      <c r="S4" s="15">
        <f>R4/(SUM($R$2:$R$5))</f>
        <v>0.3</v>
      </c>
    </row>
    <row r="5" spans="1:19" ht="15.6" x14ac:dyDescent="0.25">
      <c r="A5" s="6" t="s">
        <v>35</v>
      </c>
      <c r="B5" s="7">
        <v>47509</v>
      </c>
      <c r="C5" s="7">
        <v>343</v>
      </c>
      <c r="D5" s="7">
        <v>84600</v>
      </c>
      <c r="E5" s="7">
        <v>123000</v>
      </c>
      <c r="L5" s="32" t="s">
        <v>208</v>
      </c>
      <c r="M5" s="15">
        <v>1</v>
      </c>
      <c r="N5" s="15">
        <v>1</v>
      </c>
      <c r="O5" s="15">
        <v>1</v>
      </c>
      <c r="P5" s="15">
        <v>0</v>
      </c>
      <c r="Q5" s="15">
        <v>3</v>
      </c>
      <c r="R5" s="15">
        <f t="shared" si="0"/>
        <v>4</v>
      </c>
      <c r="S5" s="15">
        <f>R5/(SUM($R$2:$R$5))</f>
        <v>0.4</v>
      </c>
    </row>
    <row r="6" spans="1:19" x14ac:dyDescent="0.25">
      <c r="A6" s="6" t="s">
        <v>38</v>
      </c>
      <c r="B6" s="7">
        <v>44842</v>
      </c>
      <c r="C6" s="7">
        <v>300</v>
      </c>
      <c r="D6" s="7">
        <v>74400</v>
      </c>
      <c r="E6" s="7">
        <v>106600</v>
      </c>
    </row>
    <row r="7" spans="1:19" x14ac:dyDescent="0.25">
      <c r="A7" s="6" t="s">
        <v>41</v>
      </c>
      <c r="B7" s="7">
        <v>55820</v>
      </c>
      <c r="C7" s="7">
        <v>349</v>
      </c>
      <c r="D7" s="7">
        <v>84000</v>
      </c>
      <c r="E7" s="7">
        <v>147600</v>
      </c>
    </row>
    <row r="8" spans="1:19" x14ac:dyDescent="0.25">
      <c r="A8" s="6" t="s">
        <v>49</v>
      </c>
      <c r="B8" s="7">
        <v>44418</v>
      </c>
      <c r="C8" s="7">
        <v>245</v>
      </c>
      <c r="D8" s="7">
        <v>57050</v>
      </c>
      <c r="E8" s="7">
        <v>114800</v>
      </c>
    </row>
    <row r="9" spans="1:19" x14ac:dyDescent="0.25">
      <c r="A9" s="6" t="s">
        <v>56</v>
      </c>
      <c r="B9" s="7">
        <v>51042</v>
      </c>
      <c r="C9" s="7">
        <v>389</v>
      </c>
      <c r="D9" s="7">
        <v>81100</v>
      </c>
      <c r="E9" s="7">
        <v>180400</v>
      </c>
    </row>
    <row r="10" spans="1:19" x14ac:dyDescent="0.25">
      <c r="A10" s="6" t="s">
        <v>161</v>
      </c>
      <c r="B10" s="7">
        <v>382489</v>
      </c>
      <c r="C10" s="7">
        <v>2848</v>
      </c>
      <c r="D10" s="7">
        <v>595900</v>
      </c>
      <c r="E10" s="7">
        <v>1197200</v>
      </c>
    </row>
    <row r="11" spans="1:19" x14ac:dyDescent="0.25">
      <c r="A11" s="5" t="s">
        <v>179</v>
      </c>
      <c r="B11" s="31">
        <v>9</v>
      </c>
    </row>
    <row r="13" spans="1:19" x14ac:dyDescent="0.25">
      <c r="A13" s="5" t="s">
        <v>160</v>
      </c>
      <c r="B13" t="s">
        <v>167</v>
      </c>
      <c r="C13" t="s">
        <v>168</v>
      </c>
      <c r="D13" t="s">
        <v>162</v>
      </c>
      <c r="E13" t="s">
        <v>178</v>
      </c>
    </row>
    <row r="14" spans="1:19" x14ac:dyDescent="0.25">
      <c r="A14" s="6" t="s">
        <v>26</v>
      </c>
      <c r="B14" s="7">
        <v>3223</v>
      </c>
      <c r="C14" s="7">
        <v>22</v>
      </c>
      <c r="D14" s="7">
        <v>7600</v>
      </c>
      <c r="E14" s="7">
        <v>16400</v>
      </c>
      <c r="J14" s="33"/>
    </row>
    <row r="15" spans="1:19" x14ac:dyDescent="0.25">
      <c r="A15" s="6" t="s">
        <v>29</v>
      </c>
      <c r="B15" s="7">
        <v>3284</v>
      </c>
      <c r="C15" s="7">
        <v>26</v>
      </c>
      <c r="D15" s="7">
        <v>4200</v>
      </c>
      <c r="E15" s="7">
        <v>8200</v>
      </c>
    </row>
    <row r="16" spans="1:19" x14ac:dyDescent="0.25">
      <c r="A16" s="6" t="s">
        <v>33</v>
      </c>
      <c r="B16" s="7">
        <v>3200</v>
      </c>
      <c r="C16" s="7">
        <v>20</v>
      </c>
      <c r="D16" s="7">
        <v>7300</v>
      </c>
      <c r="E16" s="7">
        <v>8200</v>
      </c>
    </row>
    <row r="17" spans="1:21" x14ac:dyDescent="0.25">
      <c r="A17" s="6" t="s">
        <v>35</v>
      </c>
      <c r="B17" s="7">
        <v>2246</v>
      </c>
      <c r="C17" s="7">
        <v>41</v>
      </c>
      <c r="D17" s="7">
        <v>5200</v>
      </c>
      <c r="E17" s="7">
        <v>16400</v>
      </c>
    </row>
    <row r="18" spans="1:21" x14ac:dyDescent="0.25">
      <c r="A18" s="6" t="s">
        <v>38</v>
      </c>
      <c r="B18" s="7">
        <v>9322</v>
      </c>
      <c r="C18" s="7">
        <v>63</v>
      </c>
      <c r="D18" s="7">
        <v>25300</v>
      </c>
      <c r="E18" s="7">
        <v>8200</v>
      </c>
    </row>
    <row r="19" spans="1:21" x14ac:dyDescent="0.25">
      <c r="A19" s="6" t="s">
        <v>41</v>
      </c>
      <c r="B19" s="7">
        <v>15150</v>
      </c>
      <c r="C19" s="7">
        <v>62</v>
      </c>
      <c r="D19" s="7">
        <v>17800</v>
      </c>
      <c r="E19" s="7">
        <v>8200</v>
      </c>
    </row>
    <row r="20" spans="1:21" x14ac:dyDescent="0.25">
      <c r="A20" s="6" t="s">
        <v>56</v>
      </c>
      <c r="B20" s="7">
        <v>9397</v>
      </c>
      <c r="C20" s="7">
        <v>39</v>
      </c>
      <c r="D20" s="7">
        <v>12700</v>
      </c>
      <c r="E20" s="7">
        <v>8200</v>
      </c>
    </row>
    <row r="21" spans="1:21" x14ac:dyDescent="0.25">
      <c r="A21" s="6" t="s">
        <v>161</v>
      </c>
      <c r="B21" s="7">
        <v>45822</v>
      </c>
      <c r="C21" s="7">
        <v>273</v>
      </c>
      <c r="D21" s="7">
        <v>80100</v>
      </c>
      <c r="E21" s="7">
        <v>73800</v>
      </c>
    </row>
    <row r="22" spans="1:21" ht="15.6" x14ac:dyDescent="0.25"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15.6" x14ac:dyDescent="0.25"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ht="16.2" x14ac:dyDescent="0.25">
      <c r="A24" s="12" t="s">
        <v>213</v>
      </c>
      <c r="B24" s="12" t="s">
        <v>167</v>
      </c>
      <c r="C24" s="12" t="s">
        <v>168</v>
      </c>
      <c r="D24" s="12" t="s">
        <v>162</v>
      </c>
      <c r="E24" s="12" t="s">
        <v>207</v>
      </c>
      <c r="F24" s="34" t="s">
        <v>208</v>
      </c>
      <c r="H24" s="35" t="s">
        <v>213</v>
      </c>
      <c r="I24" s="35" t="s">
        <v>197</v>
      </c>
      <c r="J24" s="35" t="s">
        <v>212</v>
      </c>
      <c r="K24" s="35" t="s">
        <v>207</v>
      </c>
      <c r="L24" s="35" t="s">
        <v>208</v>
      </c>
      <c r="M24" s="29"/>
      <c r="N24" s="35" t="s">
        <v>214</v>
      </c>
      <c r="O24" s="35" t="s">
        <v>197</v>
      </c>
      <c r="P24" s="35" t="s">
        <v>212</v>
      </c>
      <c r="Q24" s="35" t="s">
        <v>207</v>
      </c>
      <c r="R24" s="35" t="s">
        <v>208</v>
      </c>
      <c r="S24" s="35" t="s">
        <v>218</v>
      </c>
      <c r="T24" s="35" t="s">
        <v>217</v>
      </c>
      <c r="U24" s="29"/>
    </row>
    <row r="25" spans="1:21" ht="15.6" x14ac:dyDescent="0.25">
      <c r="A25" s="6" t="s">
        <v>26</v>
      </c>
      <c r="B25" s="7">
        <v>78524</v>
      </c>
      <c r="C25" s="7">
        <v>582</v>
      </c>
      <c r="D25" s="7">
        <v>107950</v>
      </c>
      <c r="E25" s="7">
        <v>295200</v>
      </c>
      <c r="F25">
        <f>E25/D25</f>
        <v>2.7345993515516445</v>
      </c>
      <c r="H25" s="36" t="s">
        <v>26</v>
      </c>
      <c r="I25" s="37">
        <v>78524</v>
      </c>
      <c r="J25" s="37">
        <v>582</v>
      </c>
      <c r="K25" s="16">
        <v>295200</v>
      </c>
      <c r="L25" s="16">
        <v>2.7345993515516445</v>
      </c>
      <c r="M25" s="29"/>
      <c r="N25" s="36" t="s">
        <v>26</v>
      </c>
      <c r="O25" s="38">
        <f>(I25-MIN(I$25:I$32))/(MAX(I$25:I$32)-MIN(I$25:I$32))</f>
        <v>1</v>
      </c>
      <c r="P25" s="38">
        <f t="shared" ref="P25:R32" si="1">(J25-MIN(J$25:J$32))/(MAX(J$25:J$32)-MIN(J$25:J$32))</f>
        <v>1</v>
      </c>
      <c r="Q25" s="38">
        <f t="shared" si="1"/>
        <v>1</v>
      </c>
      <c r="R25" s="38">
        <f t="shared" si="1"/>
        <v>0.70432705431503462</v>
      </c>
      <c r="S25" s="39">
        <f t="array" ref="S25:S32">MMULT(O25:R32,S2:S5)</f>
        <v>0.88173082172601402</v>
      </c>
      <c r="T25" s="40">
        <f>_xlfn.RANK.AVG(S25,$S$25:$S$32)</f>
        <v>1</v>
      </c>
      <c r="U25" s="29"/>
    </row>
    <row r="26" spans="1:21" ht="15.6" x14ac:dyDescent="0.25">
      <c r="A26" s="6" t="s">
        <v>29</v>
      </c>
      <c r="B26" s="7">
        <v>30966</v>
      </c>
      <c r="C26" s="7">
        <v>222</v>
      </c>
      <c r="D26" s="7">
        <v>64500</v>
      </c>
      <c r="E26" s="7">
        <v>90200</v>
      </c>
      <c r="F26">
        <f t="shared" ref="F26:F32" si="2">E26/D26</f>
        <v>1.3984496124031007</v>
      </c>
      <c r="H26" s="36" t="s">
        <v>29</v>
      </c>
      <c r="I26" s="37">
        <v>30966</v>
      </c>
      <c r="J26" s="37">
        <v>222</v>
      </c>
      <c r="K26" s="16">
        <v>90200</v>
      </c>
      <c r="L26" s="16">
        <v>1.3984496124031007</v>
      </c>
      <c r="M26" s="29"/>
      <c r="N26" s="36" t="s">
        <v>29</v>
      </c>
      <c r="O26" s="38">
        <f t="shared" ref="O26:O32" si="3">(I26-MIN(I$25:I$32))/(MAX(I$25:I$32)-MIN(I$25:I$32))</f>
        <v>3.2508747660509402E-2</v>
      </c>
      <c r="P26" s="38">
        <f t="shared" si="1"/>
        <v>0</v>
      </c>
      <c r="Q26" s="38">
        <f t="shared" si="1"/>
        <v>0</v>
      </c>
      <c r="R26" s="38">
        <f t="shared" si="1"/>
        <v>0</v>
      </c>
      <c r="S26" s="39">
        <v>3.2508747660509405E-3</v>
      </c>
      <c r="T26" s="40">
        <f t="shared" ref="T26:T32" si="4">_xlfn.RANK.AVG(S26,$S$25:$S$32)</f>
        <v>8</v>
      </c>
      <c r="U26" s="29"/>
    </row>
    <row r="27" spans="1:21" ht="15.6" x14ac:dyDescent="0.25">
      <c r="A27" s="6" t="s">
        <v>33</v>
      </c>
      <c r="B27" s="7">
        <v>29368</v>
      </c>
      <c r="C27" s="7">
        <v>418</v>
      </c>
      <c r="D27" s="7">
        <v>42300</v>
      </c>
      <c r="E27" s="7">
        <v>139400</v>
      </c>
      <c r="F27">
        <f t="shared" si="2"/>
        <v>3.2955082742316786</v>
      </c>
      <c r="H27" s="36" t="s">
        <v>33</v>
      </c>
      <c r="I27" s="37">
        <v>29368</v>
      </c>
      <c r="J27" s="37">
        <v>418</v>
      </c>
      <c r="K27" s="16">
        <v>139400</v>
      </c>
      <c r="L27" s="16">
        <v>3.2955082742316786</v>
      </c>
      <c r="M27" s="29"/>
      <c r="N27" s="36" t="s">
        <v>33</v>
      </c>
      <c r="O27" s="38">
        <f t="shared" si="3"/>
        <v>0</v>
      </c>
      <c r="P27" s="38">
        <f t="shared" si="1"/>
        <v>0.5444444444444444</v>
      </c>
      <c r="Q27" s="38">
        <f t="shared" si="1"/>
        <v>0.24</v>
      </c>
      <c r="R27" s="38">
        <f t="shared" si="1"/>
        <v>1</v>
      </c>
      <c r="S27" s="39">
        <v>0.5808888888888889</v>
      </c>
      <c r="T27" s="40">
        <f t="shared" si="4"/>
        <v>2</v>
      </c>
      <c r="U27" s="29"/>
    </row>
    <row r="28" spans="1:21" ht="15.6" x14ac:dyDescent="0.25">
      <c r="A28" s="6" t="s">
        <v>35</v>
      </c>
      <c r="B28" s="7">
        <v>47509</v>
      </c>
      <c r="C28" s="7">
        <v>343</v>
      </c>
      <c r="D28" s="7">
        <v>84600</v>
      </c>
      <c r="E28" s="7">
        <v>123000</v>
      </c>
      <c r="F28">
        <f t="shared" si="2"/>
        <v>1.4539007092198581</v>
      </c>
      <c r="H28" s="36" t="s">
        <v>35</v>
      </c>
      <c r="I28" s="37">
        <v>47509</v>
      </c>
      <c r="J28" s="37">
        <v>343</v>
      </c>
      <c r="K28" s="16">
        <v>123000</v>
      </c>
      <c r="L28" s="16">
        <v>1.4539007092198581</v>
      </c>
      <c r="M28" s="29"/>
      <c r="N28" s="36" t="s">
        <v>35</v>
      </c>
      <c r="O28" s="38">
        <f t="shared" si="3"/>
        <v>0.36904955651395555</v>
      </c>
      <c r="P28" s="38">
        <f t="shared" si="1"/>
        <v>0.33611111111111114</v>
      </c>
      <c r="Q28" s="38">
        <f t="shared" si="1"/>
        <v>0.16</v>
      </c>
      <c r="R28" s="38">
        <f t="shared" si="1"/>
        <v>2.9230038022813706E-2</v>
      </c>
      <c r="S28" s="39">
        <v>0.16381919308274329</v>
      </c>
      <c r="T28" s="40">
        <f t="shared" si="4"/>
        <v>6</v>
      </c>
      <c r="U28" s="29"/>
    </row>
    <row r="29" spans="1:21" ht="15.6" x14ac:dyDescent="0.25">
      <c r="A29" s="6" t="s">
        <v>38</v>
      </c>
      <c r="B29" s="7">
        <v>44842</v>
      </c>
      <c r="C29" s="7">
        <v>300</v>
      </c>
      <c r="D29" s="7">
        <v>74400</v>
      </c>
      <c r="E29" s="7">
        <v>106600</v>
      </c>
      <c r="F29">
        <f t="shared" si="2"/>
        <v>1.4327956989247312</v>
      </c>
      <c r="H29" s="36" t="s">
        <v>38</v>
      </c>
      <c r="I29" s="37">
        <v>44842</v>
      </c>
      <c r="J29" s="37">
        <v>300</v>
      </c>
      <c r="K29" s="16">
        <v>106600</v>
      </c>
      <c r="L29" s="16">
        <v>1.4327956989247312</v>
      </c>
      <c r="M29" s="29"/>
      <c r="N29" s="36" t="s">
        <v>38</v>
      </c>
      <c r="O29" s="38">
        <f t="shared" si="3"/>
        <v>0.31479371795915045</v>
      </c>
      <c r="P29" s="38">
        <f t="shared" si="1"/>
        <v>0.21666666666666667</v>
      </c>
      <c r="Q29" s="38">
        <f t="shared" si="1"/>
        <v>0.08</v>
      </c>
      <c r="R29" s="38">
        <f t="shared" si="1"/>
        <v>1.810491536857604E-2</v>
      </c>
      <c r="S29" s="39">
        <v>0.10605467127667881</v>
      </c>
      <c r="T29" s="40">
        <f t="shared" si="4"/>
        <v>7</v>
      </c>
      <c r="U29" s="29"/>
    </row>
    <row r="30" spans="1:21" ht="15.6" x14ac:dyDescent="0.25">
      <c r="A30" s="6" t="s">
        <v>41</v>
      </c>
      <c r="B30" s="7">
        <v>55820</v>
      </c>
      <c r="C30" s="7">
        <v>349</v>
      </c>
      <c r="D30" s="7">
        <v>84000</v>
      </c>
      <c r="E30" s="7">
        <v>147600</v>
      </c>
      <c r="F30">
        <f t="shared" si="2"/>
        <v>1.7571428571428571</v>
      </c>
      <c r="H30" s="36" t="s">
        <v>41</v>
      </c>
      <c r="I30" s="37">
        <v>55820</v>
      </c>
      <c r="J30" s="37">
        <v>349</v>
      </c>
      <c r="K30" s="16">
        <v>147600</v>
      </c>
      <c r="L30" s="16">
        <v>1.7571428571428571</v>
      </c>
      <c r="M30" s="29"/>
      <c r="N30" s="36" t="s">
        <v>41</v>
      </c>
      <c r="O30" s="38">
        <f t="shared" si="3"/>
        <v>0.53812352510375128</v>
      </c>
      <c r="P30" s="38">
        <f t="shared" si="1"/>
        <v>0.3527777777777778</v>
      </c>
      <c r="Q30" s="38">
        <f t="shared" si="1"/>
        <v>0.28000000000000003</v>
      </c>
      <c r="R30" s="38">
        <f t="shared" si="1"/>
        <v>0.1890786257468767</v>
      </c>
      <c r="S30" s="39">
        <v>0.28399935836468138</v>
      </c>
      <c r="T30" s="40">
        <f t="shared" si="4"/>
        <v>4</v>
      </c>
      <c r="U30" s="29"/>
    </row>
    <row r="31" spans="1:21" ht="15.6" x14ac:dyDescent="0.25">
      <c r="A31" s="6" t="s">
        <v>49</v>
      </c>
      <c r="B31" s="7">
        <v>44418</v>
      </c>
      <c r="C31" s="7">
        <v>245</v>
      </c>
      <c r="D31" s="7">
        <v>57050</v>
      </c>
      <c r="E31" s="7">
        <v>114800</v>
      </c>
      <c r="F31">
        <f t="shared" si="2"/>
        <v>2.0122699386503067</v>
      </c>
      <c r="H31" s="36" t="s">
        <v>49</v>
      </c>
      <c r="I31" s="37">
        <v>44418</v>
      </c>
      <c r="J31" s="37">
        <v>245</v>
      </c>
      <c r="K31" s="16">
        <v>114800</v>
      </c>
      <c r="L31" s="16">
        <v>2.0122699386503067</v>
      </c>
      <c r="M31" s="29"/>
      <c r="N31" s="36" t="s">
        <v>49</v>
      </c>
      <c r="O31" s="38">
        <f t="shared" si="3"/>
        <v>0.3061681178289527</v>
      </c>
      <c r="P31" s="38">
        <f t="shared" si="1"/>
        <v>6.3888888888888884E-2</v>
      </c>
      <c r="Q31" s="38">
        <f t="shared" si="1"/>
        <v>0.12</v>
      </c>
      <c r="R31" s="38">
        <f t="shared" si="1"/>
        <v>0.32356423056287759</v>
      </c>
      <c r="S31" s="39">
        <v>0.2088202817858241</v>
      </c>
      <c r="T31" s="40">
        <f t="shared" si="4"/>
        <v>5</v>
      </c>
      <c r="U31" s="29"/>
    </row>
    <row r="32" spans="1:21" ht="15.6" x14ac:dyDescent="0.25">
      <c r="A32" s="6" t="s">
        <v>56</v>
      </c>
      <c r="B32" s="7">
        <v>51042</v>
      </c>
      <c r="C32" s="7">
        <v>389</v>
      </c>
      <c r="D32" s="7">
        <v>81100</v>
      </c>
      <c r="E32" s="7">
        <v>180400</v>
      </c>
      <c r="F32">
        <f t="shared" si="2"/>
        <v>2.224414303329223</v>
      </c>
      <c r="H32" s="36" t="s">
        <v>56</v>
      </c>
      <c r="I32" s="37">
        <v>51042</v>
      </c>
      <c r="J32" s="37">
        <v>389</v>
      </c>
      <c r="K32" s="16">
        <v>180400</v>
      </c>
      <c r="L32" s="16">
        <v>2.224414303329223</v>
      </c>
      <c r="M32" s="29"/>
      <c r="N32" s="36" t="s">
        <v>56</v>
      </c>
      <c r="O32" s="38">
        <f t="shared" si="3"/>
        <v>0.44092277646675887</v>
      </c>
      <c r="P32" s="38">
        <f t="shared" si="1"/>
        <v>0.46388888888888891</v>
      </c>
      <c r="Q32" s="38">
        <f t="shared" si="1"/>
        <v>0.44</v>
      </c>
      <c r="R32" s="38">
        <f t="shared" si="1"/>
        <v>0.43539227728992502</v>
      </c>
      <c r="S32" s="39">
        <v>0.44302696634042371</v>
      </c>
      <c r="T32" s="40">
        <f t="shared" si="4"/>
        <v>3</v>
      </c>
      <c r="U32" s="29"/>
    </row>
    <row r="33" spans="1:21" ht="15.6" x14ac:dyDescent="0.25"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1" ht="16.2" x14ac:dyDescent="0.25">
      <c r="A34" s="12" t="s">
        <v>215</v>
      </c>
      <c r="B34" s="12" t="s">
        <v>167</v>
      </c>
      <c r="C34" s="12" t="s">
        <v>168</v>
      </c>
      <c r="D34" s="12" t="s">
        <v>162</v>
      </c>
      <c r="E34" s="12" t="s">
        <v>178</v>
      </c>
      <c r="F34" s="34" t="s">
        <v>208</v>
      </c>
      <c r="H34" s="35" t="s">
        <v>215</v>
      </c>
      <c r="I34" s="35" t="s">
        <v>197</v>
      </c>
      <c r="J34" s="35" t="s">
        <v>212</v>
      </c>
      <c r="K34" s="35" t="s">
        <v>207</v>
      </c>
      <c r="L34" s="35" t="s">
        <v>208</v>
      </c>
      <c r="M34" s="29"/>
      <c r="N34" s="35" t="s">
        <v>216</v>
      </c>
      <c r="O34" s="35" t="s">
        <v>197</v>
      </c>
      <c r="P34" s="35" t="s">
        <v>212</v>
      </c>
      <c r="Q34" s="35" t="s">
        <v>207</v>
      </c>
      <c r="R34" s="35" t="s">
        <v>208</v>
      </c>
      <c r="S34" s="35" t="s">
        <v>218</v>
      </c>
      <c r="T34" s="35" t="s">
        <v>217</v>
      </c>
      <c r="U34" s="29"/>
    </row>
    <row r="35" spans="1:21" ht="15.6" x14ac:dyDescent="0.25">
      <c r="A35" s="6" t="s">
        <v>26</v>
      </c>
      <c r="B35" s="7">
        <v>3223</v>
      </c>
      <c r="C35" s="7">
        <v>22</v>
      </c>
      <c r="D35" s="7">
        <v>7600</v>
      </c>
      <c r="E35" s="7">
        <v>16400</v>
      </c>
      <c r="F35">
        <f>E35/D35</f>
        <v>2.1578947368421053</v>
      </c>
      <c r="H35" s="36" t="s">
        <v>26</v>
      </c>
      <c r="I35" s="37">
        <v>3223</v>
      </c>
      <c r="J35" s="37">
        <v>22</v>
      </c>
      <c r="K35" s="16">
        <v>16400</v>
      </c>
      <c r="L35" s="16">
        <v>2.1578947368421053</v>
      </c>
      <c r="M35" s="29"/>
      <c r="N35" s="36" t="s">
        <v>26</v>
      </c>
      <c r="O35" s="38">
        <f>(I35-MIN(I$35:I$41))/(MAX(I$35:I$41)-MIN(I$35:I$41))</f>
        <v>7.5712957222566643E-2</v>
      </c>
      <c r="P35" s="38">
        <f t="shared" ref="P35:R41" si="5">(J35-MIN(J$35:J$41))/(MAX(J$35:J$41)-MIN(J$35:J$41))</f>
        <v>4.6511627906976744E-2</v>
      </c>
      <c r="Q35" s="38">
        <f t="shared" si="5"/>
        <v>1</v>
      </c>
      <c r="R35" s="38">
        <f t="shared" si="5"/>
        <v>0.6480408068629725</v>
      </c>
      <c r="S35" s="38">
        <f t="array" ref="S35:S41">MMULT(O35:R41,S2:S5)</f>
        <v>0.57608994404884095</v>
      </c>
      <c r="T35" s="40">
        <f>_xlfn.RANK.AVG(S35,$S$35:$S$41)</f>
        <v>2</v>
      </c>
      <c r="U35" s="29"/>
    </row>
    <row r="36" spans="1:21" ht="15.6" x14ac:dyDescent="0.25">
      <c r="A36" s="6" t="s">
        <v>29</v>
      </c>
      <c r="B36" s="7">
        <v>3284</v>
      </c>
      <c r="C36" s="7">
        <v>26</v>
      </c>
      <c r="D36" s="7">
        <v>4200</v>
      </c>
      <c r="E36" s="7">
        <v>8200</v>
      </c>
      <c r="F36">
        <f t="shared" ref="F36:F41" si="6">E36/D36</f>
        <v>1.9523809523809523</v>
      </c>
      <c r="H36" s="36" t="s">
        <v>29</v>
      </c>
      <c r="I36" s="37">
        <v>3284</v>
      </c>
      <c r="J36" s="37">
        <v>26</v>
      </c>
      <c r="K36" s="16">
        <v>8200</v>
      </c>
      <c r="L36" s="16">
        <v>1.9523809523809523</v>
      </c>
      <c r="M36" s="29"/>
      <c r="N36" s="36" t="s">
        <v>29</v>
      </c>
      <c r="O36" s="38">
        <f t="shared" ref="O36:O41" si="7">(I36-MIN(I$35:I$41))/(MAX(I$35:I$41)-MIN(I$35:I$41))</f>
        <v>8.0440173589584621E-2</v>
      </c>
      <c r="P36" s="38">
        <f t="shared" si="5"/>
        <v>0.13953488372093023</v>
      </c>
      <c r="Q36" s="38">
        <f t="shared" si="5"/>
        <v>0</v>
      </c>
      <c r="R36" s="38">
        <f t="shared" si="5"/>
        <v>0.57541430669183968</v>
      </c>
      <c r="S36" s="38">
        <v>0.26611671677988036</v>
      </c>
      <c r="T36" s="40">
        <f t="shared" ref="T36:T41" si="8">_xlfn.RANK.AVG(S36,$S$35:$S$41)</f>
        <v>4</v>
      </c>
      <c r="U36" s="29"/>
    </row>
    <row r="37" spans="1:21" ht="15.6" x14ac:dyDescent="0.25">
      <c r="A37" s="6" t="s">
        <v>33</v>
      </c>
      <c r="B37" s="7">
        <v>3200</v>
      </c>
      <c r="C37" s="7">
        <v>20</v>
      </c>
      <c r="D37" s="7">
        <v>7300</v>
      </c>
      <c r="E37" s="7">
        <v>8200</v>
      </c>
      <c r="F37">
        <f t="shared" si="6"/>
        <v>1.1232876712328768</v>
      </c>
      <c r="H37" s="36" t="s">
        <v>33</v>
      </c>
      <c r="I37" s="37">
        <v>3200</v>
      </c>
      <c r="J37" s="37">
        <v>20</v>
      </c>
      <c r="K37" s="16">
        <v>8200</v>
      </c>
      <c r="L37" s="16">
        <v>1.1232876712328768</v>
      </c>
      <c r="M37" s="29"/>
      <c r="N37" s="36" t="s">
        <v>33</v>
      </c>
      <c r="O37" s="38">
        <f t="shared" si="7"/>
        <v>7.3930564166150028E-2</v>
      </c>
      <c r="P37" s="38">
        <f t="shared" si="5"/>
        <v>0</v>
      </c>
      <c r="Q37" s="38">
        <f t="shared" si="5"/>
        <v>0</v>
      </c>
      <c r="R37" s="38">
        <f t="shared" si="5"/>
        <v>0.28242109709733876</v>
      </c>
      <c r="S37" s="38">
        <v>0.12036149525555051</v>
      </c>
      <c r="T37" s="40">
        <f t="shared" si="8"/>
        <v>7</v>
      </c>
      <c r="U37" s="29"/>
    </row>
    <row r="38" spans="1:21" ht="15.6" x14ac:dyDescent="0.25">
      <c r="A38" s="6" t="s">
        <v>35</v>
      </c>
      <c r="B38" s="7">
        <v>2246</v>
      </c>
      <c r="C38" s="7">
        <v>41</v>
      </c>
      <c r="D38" s="7">
        <v>5200</v>
      </c>
      <c r="E38" s="7">
        <v>16400</v>
      </c>
      <c r="F38">
        <f t="shared" si="6"/>
        <v>3.1538461538461537</v>
      </c>
      <c r="H38" s="36" t="s">
        <v>35</v>
      </c>
      <c r="I38" s="37">
        <v>2246</v>
      </c>
      <c r="J38" s="37">
        <v>41</v>
      </c>
      <c r="K38" s="16">
        <v>16400</v>
      </c>
      <c r="L38" s="16">
        <v>3.1538461538461537</v>
      </c>
      <c r="M38" s="29"/>
      <c r="N38" s="36" t="s">
        <v>35</v>
      </c>
      <c r="O38" s="38">
        <f t="shared" si="7"/>
        <v>0</v>
      </c>
      <c r="P38" s="38">
        <f t="shared" si="5"/>
        <v>0.48837209302325579</v>
      </c>
      <c r="Q38" s="38">
        <f t="shared" si="5"/>
        <v>1</v>
      </c>
      <c r="R38" s="38">
        <f t="shared" si="5"/>
        <v>1</v>
      </c>
      <c r="S38" s="38">
        <v>0.79767441860465116</v>
      </c>
      <c r="T38" s="40">
        <f t="shared" si="8"/>
        <v>1</v>
      </c>
      <c r="U38" s="29"/>
    </row>
    <row r="39" spans="1:21" ht="15.6" x14ac:dyDescent="0.25">
      <c r="A39" s="6" t="s">
        <v>38</v>
      </c>
      <c r="B39" s="7">
        <v>9322</v>
      </c>
      <c r="C39" s="7">
        <v>63</v>
      </c>
      <c r="D39" s="7">
        <v>25300</v>
      </c>
      <c r="E39" s="7">
        <v>8200</v>
      </c>
      <c r="F39">
        <f t="shared" si="6"/>
        <v>0.32411067193675891</v>
      </c>
      <c r="H39" s="36" t="s">
        <v>38</v>
      </c>
      <c r="I39" s="37">
        <v>9322</v>
      </c>
      <c r="J39" s="37">
        <v>63</v>
      </c>
      <c r="K39" s="16">
        <v>8200</v>
      </c>
      <c r="L39" s="16">
        <v>0.32411067193675891</v>
      </c>
      <c r="M39" s="29"/>
      <c r="N39" s="36" t="s">
        <v>38</v>
      </c>
      <c r="O39" s="38">
        <f t="shared" si="7"/>
        <v>0.54835709857408554</v>
      </c>
      <c r="P39" s="38">
        <f t="shared" si="5"/>
        <v>1</v>
      </c>
      <c r="Q39" s="38">
        <f t="shared" si="5"/>
        <v>0</v>
      </c>
      <c r="R39" s="38">
        <f t="shared" si="5"/>
        <v>0</v>
      </c>
      <c r="S39" s="38">
        <v>0.25483570985740855</v>
      </c>
      <c r="T39" s="40">
        <f t="shared" si="8"/>
        <v>5</v>
      </c>
      <c r="U39" s="29"/>
    </row>
    <row r="40" spans="1:21" ht="15.6" x14ac:dyDescent="0.25">
      <c r="A40" s="6" t="s">
        <v>41</v>
      </c>
      <c r="B40" s="7">
        <v>15150</v>
      </c>
      <c r="C40" s="7">
        <v>62</v>
      </c>
      <c r="D40" s="7">
        <v>17800</v>
      </c>
      <c r="E40" s="7">
        <v>8200</v>
      </c>
      <c r="F40">
        <f t="shared" si="6"/>
        <v>0.4606741573033708</v>
      </c>
      <c r="H40" s="36" t="s">
        <v>41</v>
      </c>
      <c r="I40" s="37">
        <v>15150</v>
      </c>
      <c r="J40" s="37">
        <v>62</v>
      </c>
      <c r="K40" s="16">
        <v>8200</v>
      </c>
      <c r="L40" s="16">
        <v>0.4606741573033708</v>
      </c>
      <c r="M40" s="29"/>
      <c r="N40" s="36" t="s">
        <v>41</v>
      </c>
      <c r="O40" s="38">
        <f t="shared" si="7"/>
        <v>1</v>
      </c>
      <c r="P40" s="38">
        <f t="shared" si="5"/>
        <v>0.97674418604651159</v>
      </c>
      <c r="Q40" s="38">
        <f t="shared" si="5"/>
        <v>0</v>
      </c>
      <c r="R40" s="38">
        <f t="shared" si="5"/>
        <v>4.8260159382269963E-2</v>
      </c>
      <c r="S40" s="38">
        <v>0.31465290096221032</v>
      </c>
      <c r="T40" s="40">
        <f t="shared" si="8"/>
        <v>3</v>
      </c>
      <c r="U40" s="29"/>
    </row>
    <row r="41" spans="1:21" ht="15.6" x14ac:dyDescent="0.25">
      <c r="A41" s="6" t="s">
        <v>56</v>
      </c>
      <c r="B41" s="7">
        <v>9397</v>
      </c>
      <c r="C41" s="7">
        <v>39</v>
      </c>
      <c r="D41" s="7">
        <v>12700</v>
      </c>
      <c r="E41" s="7">
        <v>8200</v>
      </c>
      <c r="F41">
        <f t="shared" si="6"/>
        <v>0.64566929133858264</v>
      </c>
      <c r="H41" s="36" t="s">
        <v>56</v>
      </c>
      <c r="I41" s="37">
        <v>9397</v>
      </c>
      <c r="J41" s="37">
        <v>39</v>
      </c>
      <c r="K41" s="16">
        <v>8200</v>
      </c>
      <c r="L41" s="16">
        <v>0.64566929133858264</v>
      </c>
      <c r="M41" s="29"/>
      <c r="N41" s="36" t="s">
        <v>56</v>
      </c>
      <c r="O41" s="38">
        <f t="shared" si="7"/>
        <v>0.55416924984500926</v>
      </c>
      <c r="P41" s="38">
        <f t="shared" si="5"/>
        <v>0.44186046511627908</v>
      </c>
      <c r="Q41" s="38">
        <f t="shared" si="5"/>
        <v>0</v>
      </c>
      <c r="R41" s="38">
        <f t="shared" si="5"/>
        <v>0.1136355752887717</v>
      </c>
      <c r="S41" s="38">
        <v>0.18924324812326543</v>
      </c>
      <c r="T41" s="40">
        <f t="shared" si="8"/>
        <v>6</v>
      </c>
      <c r="U41" s="29"/>
    </row>
    <row r="42" spans="1:21" ht="15.6" x14ac:dyDescent="0.25"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渠道每周统计数据</vt:lpstr>
      <vt:lpstr>渠道投放明细数据</vt:lpstr>
      <vt:lpstr>渠道总体情况分析</vt:lpstr>
      <vt:lpstr>矩阵分析</vt:lpstr>
      <vt:lpstr>渠道排名-综合分析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玥鸢公子</cp:lastModifiedBy>
  <dcterms:created xsi:type="dcterms:W3CDTF">2020-09-10T05:59:29Z</dcterms:created>
  <dcterms:modified xsi:type="dcterms:W3CDTF">2021-10-13T07:31:46Z</dcterms:modified>
</cp:coreProperties>
</file>