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lepagniello/Documents/C_files/SIO 2020-2021/C_manuscripts/Camera/Oceanography/Reviews/"/>
    </mc:Choice>
  </mc:AlternateContent>
  <xr:revisionPtr revIDLastSave="0" documentId="13_ncr:1_{BECE8F55-F870-674F-A9E1-26A492B84038}" xr6:coauthVersionLast="45" xr6:coauthVersionMax="45" xr10:uidLastSave="{00000000-0000-0000-0000-000000000000}"/>
  <bookViews>
    <workbookView xWindow="0" yWindow="460" windowWidth="25600" windowHeight="14180" activeTab="2" xr2:uid="{0A100007-3557-BE48-9294-719691B426CF}"/>
  </bookViews>
  <sheets>
    <sheet name="1 img per 12 min" sheetId="7" r:id="rId1"/>
    <sheet name="12 img per 12 min" sheetId="5" r:id="rId2"/>
    <sheet name="24 img per 12 min" sheetId="6" r:id="rId3"/>
    <sheet name="Battery Pack" sheetId="4" r:id="rId4"/>
    <sheet name="Image and USB Size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6" l="1"/>
  <c r="D10" i="6" s="1"/>
  <c r="C10" i="5"/>
  <c r="D10" i="5" s="1"/>
  <c r="B18" i="5" s="1"/>
  <c r="C18" i="5" s="1"/>
  <c r="D18" i="5" s="1"/>
  <c r="C10" i="7"/>
  <c r="D10" i="7" s="1"/>
  <c r="B18" i="7" s="1"/>
  <c r="C18" i="7" s="1"/>
  <c r="D18" i="7" s="1"/>
  <c r="D5" i="7"/>
  <c r="E5" i="7" s="1"/>
  <c r="D4" i="7"/>
  <c r="E4" i="7" s="1"/>
  <c r="D3" i="7"/>
  <c r="E3" i="7" s="1"/>
  <c r="E2" i="7"/>
  <c r="D2" i="7"/>
  <c r="D5" i="6"/>
  <c r="E5" i="6" s="1"/>
  <c r="D4" i="6"/>
  <c r="E4" i="6" s="1"/>
  <c r="D3" i="6"/>
  <c r="E3" i="6" s="1"/>
  <c r="D2" i="6"/>
  <c r="E2" i="6" s="1"/>
  <c r="D5" i="5"/>
  <c r="E5" i="5" s="1"/>
  <c r="D4" i="5"/>
  <c r="E4" i="5" s="1"/>
  <c r="D3" i="5"/>
  <c r="E3" i="5" s="1"/>
  <c r="D2" i="5"/>
  <c r="E2" i="5" s="1"/>
  <c r="E7" i="5" s="1"/>
  <c r="C2" i="4"/>
  <c r="E2" i="4" s="1"/>
  <c r="A21" i="7" l="1"/>
  <c r="C21" i="7"/>
  <c r="B21" i="7"/>
  <c r="E15" i="7"/>
  <c r="E13" i="5"/>
  <c r="E15" i="5" s="1"/>
  <c r="B18" i="6"/>
  <c r="C18" i="6" s="1"/>
  <c r="D18" i="6" s="1"/>
  <c r="C21" i="6" s="1"/>
  <c r="C21" i="5"/>
  <c r="B21" i="5"/>
  <c r="A21" i="5"/>
  <c r="E7" i="7"/>
  <c r="E13" i="7" s="1"/>
  <c r="E7" i="6"/>
  <c r="E13" i="6" s="1"/>
  <c r="E15" i="6" s="1"/>
  <c r="A21" i="6" l="1"/>
  <c r="B21" i="6"/>
</calcChain>
</file>

<file path=xl/sharedStrings.xml><?xml version="1.0" encoding="utf-8"?>
<sst xmlns="http://schemas.openxmlformats.org/spreadsheetml/2006/main" count="91" uniqueCount="36">
  <si>
    <t>Wh</t>
  </si>
  <si>
    <t>Total</t>
  </si>
  <si>
    <t>average over entire on cycle</t>
  </si>
  <si>
    <t>before camera takes picture</t>
  </si>
  <si>
    <t>after camera takes pictures</t>
  </si>
  <si>
    <t>after RPi shutdown until sleep</t>
  </si>
  <si>
    <t>camera takes pictures and until shutdown</t>
  </si>
  <si>
    <t>days</t>
  </si>
  <si>
    <t>Wh/day</t>
  </si>
  <si>
    <t>Image Size (MB)</t>
  </si>
  <si>
    <t>USB Drive Size (GB)</t>
  </si>
  <si>
    <t>Voltage (V)</t>
  </si>
  <si>
    <t>The OIS draws over 500 mA in most cases</t>
  </si>
  <si>
    <t xml:space="preserve">Note: </t>
  </si>
  <si>
    <t>Energizer brand rates its alkaline D cell at approximately 20,000mAh at 25mA draw, but estimates performance closer to about 10,000mAh at 500mA draw.</t>
  </si>
  <si>
    <t>Amperage (mAh)</t>
  </si>
  <si>
    <t>Amperage (Ah)</t>
  </si>
  <si>
    <t>Number of Battery Holders</t>
  </si>
  <si>
    <t>Wattage (Wh)</t>
  </si>
  <si>
    <t>Amperage (A)</t>
  </si>
  <si>
    <t>Length of Time (seconds)</t>
  </si>
  <si>
    <t>Length of Time (hours)</t>
  </si>
  <si>
    <t>Part of Cycle</t>
  </si>
  <si>
    <t>OIS Time On (hours)</t>
  </si>
  <si>
    <t>Total Cycle Length (min)</t>
  </si>
  <si>
    <t>Total Cycle Length (hours)</t>
  </si>
  <si>
    <t>Number of Cycles/Day</t>
  </si>
  <si>
    <t>Total per Day</t>
  </si>
  <si>
    <t>Days of Battery Pack</t>
  </si>
  <si>
    <t>Number of Images per Cycle</t>
  </si>
  <si>
    <t>Number of Images per Day</t>
  </si>
  <si>
    <t>Data Storage Size per Day (MB)</t>
  </si>
  <si>
    <t>Data Storage Size per Day (GB)</t>
  </si>
  <si>
    <t>Total Number of Days with 1 USB</t>
  </si>
  <si>
    <t>Total Number of Days with 2 USBs</t>
  </si>
  <si>
    <t>Total Number of Days with 3 USBs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</si>
</sst>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2" borderId="0" xfId="0" applyFont="1" applyFill="1"/>
    <xf numFmtId="0" fontId="4" fillId="0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AB52B-240E-1445-A3CC-9A519C21BE4D}">
  <dimension ref="A1:H21"/>
  <sheetViews>
    <sheetView workbookViewId="0">
      <selection activeCell="D13" sqref="D13:D15"/>
    </sheetView>
  </sheetViews>
  <sheetFormatPr baseColWidth="10" defaultRowHeight="16" x14ac:dyDescent="0.2"/>
  <cols>
    <col min="1" max="1" width="29.5" customWidth="1"/>
    <col min="2" max="2" width="30" customWidth="1"/>
    <col min="3" max="3" width="29.83203125" customWidth="1"/>
    <col min="4" max="4" width="27" customWidth="1"/>
    <col min="5" max="5" width="13.1640625" customWidth="1"/>
    <col min="6" max="6" width="5.5" bestFit="1" customWidth="1"/>
    <col min="8" max="8" width="36" bestFit="1" customWidth="1"/>
  </cols>
  <sheetData>
    <row r="1" spans="1:8" x14ac:dyDescent="0.2">
      <c r="A1" s="1" t="s">
        <v>11</v>
      </c>
      <c r="B1" s="1" t="s">
        <v>19</v>
      </c>
      <c r="C1" s="1" t="s">
        <v>20</v>
      </c>
      <c r="D1" s="1" t="s">
        <v>21</v>
      </c>
      <c r="E1" s="1" t="s">
        <v>18</v>
      </c>
      <c r="F1" s="1"/>
      <c r="H1" s="1" t="s">
        <v>22</v>
      </c>
    </row>
    <row r="2" spans="1:8" x14ac:dyDescent="0.2">
      <c r="A2">
        <v>7.8</v>
      </c>
      <c r="B2">
        <v>0.18</v>
      </c>
      <c r="C2">
        <v>50</v>
      </c>
      <c r="D2">
        <f>C2/60/60</f>
        <v>1.388888888888889E-2</v>
      </c>
      <c r="E2">
        <f>A2*B2*D2</f>
        <v>1.95E-2</v>
      </c>
      <c r="H2" t="s">
        <v>3</v>
      </c>
    </row>
    <row r="3" spans="1:8" x14ac:dyDescent="0.2">
      <c r="A3">
        <v>5.2</v>
      </c>
      <c r="B3">
        <v>0.42</v>
      </c>
      <c r="C3">
        <v>85</v>
      </c>
      <c r="D3">
        <f>C3/60/60</f>
        <v>2.3611111111111114E-2</v>
      </c>
      <c r="E3">
        <f t="shared" ref="E3:E5" si="0">A3*B3*D3</f>
        <v>5.1566666666666677E-2</v>
      </c>
      <c r="H3" t="s">
        <v>2</v>
      </c>
    </row>
    <row r="4" spans="1:8" x14ac:dyDescent="0.2">
      <c r="A4">
        <v>7.8</v>
      </c>
      <c r="B4">
        <v>0.31</v>
      </c>
      <c r="C4">
        <v>35</v>
      </c>
      <c r="D4">
        <f>C4/60/60</f>
        <v>9.7222222222222224E-3</v>
      </c>
      <c r="E4">
        <f t="shared" si="0"/>
        <v>2.3508333333333336E-2</v>
      </c>
      <c r="H4" t="s">
        <v>6</v>
      </c>
    </row>
    <row r="5" spans="1:8" x14ac:dyDescent="0.2">
      <c r="A5">
        <v>7.8</v>
      </c>
      <c r="B5">
        <v>0.28000000000000003</v>
      </c>
      <c r="C5">
        <v>304</v>
      </c>
      <c r="D5">
        <f>C5/60/60</f>
        <v>8.4444444444444447E-2</v>
      </c>
      <c r="E5">
        <f t="shared" si="0"/>
        <v>0.18442666666666668</v>
      </c>
      <c r="H5" t="s">
        <v>5</v>
      </c>
    </row>
    <row r="7" spans="1:8" x14ac:dyDescent="0.2">
      <c r="D7" s="1" t="s">
        <v>1</v>
      </c>
      <c r="E7" s="2">
        <f>SUM(E2:E5)</f>
        <v>0.2790016666666667</v>
      </c>
      <c r="F7" s="2" t="s">
        <v>0</v>
      </c>
    </row>
    <row r="9" spans="1:8" x14ac:dyDescent="0.2">
      <c r="A9" s="1" t="s">
        <v>23</v>
      </c>
      <c r="B9" s="1" t="s">
        <v>24</v>
      </c>
      <c r="C9" s="1" t="s">
        <v>25</v>
      </c>
      <c r="D9" s="1" t="s">
        <v>26</v>
      </c>
    </row>
    <row r="10" spans="1:8" x14ac:dyDescent="0.2">
      <c r="A10">
        <v>16</v>
      </c>
      <c r="B10">
        <v>12</v>
      </c>
      <c r="C10">
        <f>B10/60</f>
        <v>0.2</v>
      </c>
      <c r="D10">
        <f>A10/C10</f>
        <v>80</v>
      </c>
    </row>
    <row r="13" spans="1:8" x14ac:dyDescent="0.2">
      <c r="D13" s="1" t="s">
        <v>27</v>
      </c>
      <c r="E13" s="3">
        <f>E7*D10</f>
        <v>22.320133333333338</v>
      </c>
      <c r="F13" s="3" t="s">
        <v>8</v>
      </c>
    </row>
    <row r="15" spans="1:8" x14ac:dyDescent="0.2">
      <c r="D15" s="1" t="s">
        <v>28</v>
      </c>
      <c r="E15" s="4">
        <f>'Battery Pack'!E2/E13</f>
        <v>32.257871816775278</v>
      </c>
      <c r="F15" s="4" t="s">
        <v>7</v>
      </c>
    </row>
    <row r="16" spans="1:8" x14ac:dyDescent="0.2">
      <c r="D16" s="1"/>
      <c r="E16" s="5"/>
      <c r="F16" s="5"/>
    </row>
    <row r="17" spans="1:4" x14ac:dyDescent="0.2">
      <c r="A17" s="1" t="s">
        <v>29</v>
      </c>
      <c r="B17" s="1" t="s">
        <v>30</v>
      </c>
      <c r="C17" s="1" t="s">
        <v>31</v>
      </c>
      <c r="D17" s="1" t="s">
        <v>32</v>
      </c>
    </row>
    <row r="18" spans="1:4" x14ac:dyDescent="0.2">
      <c r="A18">
        <v>1</v>
      </c>
      <c r="B18">
        <f>A18*D10</f>
        <v>80</v>
      </c>
      <c r="C18">
        <f>'Image and USB Size'!A2*B18</f>
        <v>1960</v>
      </c>
      <c r="D18">
        <f>C18/1000</f>
        <v>1.96</v>
      </c>
    </row>
    <row r="20" spans="1:4" x14ac:dyDescent="0.2">
      <c r="A20" s="1" t="s">
        <v>33</v>
      </c>
      <c r="B20" s="1" t="s">
        <v>34</v>
      </c>
      <c r="C20" s="1" t="s">
        <v>35</v>
      </c>
    </row>
    <row r="21" spans="1:4" x14ac:dyDescent="0.2">
      <c r="A21">
        <f>'Image and USB Size'!B2/D18</f>
        <v>113.26530612244898</v>
      </c>
      <c r="B21">
        <f>'Image and USB Size'!B2/D18*2</f>
        <v>226.53061224489795</v>
      </c>
      <c r="C21">
        <f>'Image and USB Size'!B2/D18*3</f>
        <v>339.79591836734693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A8F2-50DA-0540-983F-BC0BDEC8C8CA}">
  <dimension ref="A1:H21"/>
  <sheetViews>
    <sheetView workbookViewId="0">
      <selection activeCell="H21" sqref="H21"/>
    </sheetView>
  </sheetViews>
  <sheetFormatPr baseColWidth="10" defaultRowHeight="16" x14ac:dyDescent="0.2"/>
  <cols>
    <col min="1" max="1" width="29.5" customWidth="1"/>
    <col min="2" max="2" width="30" customWidth="1"/>
    <col min="3" max="3" width="29.83203125" customWidth="1"/>
    <col min="4" max="4" width="27" customWidth="1"/>
    <col min="5" max="5" width="13.1640625" customWidth="1"/>
    <col min="6" max="6" width="5.5" bestFit="1" customWidth="1"/>
    <col min="8" max="8" width="36" bestFit="1" customWidth="1"/>
  </cols>
  <sheetData>
    <row r="1" spans="1:8" x14ac:dyDescent="0.2">
      <c r="A1" s="1" t="s">
        <v>11</v>
      </c>
      <c r="B1" s="1" t="s">
        <v>19</v>
      </c>
      <c r="C1" s="1" t="s">
        <v>20</v>
      </c>
      <c r="D1" s="1" t="s">
        <v>21</v>
      </c>
      <c r="E1" s="1" t="s">
        <v>18</v>
      </c>
      <c r="F1" s="1"/>
      <c r="H1" s="1" t="s">
        <v>22</v>
      </c>
    </row>
    <row r="2" spans="1:8" x14ac:dyDescent="0.2">
      <c r="A2">
        <v>7.8</v>
      </c>
      <c r="B2">
        <v>0.18</v>
      </c>
      <c r="C2">
        <v>51</v>
      </c>
      <c r="D2">
        <f>C2/60/60</f>
        <v>1.4166666666666666E-2</v>
      </c>
      <c r="E2">
        <f>A2*B2*D2</f>
        <v>1.9889999999999998E-2</v>
      </c>
      <c r="H2" t="s">
        <v>3</v>
      </c>
    </row>
    <row r="3" spans="1:8" x14ac:dyDescent="0.2">
      <c r="A3">
        <v>5.2</v>
      </c>
      <c r="B3">
        <v>0.42</v>
      </c>
      <c r="C3">
        <v>182</v>
      </c>
      <c r="D3">
        <f>C3/60/60</f>
        <v>5.0555555555555555E-2</v>
      </c>
      <c r="E3">
        <f t="shared" ref="E3:E5" si="0">A3*B3*D3</f>
        <v>0.11041333333333334</v>
      </c>
      <c r="H3" t="s">
        <v>2</v>
      </c>
    </row>
    <row r="4" spans="1:8" x14ac:dyDescent="0.2">
      <c r="A4">
        <v>7.8</v>
      </c>
      <c r="B4">
        <v>0.31</v>
      </c>
      <c r="C4">
        <v>131</v>
      </c>
      <c r="D4">
        <f>C4/60/60</f>
        <v>3.6388888888888887E-2</v>
      </c>
      <c r="E4">
        <f t="shared" si="0"/>
        <v>8.7988333333333335E-2</v>
      </c>
      <c r="H4" t="s">
        <v>4</v>
      </c>
    </row>
    <row r="5" spans="1:8" x14ac:dyDescent="0.2">
      <c r="A5">
        <v>7.8</v>
      </c>
      <c r="B5">
        <v>0.28000000000000003</v>
      </c>
      <c r="C5">
        <v>304</v>
      </c>
      <c r="D5">
        <f>C5/60/60</f>
        <v>8.4444444444444447E-2</v>
      </c>
      <c r="E5">
        <f t="shared" si="0"/>
        <v>0.18442666666666668</v>
      </c>
      <c r="H5" t="s">
        <v>5</v>
      </c>
    </row>
    <row r="7" spans="1:8" x14ac:dyDescent="0.2">
      <c r="D7" s="1" t="s">
        <v>1</v>
      </c>
      <c r="E7" s="2">
        <f>SUM(E2:E5)</f>
        <v>0.40271833333333334</v>
      </c>
      <c r="F7" s="2" t="s">
        <v>0</v>
      </c>
    </row>
    <row r="9" spans="1:8" x14ac:dyDescent="0.2">
      <c r="A9" s="1" t="s">
        <v>23</v>
      </c>
      <c r="B9" s="1" t="s">
        <v>24</v>
      </c>
      <c r="C9" s="1" t="s">
        <v>25</v>
      </c>
      <c r="D9" s="1" t="s">
        <v>26</v>
      </c>
    </row>
    <row r="10" spans="1:8" x14ac:dyDescent="0.2">
      <c r="A10">
        <v>16</v>
      </c>
      <c r="B10">
        <v>12</v>
      </c>
      <c r="C10">
        <f>B10/60</f>
        <v>0.2</v>
      </c>
      <c r="D10">
        <f>A10/C10</f>
        <v>80</v>
      </c>
    </row>
    <row r="13" spans="1:8" x14ac:dyDescent="0.2">
      <c r="D13" s="1" t="s">
        <v>27</v>
      </c>
      <c r="E13" s="3">
        <f>E7*D10</f>
        <v>32.217466666666667</v>
      </c>
      <c r="F13" s="3" t="s">
        <v>8</v>
      </c>
    </row>
    <row r="15" spans="1:8" x14ac:dyDescent="0.2">
      <c r="D15" s="1" t="s">
        <v>28</v>
      </c>
      <c r="E15" s="4">
        <f>'Battery Pack'!E2/E13</f>
        <v>22.348125861334019</v>
      </c>
      <c r="F15" s="4" t="s">
        <v>7</v>
      </c>
    </row>
    <row r="17" spans="1:4" x14ac:dyDescent="0.2">
      <c r="A17" s="1" t="s">
        <v>29</v>
      </c>
      <c r="B17" s="1" t="s">
        <v>30</v>
      </c>
      <c r="C17" s="1" t="s">
        <v>31</v>
      </c>
      <c r="D17" s="1" t="s">
        <v>32</v>
      </c>
    </row>
    <row r="18" spans="1:4" x14ac:dyDescent="0.2">
      <c r="A18">
        <v>12</v>
      </c>
      <c r="B18">
        <f>A18*D10</f>
        <v>960</v>
      </c>
      <c r="C18">
        <f>'Image and USB Size'!A2*B18</f>
        <v>23520</v>
      </c>
      <c r="D18">
        <f>C18/1000</f>
        <v>23.52</v>
      </c>
    </row>
    <row r="20" spans="1:4" x14ac:dyDescent="0.2">
      <c r="A20" s="1" t="s">
        <v>33</v>
      </c>
      <c r="B20" s="1" t="s">
        <v>34</v>
      </c>
      <c r="C20" s="1" t="s">
        <v>35</v>
      </c>
    </row>
    <row r="21" spans="1:4" x14ac:dyDescent="0.2">
      <c r="A21">
        <f>'Image and USB Size'!B2/D18</f>
        <v>9.4387755102040813</v>
      </c>
      <c r="B21">
        <f>'Image and USB Size'!B2/D18*2</f>
        <v>18.877551020408163</v>
      </c>
      <c r="C21">
        <f>'Image and USB Size'!B2/D18*3</f>
        <v>28.316326530612244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3A81-1E9E-CA41-A493-DABD6224C06B}">
  <dimension ref="A1:H21"/>
  <sheetViews>
    <sheetView tabSelected="1" workbookViewId="0">
      <selection activeCell="G21" sqref="G21"/>
    </sheetView>
  </sheetViews>
  <sheetFormatPr baseColWidth="10" defaultRowHeight="16" x14ac:dyDescent="0.2"/>
  <cols>
    <col min="1" max="1" width="29.5" customWidth="1"/>
    <col min="2" max="2" width="30" customWidth="1"/>
    <col min="3" max="3" width="29.83203125" customWidth="1"/>
    <col min="4" max="4" width="27" customWidth="1"/>
    <col min="5" max="5" width="13.1640625" customWidth="1"/>
    <col min="6" max="6" width="5.5" bestFit="1" customWidth="1"/>
    <col min="8" max="8" width="36" bestFit="1" customWidth="1"/>
  </cols>
  <sheetData>
    <row r="1" spans="1:8" x14ac:dyDescent="0.2">
      <c r="A1" s="1" t="s">
        <v>11</v>
      </c>
      <c r="B1" s="1" t="s">
        <v>19</v>
      </c>
      <c r="C1" s="1" t="s">
        <v>20</v>
      </c>
      <c r="D1" s="1" t="s">
        <v>21</v>
      </c>
      <c r="E1" s="1" t="s">
        <v>18</v>
      </c>
      <c r="F1" s="1"/>
      <c r="H1" s="1" t="s">
        <v>22</v>
      </c>
    </row>
    <row r="2" spans="1:8" x14ac:dyDescent="0.2">
      <c r="A2">
        <v>7.8</v>
      </c>
      <c r="B2">
        <v>0.18</v>
      </c>
      <c r="C2">
        <v>54</v>
      </c>
      <c r="D2">
        <f>C2/60/60</f>
        <v>1.5000000000000001E-2</v>
      </c>
      <c r="E2">
        <f>A2*B2*D2</f>
        <v>2.1059999999999999E-2</v>
      </c>
      <c r="H2" t="s">
        <v>3</v>
      </c>
    </row>
    <row r="3" spans="1:8" x14ac:dyDescent="0.2">
      <c r="A3">
        <v>5.2</v>
      </c>
      <c r="B3">
        <v>0.42</v>
      </c>
      <c r="C3">
        <v>288</v>
      </c>
      <c r="D3">
        <f>C3/60/60</f>
        <v>0.08</v>
      </c>
      <c r="E3">
        <f t="shared" ref="E3:E5" si="0">A3*B3*D3</f>
        <v>0.17472000000000001</v>
      </c>
      <c r="H3" t="s">
        <v>2</v>
      </c>
    </row>
    <row r="4" spans="1:8" x14ac:dyDescent="0.2">
      <c r="A4">
        <v>7.8</v>
      </c>
      <c r="B4">
        <v>0.31</v>
      </c>
      <c r="C4">
        <v>234</v>
      </c>
      <c r="D4">
        <f>C4/60/60</f>
        <v>6.5000000000000002E-2</v>
      </c>
      <c r="E4">
        <f t="shared" si="0"/>
        <v>0.15717</v>
      </c>
      <c r="H4" t="s">
        <v>6</v>
      </c>
    </row>
    <row r="5" spans="1:8" x14ac:dyDescent="0.2">
      <c r="A5">
        <v>7.8</v>
      </c>
      <c r="B5">
        <v>0.28000000000000003</v>
      </c>
      <c r="C5">
        <v>304</v>
      </c>
      <c r="D5">
        <f>C5/60/60</f>
        <v>8.4444444444444447E-2</v>
      </c>
      <c r="E5">
        <f t="shared" si="0"/>
        <v>0.18442666666666668</v>
      </c>
      <c r="H5" t="s">
        <v>5</v>
      </c>
    </row>
    <row r="7" spans="1:8" x14ac:dyDescent="0.2">
      <c r="D7" s="1" t="s">
        <v>1</v>
      </c>
      <c r="E7" s="2">
        <f>SUM(E2:E5)</f>
        <v>0.53737666666666661</v>
      </c>
      <c r="F7" s="2" t="s">
        <v>0</v>
      </c>
    </row>
    <row r="9" spans="1:8" x14ac:dyDescent="0.2">
      <c r="A9" s="1" t="s">
        <v>23</v>
      </c>
      <c r="B9" s="1" t="s">
        <v>24</v>
      </c>
      <c r="C9" s="1" t="s">
        <v>25</v>
      </c>
      <c r="D9" s="1" t="s">
        <v>26</v>
      </c>
    </row>
    <row r="10" spans="1:8" x14ac:dyDescent="0.2">
      <c r="A10">
        <v>16</v>
      </c>
      <c r="B10">
        <v>12</v>
      </c>
      <c r="C10">
        <f>B10/60</f>
        <v>0.2</v>
      </c>
      <c r="D10">
        <f>A10/C10</f>
        <v>80</v>
      </c>
    </row>
    <row r="13" spans="1:8" x14ac:dyDescent="0.2">
      <c r="D13" s="1" t="s">
        <v>27</v>
      </c>
      <c r="E13" s="3">
        <f>E7*D10</f>
        <v>42.990133333333333</v>
      </c>
      <c r="F13" s="3" t="s">
        <v>8</v>
      </c>
    </row>
    <row r="15" spans="1:8" x14ac:dyDescent="0.2">
      <c r="D15" s="1" t="s">
        <v>28</v>
      </c>
      <c r="E15" s="5">
        <f>'Battery Pack'!E2/E13</f>
        <v>16.748029005105046</v>
      </c>
      <c r="F15" s="5" t="s">
        <v>7</v>
      </c>
    </row>
    <row r="17" spans="1:4" x14ac:dyDescent="0.2">
      <c r="A17" s="1" t="s">
        <v>29</v>
      </c>
      <c r="B17" s="1" t="s">
        <v>30</v>
      </c>
      <c r="C17" s="1" t="s">
        <v>31</v>
      </c>
      <c r="D17" s="1" t="s">
        <v>32</v>
      </c>
    </row>
    <row r="18" spans="1:4" x14ac:dyDescent="0.2">
      <c r="A18">
        <v>24</v>
      </c>
      <c r="B18">
        <f>A18*D10</f>
        <v>1920</v>
      </c>
      <c r="C18">
        <f>'Image and USB Size'!A2*B18</f>
        <v>47040</v>
      </c>
      <c r="D18">
        <f>C18/1000</f>
        <v>47.04</v>
      </c>
    </row>
    <row r="20" spans="1:4" x14ac:dyDescent="0.2">
      <c r="A20" s="1" t="s">
        <v>33</v>
      </c>
      <c r="B20" s="1" t="s">
        <v>34</v>
      </c>
      <c r="C20" s="1" t="s">
        <v>35</v>
      </c>
    </row>
    <row r="21" spans="1:4" x14ac:dyDescent="0.2">
      <c r="A21">
        <f>'Image and USB Size'!B2/D18</f>
        <v>4.7193877551020407</v>
      </c>
      <c r="B21">
        <f>'Image and USB Size'!B2/D18*2</f>
        <v>9.4387755102040813</v>
      </c>
      <c r="C21" s="6">
        <f>'Image and USB Size'!B2/D18*3</f>
        <v>14.158163265306122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C2AD-1E04-084F-BA8D-53C54DD4918E}">
  <dimension ref="A1:F6"/>
  <sheetViews>
    <sheetView workbookViewId="0">
      <selection activeCell="D16" sqref="D16"/>
    </sheetView>
  </sheetViews>
  <sheetFormatPr baseColWidth="10" defaultRowHeight="16" x14ac:dyDescent="0.2"/>
  <cols>
    <col min="2" max="2" width="15.83203125" customWidth="1"/>
    <col min="3" max="3" width="14.5" customWidth="1"/>
    <col min="4" max="4" width="23.6640625" customWidth="1"/>
    <col min="5" max="5" width="13.5" customWidth="1"/>
  </cols>
  <sheetData>
    <row r="1" spans="1:6" x14ac:dyDescent="0.2">
      <c r="A1" s="1" t="s">
        <v>11</v>
      </c>
      <c r="B1" s="1" t="s">
        <v>15</v>
      </c>
      <c r="C1" s="1" t="s">
        <v>16</v>
      </c>
      <c r="D1" s="1" t="s">
        <v>17</v>
      </c>
      <c r="E1" s="1" t="s">
        <v>18</v>
      </c>
      <c r="F1" s="1"/>
    </row>
    <row r="2" spans="1:6" x14ac:dyDescent="0.2">
      <c r="A2">
        <v>18</v>
      </c>
      <c r="B2">
        <v>10000</v>
      </c>
      <c r="C2">
        <f>B2/1000</f>
        <v>10</v>
      </c>
      <c r="D2">
        <v>4</v>
      </c>
      <c r="E2">
        <f>A2*C2*D2</f>
        <v>720</v>
      </c>
    </row>
    <row r="5" spans="1:6" x14ac:dyDescent="0.2">
      <c r="A5" t="s">
        <v>13</v>
      </c>
      <c r="B5" t="s">
        <v>14</v>
      </c>
    </row>
    <row r="6" spans="1:6" x14ac:dyDescent="0.2">
      <c r="B6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85A23-203D-CA44-BBDB-69401ADBC610}">
  <dimension ref="A1:E2"/>
  <sheetViews>
    <sheetView workbookViewId="0">
      <selection activeCell="C3" sqref="C3"/>
    </sheetView>
  </sheetViews>
  <sheetFormatPr baseColWidth="10" defaultRowHeight="16" x14ac:dyDescent="0.2"/>
  <cols>
    <col min="1" max="1" width="18.1640625" customWidth="1"/>
    <col min="2" max="2" width="18.6640625" customWidth="1"/>
  </cols>
  <sheetData>
    <row r="1" spans="1:5" x14ac:dyDescent="0.2">
      <c r="A1" s="1" t="s">
        <v>9</v>
      </c>
      <c r="B1" s="1" t="s">
        <v>10</v>
      </c>
      <c r="C1" s="1"/>
      <c r="D1" s="1"/>
      <c r="E1" s="1"/>
    </row>
    <row r="2" spans="1:5" x14ac:dyDescent="0.2">
      <c r="A2">
        <v>24.5</v>
      </c>
      <c r="B2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img per 12 min</vt:lpstr>
      <vt:lpstr>12 img per 12 min</vt:lpstr>
      <vt:lpstr>24 img per 12 min</vt:lpstr>
      <vt:lpstr>Battery Pack</vt:lpstr>
      <vt:lpstr>Image and USB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Pagniello</dc:creator>
  <cp:lastModifiedBy>Camille Pagniello</cp:lastModifiedBy>
  <dcterms:created xsi:type="dcterms:W3CDTF">2018-02-03T00:41:03Z</dcterms:created>
  <dcterms:modified xsi:type="dcterms:W3CDTF">2021-06-01T20:56:09Z</dcterms:modified>
</cp:coreProperties>
</file>