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5080" yWindow="780" windowWidth="25600" windowHeight="18380" tabRatio="500"/>
  </bookViews>
  <sheets>
    <sheet name="Sheet1" sheetId="1" r:id="rId1"/>
    <sheet name="Cost List" sheetId="2" r:id="rId2"/>
  </sheets>
  <definedNames>
    <definedName name="_xlnm._FilterDatabase" localSheetId="0" hidden="1">Sheet1!$A$5:$F$5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D33" i="1"/>
  <c r="E33" i="1"/>
  <c r="E20" i="1"/>
  <c r="D55" i="1"/>
  <c r="D52" i="1"/>
  <c r="D53" i="1"/>
  <c r="D54" i="1"/>
  <c r="D56" i="1"/>
  <c r="D41" i="1"/>
  <c r="D42" i="1"/>
  <c r="D43" i="1"/>
  <c r="D44" i="1"/>
  <c r="D63" i="1"/>
  <c r="D62" i="1"/>
  <c r="D61" i="1"/>
  <c r="D38" i="1"/>
  <c r="D23" i="1"/>
  <c r="E68" i="1"/>
  <c r="E65" i="1"/>
  <c r="E60" i="1"/>
  <c r="E57" i="1"/>
  <c r="E51" i="1"/>
  <c r="E48" i="1"/>
  <c r="E45" i="1"/>
  <c r="E40" i="1"/>
  <c r="E37" i="1"/>
  <c r="E34" i="1"/>
  <c r="E31" i="1"/>
  <c r="E70" i="1"/>
  <c r="D70" i="1"/>
  <c r="E67" i="1"/>
  <c r="D67" i="1"/>
  <c r="E64" i="1"/>
  <c r="D64" i="1"/>
  <c r="E59" i="1"/>
  <c r="D59" i="1"/>
  <c r="E56" i="1"/>
  <c r="E50" i="1"/>
  <c r="D50" i="1"/>
  <c r="E47" i="1"/>
  <c r="D47" i="1"/>
  <c r="E44" i="1"/>
  <c r="E39" i="1"/>
  <c r="D39" i="1"/>
  <c r="E36" i="1"/>
  <c r="D36" i="1"/>
  <c r="E17" i="1"/>
  <c r="E15" i="1"/>
  <c r="E9" i="1"/>
  <c r="E25" i="1"/>
  <c r="E3" i="1"/>
  <c r="D10" i="1"/>
  <c r="D25" i="1"/>
  <c r="D3" i="1"/>
  <c r="G3" i="1"/>
</calcChain>
</file>

<file path=xl/sharedStrings.xml><?xml version="1.0" encoding="utf-8"?>
<sst xmlns="http://schemas.openxmlformats.org/spreadsheetml/2006/main" count="191" uniqueCount="55">
  <si>
    <t>Plobot</t>
  </si>
  <si>
    <t>Date</t>
  </si>
  <si>
    <t>Reference</t>
  </si>
  <si>
    <t>Description</t>
  </si>
  <si>
    <t>Income</t>
  </si>
  <si>
    <t>Cost</t>
  </si>
  <si>
    <t>Type</t>
  </si>
  <si>
    <t>Receipts</t>
  </si>
  <si>
    <t>Payments</t>
  </si>
  <si>
    <t>Balance Jan</t>
  </si>
  <si>
    <t>YCIS</t>
  </si>
  <si>
    <t>Balance Feb</t>
  </si>
  <si>
    <t>Balance Mar</t>
  </si>
  <si>
    <t>Balance Apr</t>
  </si>
  <si>
    <t>Balance May</t>
  </si>
  <si>
    <t>Balance Jun</t>
  </si>
  <si>
    <t>Balance Jul</t>
  </si>
  <si>
    <t>Balance Aug</t>
  </si>
  <si>
    <t>Balance Sep</t>
  </si>
  <si>
    <t>Balance Oct</t>
  </si>
  <si>
    <t>Balance Nov</t>
  </si>
  <si>
    <t>Balance Dec</t>
  </si>
  <si>
    <t>Travel</t>
  </si>
  <si>
    <t>Uber</t>
  </si>
  <si>
    <t>Semester 2A Payment for 13 kids</t>
  </si>
  <si>
    <t>Advertising</t>
  </si>
  <si>
    <t>Marketing</t>
  </si>
  <si>
    <t>Materials - Printing</t>
  </si>
  <si>
    <t>Material - Others</t>
  </si>
  <si>
    <t>Damages</t>
  </si>
  <si>
    <t>Insurance</t>
  </si>
  <si>
    <t>Meals</t>
  </si>
  <si>
    <t>Bank Charges</t>
  </si>
  <si>
    <t>Other</t>
  </si>
  <si>
    <t>Britannica</t>
  </si>
  <si>
    <t>Paper Cups</t>
  </si>
  <si>
    <t>All</t>
  </si>
  <si>
    <t>Assistant</t>
  </si>
  <si>
    <t>Printouts</t>
  </si>
  <si>
    <t>Salary</t>
  </si>
  <si>
    <t>Maciej Salary</t>
  </si>
  <si>
    <t>Running Balance</t>
  </si>
  <si>
    <t>Pending</t>
  </si>
  <si>
    <t>Semester 2 Payment for 12 kids</t>
  </si>
  <si>
    <t>Project Maciej's Salary</t>
  </si>
  <si>
    <t>Project Income</t>
  </si>
  <si>
    <t>10 Kid Projection</t>
  </si>
  <si>
    <t>HQIS</t>
  </si>
  <si>
    <t>Dulwich</t>
  </si>
  <si>
    <t>Summer Camp</t>
  </si>
  <si>
    <t xml:space="preserve">HQIS </t>
  </si>
  <si>
    <t>Music Note Card Stickers</t>
  </si>
  <si>
    <t>Movement Testing Board</t>
  </si>
  <si>
    <t>New Card Stickers</t>
  </si>
  <si>
    <t>Star Stickers to mark problem Plobots during workshops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</si>
</sst>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¥-804]* #,##0.00_ ;_-[$¥-804]* \-#,##0.00\ ;_-[$¥-804]* &quot;-&quot;??_ ;_-@_ 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4" fontId="0" fillId="3" borderId="1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4" fontId="0" fillId="0" borderId="2" xfId="0" applyNumberFormat="1" applyBorder="1"/>
    <xf numFmtId="0" fontId="0" fillId="0" borderId="2" xfId="0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1" fillId="5" borderId="1" xfId="0" applyNumberFormat="1" applyFont="1" applyFill="1" applyBorder="1"/>
    <xf numFmtId="0" fontId="1" fillId="3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4" borderId="2" xfId="0" applyFont="1" applyFill="1" applyBorder="1" applyAlignment="1"/>
    <xf numFmtId="0" fontId="1" fillId="4" borderId="4" xfId="0" applyFont="1" applyFill="1" applyBorder="1" applyAlignment="1"/>
    <xf numFmtId="0" fontId="1" fillId="6" borderId="5" xfId="0" applyFont="1" applyFill="1" applyBorder="1"/>
    <xf numFmtId="0" fontId="0" fillId="6" borderId="5" xfId="0" applyFill="1" applyBorder="1"/>
    <xf numFmtId="164" fontId="1" fillId="3" borderId="5" xfId="0" applyNumberFormat="1" applyFont="1" applyFill="1" applyBorder="1"/>
    <xf numFmtId="164" fontId="1" fillId="2" borderId="5" xfId="0" applyNumberFormat="1" applyFont="1" applyFill="1" applyBorder="1"/>
    <xf numFmtId="0" fontId="0" fillId="5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44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F31" sqref="F31"/>
    </sheetView>
  </sheetViews>
  <sheetFormatPr baseColWidth="10" defaultRowHeight="15" x14ac:dyDescent="0"/>
  <cols>
    <col min="1" max="1" width="12.33203125" customWidth="1"/>
    <col min="2" max="2" width="13.5" customWidth="1"/>
    <col min="3" max="3" width="28.1640625" bestFit="1" customWidth="1"/>
    <col min="4" max="4" width="12.6640625" customWidth="1"/>
    <col min="5" max="5" width="12.33203125" bestFit="1" customWidth="1"/>
    <col min="6" max="6" width="19.1640625" bestFit="1" customWidth="1"/>
    <col min="7" max="7" width="14.83203125" bestFit="1" customWidth="1"/>
  </cols>
  <sheetData>
    <row r="1" spans="1:11">
      <c r="A1" s="18" t="s">
        <v>0</v>
      </c>
    </row>
    <row r="2" spans="1:11">
      <c r="A2" s="18">
        <v>2016</v>
      </c>
      <c r="D2" s="25" t="s">
        <v>41</v>
      </c>
      <c r="E2" s="25"/>
      <c r="F2" s="25"/>
      <c r="G2" s="25"/>
    </row>
    <row r="3" spans="1:11">
      <c r="D3" s="14">
        <f>D25+D33+D36+D39+D44+D47+D50+D56+D59+D64+D67+D70</f>
        <v>22100</v>
      </c>
      <c r="E3" s="14">
        <f>E25+E33+E36+E39+E44+E47+E50+E56+E59+E64+E67+E70</f>
        <v>17505.630000000005</v>
      </c>
      <c r="F3" s="15"/>
      <c r="G3" s="16">
        <f>D3-E3</f>
        <v>4594.3699999999953</v>
      </c>
      <c r="I3" t="s">
        <v>44</v>
      </c>
      <c r="K3" t="b">
        <v>0</v>
      </c>
    </row>
    <row r="4" spans="1:11" ht="19" customHeight="1">
      <c r="A4" s="19"/>
      <c r="B4" s="19"/>
      <c r="C4" s="19"/>
      <c r="D4" s="17" t="s">
        <v>7</v>
      </c>
      <c r="E4" s="26" t="s">
        <v>8</v>
      </c>
      <c r="F4" s="26"/>
      <c r="I4" t="s">
        <v>45</v>
      </c>
      <c r="K4" t="b">
        <v>0</v>
      </c>
    </row>
    <row r="5" spans="1:11">
      <c r="A5" s="20" t="s">
        <v>1</v>
      </c>
      <c r="B5" s="20" t="s">
        <v>2</v>
      </c>
      <c r="C5" s="20" t="s">
        <v>3</v>
      </c>
      <c r="D5" s="3" t="s">
        <v>4</v>
      </c>
      <c r="E5" s="4" t="s">
        <v>5</v>
      </c>
      <c r="F5" s="4" t="s">
        <v>6</v>
      </c>
    </row>
    <row r="6" spans="1:11">
      <c r="A6" s="5">
        <v>42382</v>
      </c>
      <c r="B6" s="6" t="s">
        <v>36</v>
      </c>
      <c r="C6" s="6" t="s">
        <v>38</v>
      </c>
      <c r="D6" s="7"/>
      <c r="E6" s="8">
        <v>32</v>
      </c>
      <c r="F6" s="9" t="s">
        <v>27</v>
      </c>
    </row>
    <row r="7" spans="1:11">
      <c r="A7" s="5">
        <v>42383</v>
      </c>
      <c r="B7" s="6" t="s">
        <v>36</v>
      </c>
      <c r="C7" s="6" t="s">
        <v>35</v>
      </c>
      <c r="D7" s="7"/>
      <c r="E7" s="8">
        <v>20</v>
      </c>
      <c r="F7" s="9" t="s">
        <v>28</v>
      </c>
    </row>
    <row r="8" spans="1:11">
      <c r="A8" s="5">
        <v>42383</v>
      </c>
      <c r="B8" s="6" t="s">
        <v>34</v>
      </c>
      <c r="C8" s="6" t="s">
        <v>37</v>
      </c>
      <c r="D8" s="7"/>
      <c r="E8" s="8">
        <v>300</v>
      </c>
      <c r="F8" s="9" t="s">
        <v>39</v>
      </c>
    </row>
    <row r="9" spans="1:11">
      <c r="A9" s="5">
        <v>42383</v>
      </c>
      <c r="B9" s="6" t="s">
        <v>34</v>
      </c>
      <c r="C9" s="6" t="s">
        <v>23</v>
      </c>
      <c r="D9" s="7"/>
      <c r="E9" s="8">
        <f>45+53</f>
        <v>98</v>
      </c>
      <c r="F9" s="9" t="s">
        <v>22</v>
      </c>
    </row>
    <row r="10" spans="1:11">
      <c r="A10" s="5">
        <v>42384</v>
      </c>
      <c r="B10" s="6" t="s">
        <v>10</v>
      </c>
      <c r="C10" s="6" t="s">
        <v>24</v>
      </c>
      <c r="D10" s="7">
        <f>13*1700</f>
        <v>22100</v>
      </c>
      <c r="E10" s="8"/>
      <c r="F10" s="9" t="s">
        <v>4</v>
      </c>
    </row>
    <row r="11" spans="1:11">
      <c r="A11" s="5">
        <v>42384</v>
      </c>
      <c r="B11" s="6" t="s">
        <v>10</v>
      </c>
      <c r="C11" s="6" t="s">
        <v>37</v>
      </c>
      <c r="D11" s="7"/>
      <c r="E11" s="8">
        <v>200</v>
      </c>
      <c r="F11" s="9" t="s">
        <v>39</v>
      </c>
    </row>
    <row r="12" spans="1:11">
      <c r="A12" s="5">
        <v>42384</v>
      </c>
      <c r="B12" s="6" t="s">
        <v>10</v>
      </c>
      <c r="C12" s="6" t="s">
        <v>23</v>
      </c>
      <c r="D12" s="7"/>
      <c r="E12" s="8">
        <v>100</v>
      </c>
      <c r="F12" s="9" t="s">
        <v>22</v>
      </c>
    </row>
    <row r="13" spans="1:11">
      <c r="A13" s="5">
        <v>42389</v>
      </c>
      <c r="B13" s="6" t="s">
        <v>36</v>
      </c>
      <c r="C13" s="6" t="s">
        <v>38</v>
      </c>
      <c r="D13" s="7"/>
      <c r="E13" s="8">
        <v>326</v>
      </c>
      <c r="F13" s="9" t="s">
        <v>27</v>
      </c>
    </row>
    <row r="14" spans="1:11">
      <c r="A14" s="5">
        <v>42390</v>
      </c>
      <c r="B14" s="6" t="s">
        <v>34</v>
      </c>
      <c r="C14" s="6" t="s">
        <v>37</v>
      </c>
      <c r="D14" s="7"/>
      <c r="E14" s="8">
        <v>200</v>
      </c>
      <c r="F14" s="9" t="s">
        <v>39</v>
      </c>
    </row>
    <row r="15" spans="1:11">
      <c r="A15" s="5">
        <v>42390</v>
      </c>
      <c r="B15" s="6" t="s">
        <v>34</v>
      </c>
      <c r="C15" s="6" t="s">
        <v>23</v>
      </c>
      <c r="D15" s="7"/>
      <c r="E15" s="8">
        <f>39.5+28.22</f>
        <v>67.72</v>
      </c>
      <c r="F15" s="9" t="s">
        <v>22</v>
      </c>
    </row>
    <row r="16" spans="1:11">
      <c r="A16" s="5">
        <v>42391</v>
      </c>
      <c r="B16" s="6" t="s">
        <v>10</v>
      </c>
      <c r="C16" s="6" t="s">
        <v>37</v>
      </c>
      <c r="D16" s="7"/>
      <c r="E16" s="8">
        <v>200</v>
      </c>
      <c r="F16" s="9" t="s">
        <v>39</v>
      </c>
    </row>
    <row r="17" spans="1:6">
      <c r="A17" s="5">
        <v>42391</v>
      </c>
      <c r="B17" s="6" t="s">
        <v>10</v>
      </c>
      <c r="C17" s="6" t="s">
        <v>23</v>
      </c>
      <c r="D17" s="7"/>
      <c r="E17" s="8">
        <f>39.92+78.67</f>
        <v>118.59</v>
      </c>
      <c r="F17" s="9" t="s">
        <v>22</v>
      </c>
    </row>
    <row r="18" spans="1:6">
      <c r="A18" s="5">
        <v>42393</v>
      </c>
      <c r="B18" s="6" t="s">
        <v>36</v>
      </c>
      <c r="C18" s="6" t="s">
        <v>40</v>
      </c>
      <c r="D18" s="7"/>
      <c r="E18" s="8">
        <v>15000</v>
      </c>
      <c r="F18" s="9" t="s">
        <v>39</v>
      </c>
    </row>
    <row r="19" spans="1:6">
      <c r="A19" s="5">
        <v>42395</v>
      </c>
      <c r="B19" s="6" t="s">
        <v>36</v>
      </c>
      <c r="C19" s="6" t="s">
        <v>51</v>
      </c>
      <c r="D19" s="7"/>
      <c r="E19" s="8">
        <v>80</v>
      </c>
      <c r="F19" s="9" t="s">
        <v>27</v>
      </c>
    </row>
    <row r="20" spans="1:6">
      <c r="A20" s="5">
        <v>42397</v>
      </c>
      <c r="B20" s="6" t="s">
        <v>34</v>
      </c>
      <c r="C20" s="6" t="s">
        <v>23</v>
      </c>
      <c r="D20" s="7"/>
      <c r="E20" s="8">
        <f>27.05+53.53</f>
        <v>80.58</v>
      </c>
      <c r="F20" s="9" t="s">
        <v>22</v>
      </c>
    </row>
    <row r="21" spans="1:6">
      <c r="A21" s="5">
        <v>42397</v>
      </c>
      <c r="B21" s="6" t="s">
        <v>34</v>
      </c>
      <c r="C21" s="6" t="s">
        <v>37</v>
      </c>
      <c r="D21" s="7"/>
      <c r="E21" s="8">
        <v>200</v>
      </c>
      <c r="F21" s="9" t="s">
        <v>39</v>
      </c>
    </row>
    <row r="22" spans="1:6">
      <c r="A22" s="5"/>
      <c r="B22" s="6"/>
      <c r="C22" s="6"/>
      <c r="D22" s="7"/>
      <c r="E22" s="8"/>
      <c r="F22" s="9"/>
    </row>
    <row r="23" spans="1:6">
      <c r="A23" s="5" t="s">
        <v>42</v>
      </c>
      <c r="B23" s="6" t="s">
        <v>34</v>
      </c>
      <c r="C23" s="6" t="s">
        <v>43</v>
      </c>
      <c r="D23" s="7">
        <f>IF(AND(A23="Pending",$K$4),(12*200*10),0)</f>
        <v>0</v>
      </c>
      <c r="E23" s="8"/>
      <c r="F23" s="9" t="s">
        <v>4</v>
      </c>
    </row>
    <row r="24" spans="1:6">
      <c r="A24" s="10"/>
      <c r="B24" s="11"/>
      <c r="C24" s="11"/>
      <c r="D24" s="12"/>
      <c r="E24" s="13"/>
      <c r="F24" s="9"/>
    </row>
    <row r="25" spans="1:6" ht="30" customHeight="1" thickBot="1">
      <c r="A25" s="21" t="s">
        <v>9</v>
      </c>
      <c r="B25" s="22"/>
      <c r="C25" s="22"/>
      <c r="D25" s="23">
        <f>SUM(D6:D24)</f>
        <v>22100</v>
      </c>
      <c r="E25" s="24">
        <f>SUM(E6:E24)</f>
        <v>17022.890000000003</v>
      </c>
      <c r="F25" s="9"/>
    </row>
    <row r="26" spans="1:6">
      <c r="A26" s="5">
        <v>42401</v>
      </c>
      <c r="B26" s="6" t="s">
        <v>36</v>
      </c>
      <c r="C26" s="6" t="s">
        <v>52</v>
      </c>
      <c r="D26" s="7"/>
      <c r="E26" s="8">
        <v>200</v>
      </c>
      <c r="F26" s="9" t="s">
        <v>28</v>
      </c>
    </row>
    <row r="27" spans="1:6">
      <c r="A27" s="5">
        <v>42403</v>
      </c>
      <c r="B27" s="6" t="s">
        <v>36</v>
      </c>
      <c r="C27" s="6" t="s">
        <v>53</v>
      </c>
      <c r="D27" s="7"/>
      <c r="E27" s="8">
        <v>10</v>
      </c>
      <c r="F27" s="9" t="s">
        <v>27</v>
      </c>
    </row>
    <row r="28" spans="1:6">
      <c r="A28" s="5">
        <v>42404</v>
      </c>
      <c r="B28" s="6" t="s">
        <v>36</v>
      </c>
      <c r="C28" s="6" t="s">
        <v>54</v>
      </c>
      <c r="D28" s="7"/>
      <c r="E28" s="8">
        <v>6.5</v>
      </c>
      <c r="F28" s="9" t="s">
        <v>28</v>
      </c>
    </row>
    <row r="29" spans="1:6">
      <c r="A29" s="5">
        <v>42404</v>
      </c>
      <c r="B29" s="6" t="s">
        <v>34</v>
      </c>
      <c r="C29" s="6" t="s">
        <v>37</v>
      </c>
      <c r="D29" s="7"/>
      <c r="E29" s="8">
        <v>200</v>
      </c>
      <c r="F29" s="9" t="s">
        <v>39</v>
      </c>
    </row>
    <row r="30" spans="1:6">
      <c r="A30" s="5">
        <v>42404</v>
      </c>
      <c r="B30" s="6" t="s">
        <v>34</v>
      </c>
      <c r="C30" s="6" t="s">
        <v>23</v>
      </c>
      <c r="D30" s="7"/>
      <c r="E30" s="8">
        <f>32.92+33.32</f>
        <v>66.240000000000009</v>
      </c>
      <c r="F30" s="9" t="s">
        <v>22</v>
      </c>
    </row>
    <row r="31" spans="1:6">
      <c r="A31" s="5" t="s">
        <v>42</v>
      </c>
      <c r="B31" s="6" t="s">
        <v>36</v>
      </c>
      <c r="C31" s="6" t="s">
        <v>40</v>
      </c>
      <c r="D31" s="7"/>
      <c r="E31" s="8">
        <f>IF(AND(A31="Pending",$K$3),15000,0)</f>
        <v>0</v>
      </c>
      <c r="F31" s="9" t="s">
        <v>39</v>
      </c>
    </row>
    <row r="32" spans="1:6">
      <c r="D32" s="7"/>
      <c r="E32" s="8"/>
      <c r="F32" s="9"/>
    </row>
    <row r="33" spans="1:6" ht="30" customHeight="1" thickBot="1">
      <c r="A33" s="21" t="s">
        <v>11</v>
      </c>
      <c r="B33" s="22"/>
      <c r="C33" s="22"/>
      <c r="D33" s="23">
        <f>SUM(D26:D32)</f>
        <v>0</v>
      </c>
      <c r="E33" s="24">
        <f>SUM(E26:E32)</f>
        <v>482.74</v>
      </c>
      <c r="F33" s="9"/>
    </row>
    <row r="34" spans="1:6">
      <c r="A34" s="5" t="s">
        <v>42</v>
      </c>
      <c r="B34" s="6" t="s">
        <v>36</v>
      </c>
      <c r="C34" s="6" t="s">
        <v>40</v>
      </c>
      <c r="D34" s="7"/>
      <c r="E34" s="8">
        <f>IF(AND(A34="Pending",$K$3),15000,0)</f>
        <v>0</v>
      </c>
      <c r="F34" s="9" t="s">
        <v>39</v>
      </c>
    </row>
    <row r="35" spans="1:6">
      <c r="A35" s="5"/>
      <c r="B35" s="6"/>
      <c r="C35" s="6"/>
      <c r="D35" s="7"/>
      <c r="E35" s="8"/>
      <c r="F35" s="9"/>
    </row>
    <row r="36" spans="1:6" ht="30" customHeight="1" thickBot="1">
      <c r="A36" s="21" t="s">
        <v>12</v>
      </c>
      <c r="B36" s="22"/>
      <c r="C36" s="22"/>
      <c r="D36" s="23">
        <f>SUM(D34:D35)</f>
        <v>0</v>
      </c>
      <c r="E36" s="24">
        <f>SUM(E34:E35)</f>
        <v>0</v>
      </c>
      <c r="F36" s="9"/>
    </row>
    <row r="37" spans="1:6">
      <c r="A37" s="5" t="s">
        <v>42</v>
      </c>
      <c r="B37" s="6" t="s">
        <v>36</v>
      </c>
      <c r="C37" s="6" t="s">
        <v>40</v>
      </c>
      <c r="D37" s="7"/>
      <c r="E37" s="8">
        <f>IF(AND(A37="Pending",$K$3),15000,0)</f>
        <v>0</v>
      </c>
      <c r="F37" s="9" t="s">
        <v>39</v>
      </c>
    </row>
    <row r="38" spans="1:6">
      <c r="A38" s="5" t="s">
        <v>42</v>
      </c>
      <c r="B38" s="6" t="s">
        <v>47</v>
      </c>
      <c r="C38" s="6" t="s">
        <v>46</v>
      </c>
      <c r="D38" s="7">
        <f>IF(AND(A38="Pending",$K$4),(11*140*10),0)</f>
        <v>0</v>
      </c>
      <c r="E38" s="8"/>
      <c r="F38" s="9" t="s">
        <v>4</v>
      </c>
    </row>
    <row r="39" spans="1:6" ht="30" customHeight="1" thickBot="1">
      <c r="A39" s="21" t="s">
        <v>13</v>
      </c>
      <c r="B39" s="22"/>
      <c r="C39" s="22"/>
      <c r="D39" s="23">
        <f>SUM(D37:D38)</f>
        <v>0</v>
      </c>
      <c r="E39" s="24">
        <f>SUM(E37:E38)</f>
        <v>0</v>
      </c>
      <c r="F39" s="9"/>
    </row>
    <row r="40" spans="1:6">
      <c r="A40" s="5" t="s">
        <v>42</v>
      </c>
      <c r="B40" s="6" t="s">
        <v>36</v>
      </c>
      <c r="C40" s="6" t="s">
        <v>40</v>
      </c>
      <c r="D40" s="7"/>
      <c r="E40" s="8">
        <f>IF(AND(A40="Pending",$K$3),15000,0)</f>
        <v>0</v>
      </c>
      <c r="F40" s="9" t="s">
        <v>39</v>
      </c>
    </row>
    <row r="41" spans="1:6">
      <c r="A41" s="5" t="s">
        <v>42</v>
      </c>
      <c r="B41" s="6" t="s">
        <v>10</v>
      </c>
      <c r="C41" s="6" t="s">
        <v>46</v>
      </c>
      <c r="D41" s="7">
        <f>IF(AND(A41="Pending",$K$4),(10*200*10),0)</f>
        <v>0</v>
      </c>
      <c r="E41" s="8"/>
      <c r="F41" s="9" t="s">
        <v>4</v>
      </c>
    </row>
    <row r="42" spans="1:6">
      <c r="A42" s="5" t="s">
        <v>42</v>
      </c>
      <c r="B42" s="6" t="s">
        <v>34</v>
      </c>
      <c r="C42" s="6" t="s">
        <v>46</v>
      </c>
      <c r="D42" s="7">
        <f>IF(AND(A42="Pending",$K$4),(10*200*10),0)</f>
        <v>0</v>
      </c>
      <c r="E42" s="8"/>
      <c r="F42" s="9" t="s">
        <v>4</v>
      </c>
    </row>
    <row r="43" spans="1:6">
      <c r="A43" s="5" t="s">
        <v>42</v>
      </c>
      <c r="B43" s="6" t="s">
        <v>48</v>
      </c>
      <c r="C43" s="6" t="s">
        <v>46</v>
      </c>
      <c r="D43" s="7">
        <f>IF(AND(A43="Pending",$K$4),(10*200*10),0)</f>
        <v>0</v>
      </c>
      <c r="E43" s="8"/>
      <c r="F43" s="9" t="s">
        <v>4</v>
      </c>
    </row>
    <row r="44" spans="1:6" ht="30" customHeight="1" thickBot="1">
      <c r="A44" s="21" t="s">
        <v>14</v>
      </c>
      <c r="B44" s="22"/>
      <c r="C44" s="22"/>
      <c r="D44" s="23">
        <f>SUM(D40:D43)</f>
        <v>0</v>
      </c>
      <c r="E44" s="24">
        <f>SUM(E40:E42)</f>
        <v>0</v>
      </c>
      <c r="F44" s="9"/>
    </row>
    <row r="45" spans="1:6">
      <c r="A45" s="5" t="s">
        <v>42</v>
      </c>
      <c r="B45" s="6" t="s">
        <v>36</v>
      </c>
      <c r="C45" s="6" t="s">
        <v>40</v>
      </c>
      <c r="D45" s="7"/>
      <c r="E45" s="8">
        <f>IF(AND(A45="Pending",$K$3),15000,0)</f>
        <v>0</v>
      </c>
      <c r="F45" s="9" t="s">
        <v>39</v>
      </c>
    </row>
    <row r="46" spans="1:6">
      <c r="D46" s="7"/>
      <c r="E46" s="8"/>
      <c r="F46" s="9"/>
    </row>
    <row r="47" spans="1:6" ht="30" customHeight="1" thickBot="1">
      <c r="A47" s="21" t="s">
        <v>15</v>
      </c>
      <c r="B47" s="22"/>
      <c r="C47" s="22"/>
      <c r="D47" s="23">
        <f>SUM(D45:D46)</f>
        <v>0</v>
      </c>
      <c r="E47" s="24">
        <f>SUM(E45:E46)</f>
        <v>0</v>
      </c>
      <c r="F47" s="9"/>
    </row>
    <row r="48" spans="1:6">
      <c r="A48" s="5" t="s">
        <v>42</v>
      </c>
      <c r="B48" s="6" t="s">
        <v>36</v>
      </c>
      <c r="C48" s="6" t="s">
        <v>40</v>
      </c>
      <c r="D48" s="7"/>
      <c r="E48" s="8">
        <f>IF(AND(A48="Pending",$K$3),15000,0)</f>
        <v>0</v>
      </c>
      <c r="F48" s="9" t="s">
        <v>39</v>
      </c>
    </row>
    <row r="49" spans="1:6">
      <c r="D49" s="7"/>
      <c r="E49" s="8"/>
      <c r="F49" s="9"/>
    </row>
    <row r="50" spans="1:6" ht="30" customHeight="1" thickBot="1">
      <c r="A50" s="21" t="s">
        <v>16</v>
      </c>
      <c r="B50" s="22"/>
      <c r="C50" s="22"/>
      <c r="D50" s="23">
        <f>SUM(D48:D49)</f>
        <v>0</v>
      </c>
      <c r="E50" s="24">
        <f>SUM(E48:E49)</f>
        <v>0</v>
      </c>
      <c r="F50" s="9"/>
    </row>
    <row r="51" spans="1:6">
      <c r="A51" s="5" t="s">
        <v>42</v>
      </c>
      <c r="B51" s="6" t="s">
        <v>36</v>
      </c>
      <c r="C51" s="6" t="s">
        <v>40</v>
      </c>
      <c r="D51" s="7"/>
      <c r="E51" s="8">
        <f>IF(AND(A51="Pending",$K$3),15000,0)</f>
        <v>0</v>
      </c>
      <c r="F51" s="9" t="s">
        <v>39</v>
      </c>
    </row>
    <row r="52" spans="1:6">
      <c r="A52" s="5" t="s">
        <v>42</v>
      </c>
      <c r="B52" s="6" t="s">
        <v>10</v>
      </c>
      <c r="C52" s="6" t="s">
        <v>49</v>
      </c>
      <c r="D52" s="7">
        <f>IF(AND(A52="Pending",$K$4),(10*2000),0)</f>
        <v>0</v>
      </c>
      <c r="E52" s="8"/>
      <c r="F52" s="9" t="s">
        <v>4</v>
      </c>
    </row>
    <row r="53" spans="1:6">
      <c r="A53" s="5" t="s">
        <v>42</v>
      </c>
      <c r="B53" s="6" t="s">
        <v>34</v>
      </c>
      <c r="C53" s="6" t="s">
        <v>49</v>
      </c>
      <c r="D53" s="7">
        <f>IF(AND(A53="Pending",$K$4),(10*2000),0)</f>
        <v>0</v>
      </c>
      <c r="E53" s="8"/>
      <c r="F53" s="9" t="s">
        <v>4</v>
      </c>
    </row>
    <row r="54" spans="1:6">
      <c r="A54" s="5" t="s">
        <v>42</v>
      </c>
      <c r="B54" s="6" t="s">
        <v>48</v>
      </c>
      <c r="C54" s="6" t="s">
        <v>49</v>
      </c>
      <c r="D54" s="7">
        <f>IF(AND(A54="Pending",$K$4),(10*2000),0)</f>
        <v>0</v>
      </c>
      <c r="E54" s="8"/>
      <c r="F54" s="9" t="s">
        <v>4</v>
      </c>
    </row>
    <row r="55" spans="1:6">
      <c r="A55" s="5" t="s">
        <v>42</v>
      </c>
      <c r="B55" s="6" t="s">
        <v>50</v>
      </c>
      <c r="C55" s="6" t="s">
        <v>49</v>
      </c>
      <c r="D55" s="7">
        <f>IF(AND(A55="Pending",$K$4),(10*2000),0)</f>
        <v>0</v>
      </c>
      <c r="E55" s="8"/>
      <c r="F55" s="9" t="s">
        <v>4</v>
      </c>
    </row>
    <row r="56" spans="1:6" ht="30" customHeight="1" thickBot="1">
      <c r="A56" s="21" t="s">
        <v>17</v>
      </c>
      <c r="B56" s="22"/>
      <c r="C56" s="22"/>
      <c r="D56" s="23">
        <f>SUM(D51:D55)</f>
        <v>0</v>
      </c>
      <c r="E56" s="24">
        <f>SUM(E51:E55)</f>
        <v>0</v>
      </c>
      <c r="F56" s="9"/>
    </row>
    <row r="57" spans="1:6">
      <c r="A57" s="5" t="s">
        <v>42</v>
      </c>
      <c r="B57" s="6" t="s">
        <v>36</v>
      </c>
      <c r="C57" s="6" t="s">
        <v>40</v>
      </c>
      <c r="D57" s="7"/>
      <c r="E57" s="8">
        <f>IF(AND(A57="Pending",$K$3),15000,0)</f>
        <v>0</v>
      </c>
      <c r="F57" s="9" t="s">
        <v>39</v>
      </c>
    </row>
    <row r="58" spans="1:6">
      <c r="D58" s="7"/>
      <c r="E58" s="8"/>
      <c r="F58" s="9"/>
    </row>
    <row r="59" spans="1:6" ht="30" customHeight="1" thickBot="1">
      <c r="A59" s="21" t="s">
        <v>18</v>
      </c>
      <c r="B59" s="22"/>
      <c r="C59" s="22"/>
      <c r="D59" s="23">
        <f>SUM(D57:D58)</f>
        <v>0</v>
      </c>
      <c r="E59" s="24">
        <f>SUM(E57:E58)</f>
        <v>0</v>
      </c>
      <c r="F59" s="9"/>
    </row>
    <row r="60" spans="1:6">
      <c r="A60" s="5" t="s">
        <v>42</v>
      </c>
      <c r="B60" s="6" t="s">
        <v>36</v>
      </c>
      <c r="C60" s="6" t="s">
        <v>40</v>
      </c>
      <c r="D60" s="7"/>
      <c r="E60" s="8">
        <f>IF(AND(A60="Pending",$K$3),15000,0)</f>
        <v>0</v>
      </c>
      <c r="F60" s="9" t="s">
        <v>39</v>
      </c>
    </row>
    <row r="61" spans="1:6">
      <c r="A61" s="5" t="s">
        <v>42</v>
      </c>
      <c r="B61" s="6" t="s">
        <v>10</v>
      </c>
      <c r="C61" s="6" t="s">
        <v>46</v>
      </c>
      <c r="D61" s="7">
        <f>IF(AND(A61="Pending",$K$4),(10*200*10),0)</f>
        <v>0</v>
      </c>
      <c r="E61" s="8"/>
      <c r="F61" s="9" t="s">
        <v>4</v>
      </c>
    </row>
    <row r="62" spans="1:6">
      <c r="A62" s="5" t="s">
        <v>42</v>
      </c>
      <c r="B62" s="6" t="s">
        <v>34</v>
      </c>
      <c r="C62" s="6" t="s">
        <v>46</v>
      </c>
      <c r="D62" s="7">
        <f>IF(AND(A62="Pending",$K$4),(10*200*10),0)</f>
        <v>0</v>
      </c>
      <c r="E62" s="8"/>
      <c r="F62" s="9" t="s">
        <v>4</v>
      </c>
    </row>
    <row r="63" spans="1:6">
      <c r="A63" s="5" t="s">
        <v>42</v>
      </c>
      <c r="B63" s="6" t="s">
        <v>48</v>
      </c>
      <c r="C63" s="6" t="s">
        <v>46</v>
      </c>
      <c r="D63" s="7">
        <f>IF(AND(A63="Pending",$K$4),(10*200*10),0)</f>
        <v>0</v>
      </c>
      <c r="E63" s="8"/>
      <c r="F63" s="9" t="s">
        <v>4</v>
      </c>
    </row>
    <row r="64" spans="1:6" ht="30" customHeight="1" thickBot="1">
      <c r="A64" s="21" t="s">
        <v>19</v>
      </c>
      <c r="B64" s="22"/>
      <c r="C64" s="22"/>
      <c r="D64" s="23">
        <f>SUM(D60:D63)</f>
        <v>0</v>
      </c>
      <c r="E64" s="24">
        <f>SUM(E60:E63)</f>
        <v>0</v>
      </c>
      <c r="F64" s="9"/>
    </row>
    <row r="65" spans="1:6">
      <c r="A65" s="5" t="s">
        <v>42</v>
      </c>
      <c r="B65" s="6" t="s">
        <v>36</v>
      </c>
      <c r="C65" s="6" t="s">
        <v>40</v>
      </c>
      <c r="D65" s="7"/>
      <c r="E65" s="8">
        <f>IF(AND(A65="Pending",$K$3),15000,0)</f>
        <v>0</v>
      </c>
      <c r="F65" s="9" t="s">
        <v>39</v>
      </c>
    </row>
    <row r="66" spans="1:6">
      <c r="D66" s="7"/>
      <c r="E66" s="8"/>
      <c r="F66" s="9"/>
    </row>
    <row r="67" spans="1:6" ht="30" customHeight="1" thickBot="1">
      <c r="A67" s="21" t="s">
        <v>20</v>
      </c>
      <c r="B67" s="22"/>
      <c r="C67" s="22"/>
      <c r="D67" s="23">
        <f>SUM(D65:D66)</f>
        <v>0</v>
      </c>
      <c r="E67" s="24">
        <f>SUM(E65:E66)</f>
        <v>0</v>
      </c>
      <c r="F67" s="9"/>
    </row>
    <row r="68" spans="1:6">
      <c r="A68" s="5" t="s">
        <v>42</v>
      </c>
      <c r="B68" s="6" t="s">
        <v>36</v>
      </c>
      <c r="C68" s="6" t="s">
        <v>40</v>
      </c>
      <c r="D68" s="7"/>
      <c r="E68" s="8">
        <f>IF(AND(A68="Pending",$K$3),15000,0)</f>
        <v>0</v>
      </c>
      <c r="F68" s="9" t="s">
        <v>39</v>
      </c>
    </row>
    <row r="69" spans="1:6">
      <c r="D69" s="7"/>
      <c r="E69" s="8"/>
      <c r="F69" s="9"/>
    </row>
    <row r="70" spans="1:6" ht="30" customHeight="1" thickBot="1">
      <c r="A70" s="21" t="s">
        <v>21</v>
      </c>
      <c r="B70" s="22"/>
      <c r="C70" s="22"/>
      <c r="D70" s="23">
        <f>SUM(D68:D69)</f>
        <v>0</v>
      </c>
      <c r="E70" s="24">
        <f>SUM(E68:E69)</f>
        <v>0</v>
      </c>
      <c r="F70" s="9"/>
    </row>
  </sheetData>
  <autoFilter ref="A5:F5">
    <sortState ref="A6:F18">
      <sortCondition ref="A5:A18"/>
    </sortState>
  </autoFilter>
  <mergeCells count="2">
    <mergeCell ref="D2:G2"/>
    <mergeCell ref="E4:F4"/>
  </mergeCells>
  <conditionalFormatting sqref="F6">
    <cfRule type="expression" dxfId="143" priority="80">
      <formula>"if$F$6=""Income"""</formula>
    </cfRule>
  </conditionalFormatting>
  <conditionalFormatting sqref="F64 F44 F56 F33 F6:F25 F39 F47 F50 F59 F67 F70">
    <cfRule type="expression" dxfId="142" priority="79">
      <formula>"Income"</formula>
    </cfRule>
  </conditionalFormatting>
  <conditionalFormatting sqref="G10">
    <cfRule type="cellIs" dxfId="141" priority="78" operator="equal">
      <formula>"income"</formula>
    </cfRule>
  </conditionalFormatting>
  <conditionalFormatting sqref="F64 F44 F56 F33 F6:F25 F39 F47 F50 F59 F67 F70">
    <cfRule type="cellIs" dxfId="140" priority="77" operator="equal">
      <formula>"Income"</formula>
    </cfRule>
  </conditionalFormatting>
  <conditionalFormatting sqref="F26:F29">
    <cfRule type="expression" dxfId="127" priority="62">
      <formula>"Income"</formula>
    </cfRule>
  </conditionalFormatting>
  <conditionalFormatting sqref="F26:F29">
    <cfRule type="cellIs" dxfId="126" priority="61" operator="equal">
      <formula>"Income"</formula>
    </cfRule>
  </conditionalFormatting>
  <conditionalFormatting sqref="F31">
    <cfRule type="expression" dxfId="125" priority="60">
      <formula>"Income"</formula>
    </cfRule>
  </conditionalFormatting>
  <conditionalFormatting sqref="F31">
    <cfRule type="cellIs" dxfId="123" priority="59" operator="equal">
      <formula>"Income"</formula>
    </cfRule>
  </conditionalFormatting>
  <conditionalFormatting sqref="F36">
    <cfRule type="expression" dxfId="119" priority="58">
      <formula>"Income"</formula>
    </cfRule>
  </conditionalFormatting>
  <conditionalFormatting sqref="F36">
    <cfRule type="cellIs" dxfId="117" priority="57" operator="equal">
      <formula>"Income"</formula>
    </cfRule>
  </conditionalFormatting>
  <conditionalFormatting sqref="F51">
    <cfRule type="expression" dxfId="103" priority="50">
      <formula>"Income"</formula>
    </cfRule>
  </conditionalFormatting>
  <conditionalFormatting sqref="F51">
    <cfRule type="cellIs" dxfId="101" priority="49" operator="equal">
      <formula>"Income"</formula>
    </cfRule>
  </conditionalFormatting>
  <conditionalFormatting sqref="F30">
    <cfRule type="expression" dxfId="83" priority="40">
      <formula>"Income"</formula>
    </cfRule>
  </conditionalFormatting>
  <conditionalFormatting sqref="F30">
    <cfRule type="cellIs" dxfId="81" priority="39" operator="equal">
      <formula>"Income"</formula>
    </cfRule>
  </conditionalFormatting>
  <conditionalFormatting sqref="F32">
    <cfRule type="expression" dxfId="79" priority="38">
      <formula>"Income"</formula>
    </cfRule>
  </conditionalFormatting>
  <conditionalFormatting sqref="F32">
    <cfRule type="cellIs" dxfId="77" priority="37" operator="equal">
      <formula>"Income"</formula>
    </cfRule>
  </conditionalFormatting>
  <conditionalFormatting sqref="F35">
    <cfRule type="expression" dxfId="75" priority="36">
      <formula>"Income"</formula>
    </cfRule>
  </conditionalFormatting>
  <conditionalFormatting sqref="F35">
    <cfRule type="cellIs" dxfId="73" priority="35" operator="equal">
      <formula>"Income"</formula>
    </cfRule>
  </conditionalFormatting>
  <conditionalFormatting sqref="F34">
    <cfRule type="expression" dxfId="71" priority="34">
      <formula>"Income"</formula>
    </cfRule>
  </conditionalFormatting>
  <conditionalFormatting sqref="F34">
    <cfRule type="cellIs" dxfId="69" priority="33" operator="equal">
      <formula>"Income"</formula>
    </cfRule>
  </conditionalFormatting>
  <conditionalFormatting sqref="F37">
    <cfRule type="expression" dxfId="67" priority="32">
      <formula>"Income"</formula>
    </cfRule>
  </conditionalFormatting>
  <conditionalFormatting sqref="F37">
    <cfRule type="cellIs" dxfId="65" priority="31" operator="equal">
      <formula>"Income"</formula>
    </cfRule>
  </conditionalFormatting>
  <conditionalFormatting sqref="F38">
    <cfRule type="expression" dxfId="63" priority="30">
      <formula>"Income"</formula>
    </cfRule>
  </conditionalFormatting>
  <conditionalFormatting sqref="F38">
    <cfRule type="cellIs" dxfId="61" priority="29" operator="equal">
      <formula>"Income"</formula>
    </cfRule>
  </conditionalFormatting>
  <conditionalFormatting sqref="F40:F43">
    <cfRule type="expression" dxfId="59" priority="28">
      <formula>"Income"</formula>
    </cfRule>
  </conditionalFormatting>
  <conditionalFormatting sqref="F40:F43">
    <cfRule type="cellIs" dxfId="57" priority="27" operator="equal">
      <formula>"Income"</formula>
    </cfRule>
  </conditionalFormatting>
  <conditionalFormatting sqref="F45">
    <cfRule type="expression" dxfId="51" priority="26">
      <formula>"Income"</formula>
    </cfRule>
  </conditionalFormatting>
  <conditionalFormatting sqref="F45">
    <cfRule type="cellIs" dxfId="49" priority="25" operator="equal">
      <formula>"Income"</formula>
    </cfRule>
  </conditionalFormatting>
  <conditionalFormatting sqref="F46">
    <cfRule type="expression" dxfId="47" priority="24">
      <formula>"Income"</formula>
    </cfRule>
  </conditionalFormatting>
  <conditionalFormatting sqref="F46">
    <cfRule type="cellIs" dxfId="45" priority="23" operator="equal">
      <formula>"Income"</formula>
    </cfRule>
  </conditionalFormatting>
  <conditionalFormatting sqref="F48">
    <cfRule type="expression" dxfId="43" priority="22">
      <formula>"Income"</formula>
    </cfRule>
  </conditionalFormatting>
  <conditionalFormatting sqref="F48">
    <cfRule type="cellIs" dxfId="41" priority="21" operator="equal">
      <formula>"Income"</formula>
    </cfRule>
  </conditionalFormatting>
  <conditionalFormatting sqref="F49">
    <cfRule type="expression" dxfId="39" priority="20">
      <formula>"Income"</formula>
    </cfRule>
  </conditionalFormatting>
  <conditionalFormatting sqref="F49">
    <cfRule type="cellIs" dxfId="37" priority="19" operator="equal">
      <formula>"Income"</formula>
    </cfRule>
  </conditionalFormatting>
  <conditionalFormatting sqref="F52:F55">
    <cfRule type="expression" dxfId="35" priority="18">
      <formula>"Income"</formula>
    </cfRule>
  </conditionalFormatting>
  <conditionalFormatting sqref="F52:F55">
    <cfRule type="cellIs" dxfId="33" priority="17" operator="equal">
      <formula>"Income"</formula>
    </cfRule>
  </conditionalFormatting>
  <conditionalFormatting sqref="F57">
    <cfRule type="expression" dxfId="31" priority="16">
      <formula>"Income"</formula>
    </cfRule>
  </conditionalFormatting>
  <conditionalFormatting sqref="F57">
    <cfRule type="cellIs" dxfId="29" priority="15" operator="equal">
      <formula>"Income"</formula>
    </cfRule>
  </conditionalFormatting>
  <conditionalFormatting sqref="F58">
    <cfRule type="expression" dxfId="27" priority="14">
      <formula>"Income"</formula>
    </cfRule>
  </conditionalFormatting>
  <conditionalFormatting sqref="F58">
    <cfRule type="cellIs" dxfId="25" priority="13" operator="equal">
      <formula>"Income"</formula>
    </cfRule>
  </conditionalFormatting>
  <conditionalFormatting sqref="F60">
    <cfRule type="expression" dxfId="23" priority="12">
      <formula>"Income"</formula>
    </cfRule>
  </conditionalFormatting>
  <conditionalFormatting sqref="F60">
    <cfRule type="cellIs" dxfId="21" priority="11" operator="equal">
      <formula>"Income"</formula>
    </cfRule>
  </conditionalFormatting>
  <conditionalFormatting sqref="F61:F63">
    <cfRule type="expression" dxfId="19" priority="10">
      <formula>"Income"</formula>
    </cfRule>
  </conditionalFormatting>
  <conditionalFormatting sqref="F61:F63">
    <cfRule type="cellIs" dxfId="17" priority="9" operator="equal">
      <formula>"Income"</formula>
    </cfRule>
  </conditionalFormatting>
  <conditionalFormatting sqref="F65">
    <cfRule type="expression" dxfId="15" priority="8">
      <formula>"Income"</formula>
    </cfRule>
  </conditionalFormatting>
  <conditionalFormatting sqref="F65">
    <cfRule type="cellIs" dxfId="13" priority="7" operator="equal">
      <formula>"Income"</formula>
    </cfRule>
  </conditionalFormatting>
  <conditionalFormatting sqref="F66">
    <cfRule type="expression" dxfId="11" priority="6">
      <formula>"Income"</formula>
    </cfRule>
  </conditionalFormatting>
  <conditionalFormatting sqref="F66">
    <cfRule type="cellIs" dxfId="9" priority="5" operator="equal">
      <formula>"Income"</formula>
    </cfRule>
  </conditionalFormatting>
  <conditionalFormatting sqref="F68">
    <cfRule type="expression" dxfId="7" priority="4">
      <formula>"Income"</formula>
    </cfRule>
  </conditionalFormatting>
  <conditionalFormatting sqref="F68">
    <cfRule type="cellIs" dxfId="5" priority="3" operator="equal">
      <formula>"Income"</formula>
    </cfRule>
  </conditionalFormatting>
  <conditionalFormatting sqref="F69">
    <cfRule type="expression" dxfId="3" priority="2">
      <formula>"Income"</formula>
    </cfRule>
  </conditionalFormatting>
  <conditionalFormatting sqref="F69">
    <cfRule type="cellIs" dxfId="1" priority="1" operator="equal">
      <formula>"Income"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'Cost List'!$A$1:$A$11</xm:f>
          </x14:formula1>
          <xm:sqref>F23:F29 F7:F9 F11:F21 F31 F33 F36 F39 F44 F47 F50:F51 F56:F57 F59:F60 F64:F65 F67:F68 F70</xm:sqref>
        </x14:dataValidation>
        <x14:dataValidation type="list" allowBlank="1" showInputMessage="1" showErrorMessage="1">
          <x14:formula1>
            <xm:f>'Cost List'!$A$1:$A$12</xm:f>
          </x14:formula1>
          <xm:sqref>F6 F22 F10 F30 F32 F34:F35 F37:F38 F40:F43 F45:F46 F48:F49 F52:F55 F58 F61:F63 F66 F69</xm:sqref>
        </x14:dataValidation>
        <x14:dataValidation type="list" allowBlank="1" showInputMessage="1" showErrorMessage="1">
          <x14:formula1>
            <xm:f>'Cost List'!$C$1:$C$2</xm:f>
          </x14:formula1>
          <xm:sqref>K3</xm:sqref>
        </x14:dataValidation>
        <x14:dataValidation type="list" showInputMessage="1" showErrorMessage="1">
          <x14:formula1>
            <xm:f>'Cost List'!$C$1:$C$2</xm:f>
          </x14:formula1>
          <xm:sqref>K4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8" sqref="D8"/>
    </sheetView>
  </sheetViews>
  <sheetFormatPr baseColWidth="10" defaultRowHeight="15" x14ac:dyDescent="0"/>
  <sheetData>
    <row r="1" spans="1:3">
      <c r="A1" t="s">
        <v>25</v>
      </c>
      <c r="C1" s="1" t="b">
        <v>1</v>
      </c>
    </row>
    <row r="2" spans="1:3">
      <c r="A2" t="s">
        <v>32</v>
      </c>
      <c r="C2" s="2" t="b">
        <v>0</v>
      </c>
    </row>
    <row r="3" spans="1:3">
      <c r="A3" t="s">
        <v>29</v>
      </c>
    </row>
    <row r="4" spans="1:3">
      <c r="A4" t="s">
        <v>4</v>
      </c>
    </row>
    <row r="5" spans="1:3">
      <c r="A5" t="s">
        <v>30</v>
      </c>
    </row>
    <row r="6" spans="1:3">
      <c r="A6" t="s">
        <v>26</v>
      </c>
    </row>
    <row r="7" spans="1:3">
      <c r="A7" t="s">
        <v>28</v>
      </c>
    </row>
    <row r="8" spans="1:3">
      <c r="A8" t="s">
        <v>27</v>
      </c>
    </row>
    <row r="9" spans="1:3">
      <c r="A9" t="s">
        <v>31</v>
      </c>
    </row>
    <row r="10" spans="1:3">
      <c r="A10" t="s">
        <v>33</v>
      </c>
    </row>
    <row r="11" spans="1:3">
      <c r="A11" t="s">
        <v>39</v>
      </c>
    </row>
    <row r="12" spans="1:3">
      <c r="A12" t="s">
        <v>22</v>
      </c>
    </row>
  </sheetData>
  <sortState ref="A1:A12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Dudek</dc:creator>
  <cp:lastModifiedBy>Maciej Dudek</cp:lastModifiedBy>
  <dcterms:created xsi:type="dcterms:W3CDTF">2016-01-25T09:58:00Z</dcterms:created>
  <dcterms:modified xsi:type="dcterms:W3CDTF">2016-02-04T09:41:54Z</dcterms:modified>
</cp:coreProperties>
</file>