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Desktop\MS Model\"/>
    </mc:Choice>
  </mc:AlternateContent>
  <xr:revisionPtr revIDLastSave="0" documentId="13_ncr:1_{FE8646DA-6C87-4D8E-8DED-7D0F1765BD14}" xr6:coauthVersionLast="47" xr6:coauthVersionMax="47" xr10:uidLastSave="{00000000-0000-0000-0000-000000000000}"/>
  <bookViews>
    <workbookView xWindow="-8925" yWindow="4470" windowWidth="16875" windowHeight="10522" tabRatio="784" firstSheet="1" activeTab="1" xr2:uid="{A06732BC-4134-4A24-A9D6-65E2ABA5100A}"/>
  </bookViews>
  <sheets>
    <sheet name="Comparisons" sheetId="5" r:id="rId1"/>
    <sheet name="Original Parameter Values" sheetId="1" r:id="rId2"/>
    <sheet name="Prob Stress" sheetId="3" r:id="rId3"/>
    <sheet name="Shedding Ratio" sheetId="7" r:id="rId4"/>
    <sheet name="NEC rat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8" i="7" l="1"/>
  <c r="E124" i="7"/>
  <c r="D124" i="7"/>
  <c r="E122" i="7"/>
  <c r="D122" i="7"/>
  <c r="E118" i="7"/>
  <c r="D118" i="7"/>
  <c r="E116" i="7"/>
  <c r="D116" i="7"/>
  <c r="E112" i="7"/>
  <c r="D112" i="7"/>
  <c r="E110" i="7"/>
  <c r="D110" i="7"/>
  <c r="E102" i="7"/>
  <c r="G107" i="7" s="1"/>
  <c r="D102" i="7"/>
  <c r="J95" i="7"/>
  <c r="E91" i="7"/>
  <c r="D91" i="7"/>
  <c r="E89" i="7"/>
  <c r="E85" i="7"/>
  <c r="D85" i="7"/>
  <c r="E83" i="7"/>
  <c r="E79" i="7"/>
  <c r="D79" i="7"/>
  <c r="E77" i="7"/>
  <c r="E69" i="7"/>
  <c r="G38" i="7"/>
  <c r="G35" i="7"/>
  <c r="G5" i="7"/>
  <c r="G2" i="7"/>
  <c r="G104" i="3"/>
  <c r="G101" i="3"/>
  <c r="G71" i="3"/>
  <c r="G68" i="3"/>
  <c r="G38" i="3"/>
  <c r="G35" i="3"/>
  <c r="G5" i="3"/>
  <c r="G2" i="3"/>
  <c r="E124" i="3"/>
  <c r="D124" i="3"/>
  <c r="E122" i="3"/>
  <c r="D122" i="3"/>
  <c r="E118" i="3"/>
  <c r="D118" i="3"/>
  <c r="E116" i="3"/>
  <c r="D116" i="3"/>
  <c r="E112" i="3"/>
  <c r="D112" i="3"/>
  <c r="E110" i="3"/>
  <c r="D110" i="3"/>
  <c r="G107" i="3"/>
  <c r="E102" i="3"/>
  <c r="G110" i="3" s="1"/>
  <c r="D102" i="3"/>
  <c r="J83" i="3"/>
  <c r="J82" i="3"/>
  <c r="E91" i="3"/>
  <c r="D91" i="3"/>
  <c r="E89" i="3"/>
  <c r="D89" i="3"/>
  <c r="E85" i="3"/>
  <c r="D85" i="3"/>
  <c r="E83" i="3"/>
  <c r="D83" i="3"/>
  <c r="E79" i="3"/>
  <c r="D79" i="3"/>
  <c r="E77" i="3"/>
  <c r="D77" i="3"/>
  <c r="E69" i="3"/>
  <c r="G74" i="3" s="1"/>
  <c r="D69" i="3"/>
  <c r="J62" i="8"/>
  <c r="J60" i="8"/>
  <c r="E58" i="8"/>
  <c r="D58" i="8"/>
  <c r="E56" i="8"/>
  <c r="D56" i="8"/>
  <c r="E52" i="8"/>
  <c r="D52" i="8"/>
  <c r="E50" i="8"/>
  <c r="D50" i="8"/>
  <c r="E46" i="8"/>
  <c r="D46" i="8"/>
  <c r="E44" i="8"/>
  <c r="D44" i="8"/>
  <c r="J40" i="8"/>
  <c r="J39" i="8"/>
  <c r="E36" i="8"/>
  <c r="D36" i="8"/>
  <c r="J62" i="7"/>
  <c r="E58" i="7"/>
  <c r="D58" i="7"/>
  <c r="E56" i="7"/>
  <c r="D56" i="7"/>
  <c r="E52" i="7"/>
  <c r="D52" i="7"/>
  <c r="E50" i="7"/>
  <c r="D50" i="7"/>
  <c r="E46" i="7"/>
  <c r="D46" i="7"/>
  <c r="E44" i="7"/>
  <c r="D44" i="7"/>
  <c r="E36" i="7"/>
  <c r="D36" i="7"/>
  <c r="E58" i="3"/>
  <c r="D58" i="3"/>
  <c r="E56" i="3"/>
  <c r="D56" i="3"/>
  <c r="E52" i="3"/>
  <c r="D52" i="3"/>
  <c r="E50" i="3"/>
  <c r="D50" i="3"/>
  <c r="E46" i="3"/>
  <c r="D46" i="3"/>
  <c r="E44" i="3"/>
  <c r="D44" i="3"/>
  <c r="E36" i="3"/>
  <c r="D36" i="3"/>
  <c r="J27" i="8"/>
  <c r="J6" i="8"/>
  <c r="J7" i="8"/>
  <c r="J29" i="8"/>
  <c r="E25" i="8"/>
  <c r="D25" i="8"/>
  <c r="E23" i="8"/>
  <c r="D23" i="8"/>
  <c r="E19" i="8"/>
  <c r="D19" i="8"/>
  <c r="E17" i="8"/>
  <c r="D17" i="8"/>
  <c r="E13" i="8"/>
  <c r="D13" i="8"/>
  <c r="E11" i="8"/>
  <c r="D11" i="8"/>
  <c r="E3" i="8"/>
  <c r="G41" i="8" s="1"/>
  <c r="D3" i="8"/>
  <c r="J29" i="7"/>
  <c r="E25" i="7"/>
  <c r="D25" i="7"/>
  <c r="E23" i="7"/>
  <c r="D23" i="7"/>
  <c r="E19" i="7"/>
  <c r="D19" i="7"/>
  <c r="E17" i="7"/>
  <c r="D17" i="7"/>
  <c r="E13" i="7"/>
  <c r="D13" i="7"/>
  <c r="E11" i="7"/>
  <c r="D11" i="7"/>
  <c r="E3" i="7"/>
  <c r="D3" i="7"/>
  <c r="G8" i="1"/>
  <c r="G11" i="1"/>
  <c r="E25" i="3"/>
  <c r="D25" i="3"/>
  <c r="E23" i="3"/>
  <c r="D23" i="3"/>
  <c r="E19" i="3"/>
  <c r="D19" i="3"/>
  <c r="E17" i="3"/>
  <c r="D17" i="3"/>
  <c r="E13" i="3"/>
  <c r="D13" i="3"/>
  <c r="E11" i="3"/>
  <c r="D11" i="3"/>
  <c r="E3" i="3"/>
  <c r="D3" i="3"/>
  <c r="D19" i="1"/>
  <c r="E19" i="1"/>
  <c r="E25" i="1"/>
  <c r="D25" i="1"/>
  <c r="E23" i="1"/>
  <c r="D23" i="1"/>
  <c r="E17" i="1"/>
  <c r="D17" i="1"/>
  <c r="E3" i="1"/>
  <c r="D3" i="1"/>
  <c r="G5" i="1" s="1"/>
  <c r="E13" i="1"/>
  <c r="E11" i="1"/>
  <c r="D13" i="1"/>
  <c r="D11" i="1"/>
  <c r="G101" i="7" l="1"/>
  <c r="G110" i="7"/>
  <c r="G104" i="7"/>
  <c r="G74" i="7"/>
  <c r="G77" i="7"/>
  <c r="G68" i="7"/>
  <c r="G41" i="7"/>
  <c r="G71" i="7"/>
  <c r="G44" i="7"/>
  <c r="G77" i="3"/>
  <c r="G41" i="3"/>
  <c r="G35" i="8"/>
  <c r="G44" i="8"/>
  <c r="G8" i="8"/>
  <c r="G38" i="8"/>
  <c r="G44" i="3"/>
  <c r="G11" i="8"/>
  <c r="G2" i="8"/>
  <c r="G5" i="8"/>
  <c r="G11" i="7"/>
  <c r="G8" i="7"/>
  <c r="G8" i="3"/>
  <c r="G11" i="3"/>
  <c r="G2" i="1"/>
</calcChain>
</file>

<file path=xl/sharedStrings.xml><?xml version="1.0" encoding="utf-8"?>
<sst xmlns="http://schemas.openxmlformats.org/spreadsheetml/2006/main" count="793" uniqueCount="71">
  <si>
    <t>Type of prot vs time</t>
  </si>
  <si>
    <t>total</t>
  </si>
  <si>
    <t>nec</t>
  </si>
  <si>
    <t>ec</t>
  </si>
  <si>
    <t>prot type</t>
  </si>
  <si>
    <t>time</t>
  </si>
  <si>
    <t>prot value</t>
  </si>
  <si>
    <t>olg</t>
  </si>
  <si>
    <t>neu</t>
  </si>
  <si>
    <t>(Note: main peaks only)</t>
  </si>
  <si>
    <t>Source of EC prot vs time</t>
  </si>
  <si>
    <t>Source of total prot vs time</t>
  </si>
  <si>
    <t>Source of NEC prot vs time</t>
  </si>
  <si>
    <t>n</t>
  </si>
  <si>
    <t>maxIter</t>
  </si>
  <si>
    <t>IC_N</t>
  </si>
  <si>
    <t>IC_L</t>
  </si>
  <si>
    <t>uh_ec</t>
  </si>
  <si>
    <t>uh_nec</t>
  </si>
  <si>
    <t>kE_ec</t>
  </si>
  <si>
    <t>kE_nec</t>
  </si>
  <si>
    <t>kBL_0</t>
  </si>
  <si>
    <t>birth_rate_type</t>
  </si>
  <si>
    <t>kBL_max</t>
  </si>
  <si>
    <t>kDL_max</t>
  </si>
  <si>
    <t>kDN_max</t>
  </si>
  <si>
    <t>death_rate_type</t>
  </si>
  <si>
    <t>prob_stress_0</t>
  </si>
  <si>
    <t>prob_stress_max</t>
  </si>
  <si>
    <t>prob_type</t>
  </si>
  <si>
    <t>num_cycles</t>
  </si>
  <si>
    <t>stress_length</t>
  </si>
  <si>
    <t>remission_length</t>
  </si>
  <si>
    <t>stresst0</t>
  </si>
  <si>
    <t>remissiont0</t>
  </si>
  <si>
    <t>stress_type</t>
  </si>
  <si>
    <t>remission_type</t>
  </si>
  <si>
    <t>kDL_0</t>
  </si>
  <si>
    <t>un_nec</t>
  </si>
  <si>
    <t>un_ec</t>
  </si>
  <si>
    <t>a</t>
  </si>
  <si>
    <t>sigmoidal_steepness</t>
  </si>
  <si>
    <t>Parameter</t>
  </si>
  <si>
    <t>Value</t>
  </si>
  <si>
    <t>notes</t>
  </si>
  <si>
    <t>diff bt main peaks</t>
  </si>
  <si>
    <t>prot diff bt main peaks</t>
  </si>
  <si>
    <t>Max time diff</t>
  </si>
  <si>
    <t>Min time diff</t>
  </si>
  <si>
    <t>Max prot diff</t>
  </si>
  <si>
    <t>min prot diff</t>
  </si>
  <si>
    <t>which comparison gives this time</t>
  </si>
  <si>
    <t>Olg vs Neu EC protein</t>
  </si>
  <si>
    <t>Total protein, total EC protein</t>
  </si>
  <si>
    <t>total EC protein</t>
  </si>
  <si>
    <t>total protein</t>
  </si>
  <si>
    <t>min time diff</t>
  </si>
  <si>
    <t>max time diff</t>
  </si>
  <si>
    <t>prob stress</t>
  </si>
  <si>
    <t>nec rate</t>
  </si>
  <si>
    <t>total prot, total EC protein</t>
  </si>
  <si>
    <t>Doubled Prob Stress</t>
  </si>
  <si>
    <t>Doubled</t>
  </si>
  <si>
    <t>Takeaways:</t>
  </si>
  <si>
    <t>The ways cells become stressed and their stress curves have the most affect on early detection</t>
  </si>
  <si>
    <t>Ratio of shedding between oligodendrocytes and neurons does not greatly affect early detection time</t>
  </si>
  <si>
    <t>Shedding rates of NEC/EC proteins does not affect early detection time</t>
  </si>
  <si>
    <t>divided by 10</t>
  </si>
  <si>
    <t>x10</t>
  </si>
  <si>
    <t>none</t>
  </si>
  <si>
    <t>no can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</si>
</sst>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0" borderId="0" xfId="0" applyFill="1"/>
    <xf numFmtId="0" fontId="3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" fillId="2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/>
    </xf>
    <xf numFmtId="164" fontId="0" fillId="0" borderId="6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0" fontId="2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4" borderId="6" xfId="0" applyFill="1" applyBorder="1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5" fillId="0" borderId="0" xfId="0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0" fontId="0" fillId="0" borderId="0" xfId="0" applyFont="1" applyBorder="1" applyAlignment="1">
      <alignment horizontal="right"/>
    </xf>
    <xf numFmtId="1" fontId="0" fillId="0" borderId="8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1" xfId="0" applyFont="1" applyBorder="1" applyAlignment="1">
      <alignment horizontal="right"/>
    </xf>
    <xf numFmtId="1" fontId="0" fillId="0" borderId="12" xfId="0" applyNumberFormat="1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3" borderId="11" xfId="0" applyFill="1" applyBorder="1"/>
    <xf numFmtId="164" fontId="0" fillId="0" borderId="15" xfId="0" applyNumberFormat="1" applyBorder="1"/>
    <xf numFmtId="0" fontId="0" fillId="0" borderId="15" xfId="0" applyBorder="1"/>
    <xf numFmtId="0" fontId="0" fillId="0" borderId="12" xfId="0" applyBorder="1"/>
    <xf numFmtId="0" fontId="0" fillId="3" borderId="13" xfId="0" applyFill="1" applyBorder="1"/>
    <xf numFmtId="0" fontId="0" fillId="0" borderId="8" xfId="0" applyBorder="1"/>
    <xf numFmtId="0" fontId="0" fillId="3" borderId="14" xfId="0" applyFill="1" applyBorder="1"/>
    <xf numFmtId="0" fontId="0" fillId="0" borderId="10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6" xfId="0" applyFill="1" applyBorder="1"/>
    <xf numFmtId="164" fontId="0" fillId="4" borderId="6" xfId="0" applyNumberFormat="1" applyFill="1" applyBorder="1"/>
    <xf numFmtId="164" fontId="0" fillId="0" borderId="6" xfId="0" applyNumberFormat="1" applyFill="1" applyBorder="1"/>
    <xf numFmtId="0" fontId="0" fillId="0" borderId="0" xfId="0" applyAlignment="1">
      <alignment horizontal="center"/>
    </xf>
    <xf numFmtId="0" fontId="0" fillId="3" borderId="0" xfId="0" applyFill="1" applyBorder="1"/>
    <xf numFmtId="0" fontId="5" fillId="0" borderId="0" xfId="0" applyFont="1" applyBorder="1" applyAlignment="1">
      <alignment horizontal="right" vertical="center"/>
    </xf>
    <xf numFmtId="1" fontId="5" fillId="0" borderId="8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1" fontId="5" fillId="0" borderId="10" xfId="0" applyNumberFormat="1" applyFont="1" applyBorder="1" applyAlignment="1">
      <alignment horizontal="right" vertical="center"/>
    </xf>
    <xf numFmtId="164" fontId="0" fillId="0" borderId="0" xfId="0" applyNumberFormat="1" applyBorder="1"/>
    <xf numFmtId="1" fontId="0" fillId="0" borderId="0" xfId="0" applyNumberFormat="1"/>
    <xf numFmtId="2" fontId="0" fillId="4" borderId="6" xfId="0" applyNumberForma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6" fillId="5" borderId="0" xfId="0" applyFont="1" applyFill="1" applyAlignment="1">
      <alignment horizontal="center"/>
    </xf>
    <xf numFmtId="16" fontId="6" fillId="5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Probability Parameter Effect on Early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Latest Detection Prior to Symptoms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Comparisons!$B$2:$B$6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2.5000000000000001E-2</c:v>
                </c:pt>
                <c:pt idx="2" formatCode="General">
                  <c:v>0.05</c:v>
                </c:pt>
                <c:pt idx="3" formatCode="General">
                  <c:v>0.1</c:v>
                </c:pt>
                <c:pt idx="4" formatCode="General">
                  <c:v>1</c:v>
                </c:pt>
              </c:numCache>
            </c:numRef>
          </c:xVal>
          <c:yVal>
            <c:numRef>
              <c:f>Comparisons!$C$2:$C$6</c:f>
              <c:numCache>
                <c:formatCode>General</c:formatCode>
                <c:ptCount val="5"/>
                <c:pt idx="0">
                  <c:v>1.9</c:v>
                </c:pt>
                <c:pt idx="1">
                  <c:v>3</c:v>
                </c:pt>
                <c:pt idx="2">
                  <c:v>3.4</c:v>
                </c:pt>
                <c:pt idx="3">
                  <c:v>3.6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6-4BA9-A581-FD60C9783915}"/>
            </c:ext>
          </c:extLst>
        </c:ser>
        <c:ser>
          <c:idx val="1"/>
          <c:order val="1"/>
          <c:tx>
            <c:v>Earliest Detection Prior to Symptoms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Comparisons!$B$2:$B$6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2.5000000000000001E-2</c:v>
                </c:pt>
                <c:pt idx="2" formatCode="General">
                  <c:v>0.05</c:v>
                </c:pt>
                <c:pt idx="3" formatCode="General">
                  <c:v>0.1</c:v>
                </c:pt>
                <c:pt idx="4" formatCode="General">
                  <c:v>1</c:v>
                </c:pt>
              </c:numCache>
            </c:numRef>
          </c:xVal>
          <c:yVal>
            <c:numRef>
              <c:f>Comparisons!$D$2:$D$6</c:f>
              <c:numCache>
                <c:formatCode>General</c:formatCode>
                <c:ptCount val="5"/>
                <c:pt idx="0">
                  <c:v>4</c:v>
                </c:pt>
                <c:pt idx="1">
                  <c:v>3.8</c:v>
                </c:pt>
                <c:pt idx="2">
                  <c:v>3.9</c:v>
                </c:pt>
                <c:pt idx="3">
                  <c:v>3.9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6-4BA9-A581-FD60C978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38048"/>
        <c:axId val="438597384"/>
      </c:scatterChart>
      <c:valAx>
        <c:axId val="6595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97384"/>
        <c:crosses val="autoZero"/>
        <c:crossBetween val="midCat"/>
      </c:valAx>
      <c:valAx>
        <c:axId val="4385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Prior to Onset of Symtoms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3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 to Oligodendrocyte Shedding Ratio Effect on Early Detection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Latest Detection Prior to Symptoms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Comparisons!$B$7:$B$11</c:f>
              <c:numCache>
                <c:formatCode>General</c:formatCode>
                <c:ptCount val="5"/>
                <c:pt idx="0">
                  <c:v>3.4500000000000003E-2</c:v>
                </c:pt>
                <c:pt idx="1">
                  <c:v>0.17249999999999999</c:v>
                </c:pt>
                <c:pt idx="2">
                  <c:v>0.34499999999999997</c:v>
                </c:pt>
                <c:pt idx="3">
                  <c:v>0.69</c:v>
                </c:pt>
                <c:pt idx="4">
                  <c:v>3.45</c:v>
                </c:pt>
              </c:numCache>
            </c:numRef>
          </c:xVal>
          <c:yVal>
            <c:numRef>
              <c:f>Comparisons!$C$7:$C$11</c:f>
              <c:numCache>
                <c:formatCode>General</c:formatCode>
                <c:ptCount val="5"/>
                <c:pt idx="0">
                  <c:v>3.6</c:v>
                </c:pt>
                <c:pt idx="1">
                  <c:v>3.3</c:v>
                </c:pt>
                <c:pt idx="2">
                  <c:v>3.4</c:v>
                </c:pt>
                <c:pt idx="3">
                  <c:v>3.3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5-4069-AE2F-64078BA82740}"/>
            </c:ext>
          </c:extLst>
        </c:ser>
        <c:ser>
          <c:idx val="1"/>
          <c:order val="1"/>
          <c:tx>
            <c:v>Earliest Detection Prior to Symptoms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Comparisons!$B$7:$B$11</c:f>
              <c:numCache>
                <c:formatCode>General</c:formatCode>
                <c:ptCount val="5"/>
                <c:pt idx="0">
                  <c:v>3.4500000000000003E-2</c:v>
                </c:pt>
                <c:pt idx="1">
                  <c:v>0.17249999999999999</c:v>
                </c:pt>
                <c:pt idx="2">
                  <c:v>0.34499999999999997</c:v>
                </c:pt>
                <c:pt idx="3">
                  <c:v>0.69</c:v>
                </c:pt>
                <c:pt idx="4">
                  <c:v>3.45</c:v>
                </c:pt>
              </c:numCache>
            </c:numRef>
          </c:xVal>
          <c:yVal>
            <c:numRef>
              <c:f>Comparisons!$D$7:$D$11</c:f>
              <c:numCache>
                <c:formatCode>General</c:formatCode>
                <c:ptCount val="5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5-4069-AE2F-64078BA8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57488"/>
        <c:axId val="660162080"/>
      </c:scatterChart>
      <c:valAx>
        <c:axId val="6601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Neuron to Oligodendrocyte Shedding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2080"/>
        <c:crosses val="autoZero"/>
        <c:crossBetween val="midCat"/>
      </c:valAx>
      <c:valAx>
        <c:axId val="660162080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Prior to Onset of Symptoms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5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173830</xdr:colOff>
      <xdr:row>0</xdr:row>
      <xdr:rowOff>30955</xdr:rowOff>
    </xdr:from>
    <xdr:to>
      <xdr:col>13</xdr:col>
      <xdr:colOff>200024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11B24-A85A-4647-917F-E0387B4B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354804</xdr:colOff>
      <xdr:row>0</xdr:row>
      <xdr:rowOff>26192</xdr:rowOff>
    </xdr:from>
    <xdr:to>
      <xdr:col>22</xdr:col>
      <xdr:colOff>438149</xdr:colOff>
      <xdr:row>25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435B5-97BF-43E8-A860-C70C01DE9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C98-1291-476D-937F-B11695A23F79}">
  <dimension ref="A1:D31"/>
  <sheetViews>
    <sheetView workbookViewId="0">
      <selection activeCell="R30" sqref="R30"/>
    </sheetView>
  </sheetViews>
  <sheetFormatPr defaultRowHeight="14.25" x14ac:dyDescent="0.45"/>
  <cols>
    <col min="1" max="1" width="9.796875" bestFit="1" customWidth="1"/>
    <col min="2" max="2" width="5.9296875" bestFit="1" customWidth="1"/>
    <col min="3" max="3" width="11.59765625" bestFit="1" customWidth="1"/>
    <col min="4" max="4" width="12" bestFit="1" customWidth="1"/>
    <col min="5" max="5" width="9.19921875" bestFit="1" customWidth="1"/>
    <col min="6" max="6" width="9.53125" bestFit="1" customWidth="1"/>
  </cols>
  <sheetData>
    <row r="1" spans="1:4" ht="14.65" thickBot="1" x14ac:dyDescent="0.5">
      <c r="A1" s="56" t="s">
        <v>42</v>
      </c>
      <c r="B1" s="57" t="s">
        <v>43</v>
      </c>
      <c r="C1" s="57" t="s">
        <v>56</v>
      </c>
      <c r="D1" s="13" t="s">
        <v>57</v>
      </c>
    </row>
    <row r="2" spans="1:4" x14ac:dyDescent="0.45">
      <c r="A2" s="48" t="s">
        <v>58</v>
      </c>
      <c r="B2" s="49">
        <v>5.0000000000000001E-3</v>
      </c>
      <c r="C2" s="50">
        <v>1.9</v>
      </c>
      <c r="D2" s="51">
        <v>4</v>
      </c>
    </row>
    <row r="3" spans="1:4" x14ac:dyDescent="0.45">
      <c r="A3" s="52" t="s">
        <v>58</v>
      </c>
      <c r="B3" s="67">
        <v>2.5000000000000001E-2</v>
      </c>
      <c r="C3" s="8">
        <v>3</v>
      </c>
      <c r="D3" s="53">
        <v>3.8</v>
      </c>
    </row>
    <row r="4" spans="1:4" x14ac:dyDescent="0.45">
      <c r="A4" s="52" t="s">
        <v>58</v>
      </c>
      <c r="B4" s="8">
        <v>0.05</v>
      </c>
      <c r="C4" s="8">
        <v>3.4</v>
      </c>
      <c r="D4" s="53">
        <v>3.9</v>
      </c>
    </row>
    <row r="5" spans="1:4" x14ac:dyDescent="0.45">
      <c r="A5" s="52" t="s">
        <v>58</v>
      </c>
      <c r="B5" s="8">
        <v>0.1</v>
      </c>
      <c r="C5" s="32">
        <v>3.6</v>
      </c>
      <c r="D5" s="53">
        <v>3.9</v>
      </c>
    </row>
    <row r="6" spans="1:4" ht="14.65" thickBot="1" x14ac:dyDescent="0.5">
      <c r="A6" s="54" t="s">
        <v>58</v>
      </c>
      <c r="B6" s="9">
        <v>1</v>
      </c>
      <c r="C6" s="9">
        <v>3.9</v>
      </c>
      <c r="D6" s="55">
        <v>4</v>
      </c>
    </row>
    <row r="7" spans="1:4" x14ac:dyDescent="0.45">
      <c r="A7" s="48" t="s">
        <v>40</v>
      </c>
      <c r="B7" s="50">
        <v>3.4500000000000003E-2</v>
      </c>
      <c r="C7" s="50">
        <v>3.6</v>
      </c>
      <c r="D7" s="51">
        <v>3.9</v>
      </c>
    </row>
    <row r="8" spans="1:4" x14ac:dyDescent="0.45">
      <c r="A8" s="52" t="s">
        <v>40</v>
      </c>
      <c r="B8" s="8">
        <v>0.17249999999999999</v>
      </c>
      <c r="C8" s="8">
        <v>3.3</v>
      </c>
      <c r="D8" s="53">
        <v>3.9</v>
      </c>
    </row>
    <row r="9" spans="1:4" x14ac:dyDescent="0.45">
      <c r="A9" s="52" t="s">
        <v>40</v>
      </c>
      <c r="B9" s="8">
        <v>0.34499999999999997</v>
      </c>
      <c r="C9" s="8">
        <v>3.4</v>
      </c>
      <c r="D9" s="53">
        <v>3.9</v>
      </c>
    </row>
    <row r="10" spans="1:4" x14ac:dyDescent="0.45">
      <c r="A10" s="52" t="s">
        <v>40</v>
      </c>
      <c r="B10" s="8">
        <v>0.69</v>
      </c>
      <c r="C10" s="8">
        <v>3.3</v>
      </c>
      <c r="D10" s="53">
        <v>3.9</v>
      </c>
    </row>
    <row r="11" spans="1:4" ht="14.65" thickBot="1" x14ac:dyDescent="0.5">
      <c r="A11" s="54" t="s">
        <v>40</v>
      </c>
      <c r="B11" s="9">
        <v>3.45</v>
      </c>
      <c r="C11" s="9">
        <v>2.5</v>
      </c>
      <c r="D11" s="55">
        <v>3.9</v>
      </c>
    </row>
    <row r="12" spans="1:4" x14ac:dyDescent="0.45">
      <c r="A12" s="48" t="s">
        <v>59</v>
      </c>
      <c r="B12" s="50">
        <v>228</v>
      </c>
      <c r="C12" s="50">
        <v>3.4</v>
      </c>
      <c r="D12" s="51">
        <v>3.9</v>
      </c>
    </row>
    <row r="13" spans="1:4" x14ac:dyDescent="0.45">
      <c r="A13" s="52" t="s">
        <v>59</v>
      </c>
      <c r="B13" s="8">
        <v>456</v>
      </c>
      <c r="C13" s="8">
        <v>3.4</v>
      </c>
      <c r="D13" s="53">
        <v>3.9</v>
      </c>
    </row>
    <row r="14" spans="1:4" ht="14.65" thickBot="1" x14ac:dyDescent="0.5">
      <c r="A14" s="54" t="s">
        <v>59</v>
      </c>
      <c r="B14" s="9">
        <v>912</v>
      </c>
      <c r="C14" s="9">
        <v>3.4</v>
      </c>
      <c r="D14" s="55">
        <v>3.9</v>
      </c>
    </row>
    <row r="28" spans="3:3" x14ac:dyDescent="0.45">
      <c r="C28" t="s">
        <v>63</v>
      </c>
    </row>
    <row r="29" spans="3:3" x14ac:dyDescent="0.45">
      <c r="C29" t="s">
        <v>64</v>
      </c>
    </row>
    <row r="30" spans="3:3" x14ac:dyDescent="0.45">
      <c r="C30" t="s">
        <v>65</v>
      </c>
    </row>
    <row r="31" spans="3:3" x14ac:dyDescent="0.45">
      <c r="C31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94A3-FA09-48E3-BB60-99F6E2A10D77}">
  <dimension ref="A1:J30"/>
  <sheetViews>
    <sheetView tabSelected="1" workbookViewId="0">
      <selection activeCell="J27" sqref="J27"/>
    </sheetView>
  </sheetViews>
  <sheetFormatPr defaultRowHeight="14.25" x14ac:dyDescent="0.45"/>
  <cols>
    <col min="1" max="1" width="11.1328125" customWidth="1"/>
    <col min="2" max="2" width="6.33203125" customWidth="1"/>
    <col min="3" max="3" width="11.73046875" bestFit="1" customWidth="1"/>
    <col min="4" max="4" width="15.796875" bestFit="1" customWidth="1"/>
    <col min="5" max="5" width="19.6640625" bestFit="1" customWidth="1"/>
    <col min="6" max="6" width="19.59765625" bestFit="1" customWidth="1"/>
    <col min="7" max="7" width="19.59765625" customWidth="1"/>
    <col min="8" max="8" width="28" bestFit="1" customWidth="1"/>
    <col min="9" max="9" width="17" bestFit="1" customWidth="1"/>
    <col min="10" max="10" width="6.73046875" bestFit="1" customWidth="1"/>
  </cols>
  <sheetData>
    <row r="1" spans="1:10" ht="18.399999999999999" thickBot="1" x14ac:dyDescent="0.6">
      <c r="A1" s="70" t="s">
        <v>0</v>
      </c>
      <c r="B1" s="71"/>
      <c r="C1" s="72"/>
      <c r="D1" s="27"/>
      <c r="E1" s="27"/>
      <c r="F1" s="1" t="s">
        <v>44</v>
      </c>
      <c r="G1" s="1" t="s">
        <v>47</v>
      </c>
      <c r="H1" s="1" t="s">
        <v>51</v>
      </c>
      <c r="I1" s="20" t="s">
        <v>42</v>
      </c>
      <c r="J1" s="13" t="s">
        <v>43</v>
      </c>
    </row>
    <row r="2" spans="1:10" ht="14.65" thickBot="1" x14ac:dyDescent="0.5">
      <c r="A2" s="21" t="s">
        <v>4</v>
      </c>
      <c r="B2" s="21" t="s">
        <v>5</v>
      </c>
      <c r="C2" s="4" t="s">
        <v>6</v>
      </c>
      <c r="D2" s="28" t="s">
        <v>45</v>
      </c>
      <c r="E2" s="28" t="s">
        <v>46</v>
      </c>
      <c r="G2">
        <f>MAX(D:D)</f>
        <v>39</v>
      </c>
      <c r="H2" s="31" t="s">
        <v>52</v>
      </c>
      <c r="I2" s="14" t="s">
        <v>13</v>
      </c>
      <c r="J2" s="17">
        <v>5</v>
      </c>
    </row>
    <row r="3" spans="1:10" x14ac:dyDescent="0.45">
      <c r="A3" s="5" t="s">
        <v>1</v>
      </c>
      <c r="B3" s="8">
        <v>178</v>
      </c>
      <c r="C3" s="23">
        <v>13327.097556553999</v>
      </c>
      <c r="D3" s="74">
        <f>B4-B3</f>
        <v>34</v>
      </c>
      <c r="E3" s="75">
        <f>C4-C3</f>
        <v>2727.2909825422012</v>
      </c>
      <c r="I3" s="15" t="s">
        <v>14</v>
      </c>
      <c r="J3" s="18">
        <v>300</v>
      </c>
    </row>
    <row r="4" spans="1:10" x14ac:dyDescent="0.45">
      <c r="A4" s="6" t="s">
        <v>1</v>
      </c>
      <c r="B4" s="8">
        <v>212</v>
      </c>
      <c r="C4" s="23">
        <v>16054.3885390962</v>
      </c>
      <c r="D4" s="74"/>
      <c r="E4" s="75"/>
      <c r="G4" s="1" t="s">
        <v>48</v>
      </c>
      <c r="H4" s="1"/>
      <c r="I4" s="15" t="s">
        <v>15</v>
      </c>
      <c r="J4" s="18">
        <v>2900</v>
      </c>
    </row>
    <row r="5" spans="1:10" x14ac:dyDescent="0.45">
      <c r="A5" s="6" t="s">
        <v>3</v>
      </c>
      <c r="B5" s="8">
        <v>174</v>
      </c>
      <c r="C5" s="23">
        <v>4271.3495648328899</v>
      </c>
      <c r="D5" s="29"/>
      <c r="E5" s="29"/>
      <c r="G5">
        <f>MIN(D:D)</f>
        <v>34</v>
      </c>
      <c r="H5" t="s">
        <v>53</v>
      </c>
      <c r="I5" s="15" t="s">
        <v>16</v>
      </c>
      <c r="J5" s="18">
        <v>1000</v>
      </c>
    </row>
    <row r="6" spans="1:10" x14ac:dyDescent="0.45">
      <c r="A6" s="6" t="s">
        <v>3</v>
      </c>
      <c r="B6" s="8">
        <v>208</v>
      </c>
      <c r="C6" s="23">
        <v>3496.7014131635601</v>
      </c>
      <c r="D6" s="29"/>
      <c r="E6" s="29"/>
      <c r="I6" s="15" t="s">
        <v>17</v>
      </c>
      <c r="J6" s="18">
        <v>0.45600000000000002</v>
      </c>
    </row>
    <row r="7" spans="1:10" x14ac:dyDescent="0.45">
      <c r="A7" s="6" t="s">
        <v>2</v>
      </c>
      <c r="B7" s="8">
        <v>178</v>
      </c>
      <c r="C7" s="23">
        <v>9106.7030626561409</v>
      </c>
      <c r="D7" s="29"/>
      <c r="E7" s="29"/>
      <c r="G7" s="1" t="s">
        <v>49</v>
      </c>
      <c r="H7" s="1"/>
      <c r="I7" s="15" t="s">
        <v>18</v>
      </c>
      <c r="J7" s="18">
        <v>4.5600000000000002E-2</v>
      </c>
    </row>
    <row r="8" spans="1:10" ht="14.65" thickBot="1" x14ac:dyDescent="0.5">
      <c r="A8" s="7" t="s">
        <v>2</v>
      </c>
      <c r="B8" s="9">
        <v>213</v>
      </c>
      <c r="C8" s="24">
        <v>12662.073252931699</v>
      </c>
      <c r="D8" s="29"/>
      <c r="E8" s="29"/>
      <c r="G8">
        <f>MAX(E:E)</f>
        <v>3555.3701902755583</v>
      </c>
      <c r="I8" s="15" t="s">
        <v>19</v>
      </c>
      <c r="J8" s="18">
        <v>1</v>
      </c>
    </row>
    <row r="9" spans="1:10" ht="14.65" thickBot="1" x14ac:dyDescent="0.5">
      <c r="I9" s="15" t="s">
        <v>20</v>
      </c>
      <c r="J9" s="18">
        <v>1</v>
      </c>
    </row>
    <row r="10" spans="1:10" ht="18.399999999999999" thickBot="1" x14ac:dyDescent="0.6">
      <c r="A10" s="70" t="s">
        <v>11</v>
      </c>
      <c r="B10" s="71"/>
      <c r="C10" s="72"/>
      <c r="D10" s="27"/>
      <c r="E10" s="27"/>
      <c r="F10" s="2" t="s">
        <v>9</v>
      </c>
      <c r="G10" s="30" t="s">
        <v>50</v>
      </c>
      <c r="H10" s="30"/>
      <c r="I10" s="15" t="s">
        <v>21</v>
      </c>
      <c r="J10" s="18">
        <v>1E-3</v>
      </c>
    </row>
    <row r="11" spans="1:10" x14ac:dyDescent="0.45">
      <c r="A11" s="5" t="s">
        <v>1</v>
      </c>
      <c r="B11" s="10">
        <v>178</v>
      </c>
      <c r="C11" s="25">
        <v>13327.097556553999</v>
      </c>
      <c r="D11" s="74">
        <f>B12-B11</f>
        <v>34</v>
      </c>
      <c r="E11" s="75">
        <f>C12-C11</f>
        <v>2727.2909825422012</v>
      </c>
      <c r="G11">
        <f xml:space="preserve"> MIN(E:E)</f>
        <v>-774.64815166932976</v>
      </c>
      <c r="I11" s="15" t="s">
        <v>22</v>
      </c>
      <c r="J11" s="18">
        <v>1</v>
      </c>
    </row>
    <row r="12" spans="1:10" x14ac:dyDescent="0.45">
      <c r="A12" s="6" t="s">
        <v>1</v>
      </c>
      <c r="B12" s="11">
        <v>212</v>
      </c>
      <c r="C12" s="23">
        <v>16054.3885390962</v>
      </c>
      <c r="D12" s="74"/>
      <c r="E12" s="75"/>
      <c r="I12" s="15" t="s">
        <v>23</v>
      </c>
      <c r="J12" s="18">
        <v>0.1</v>
      </c>
    </row>
    <row r="13" spans="1:10" x14ac:dyDescent="0.45">
      <c r="A13" s="6" t="s">
        <v>7</v>
      </c>
      <c r="B13" s="11">
        <v>177</v>
      </c>
      <c r="C13" s="23">
        <v>11422.2690900621</v>
      </c>
      <c r="D13" s="74">
        <f>B14-B13</f>
        <v>37</v>
      </c>
      <c r="E13" s="75">
        <f>C14-C13</f>
        <v>3319.7696503242005</v>
      </c>
      <c r="G13" s="1"/>
      <c r="H13" s="1"/>
      <c r="I13" s="15" t="s">
        <v>24</v>
      </c>
      <c r="J13" s="18">
        <v>0.05</v>
      </c>
    </row>
    <row r="14" spans="1:10" ht="14.65" thickBot="1" x14ac:dyDescent="0.5">
      <c r="A14" s="7" t="s">
        <v>8</v>
      </c>
      <c r="B14" s="12">
        <v>214</v>
      </c>
      <c r="C14" s="24">
        <v>14742.038740386301</v>
      </c>
      <c r="D14" s="74"/>
      <c r="E14" s="75"/>
      <c r="I14" s="15" t="s">
        <v>25</v>
      </c>
      <c r="J14" s="18">
        <v>0.05</v>
      </c>
    </row>
    <row r="15" spans="1:10" ht="14.65" thickBot="1" x14ac:dyDescent="0.5">
      <c r="I15" s="15" t="s">
        <v>26</v>
      </c>
      <c r="J15" s="18">
        <v>3</v>
      </c>
    </row>
    <row r="16" spans="1:10" ht="18.399999999999999" thickBot="1" x14ac:dyDescent="0.6">
      <c r="A16" s="70" t="s">
        <v>10</v>
      </c>
      <c r="B16" s="71"/>
      <c r="C16" s="72"/>
      <c r="D16" s="27"/>
      <c r="E16" s="27"/>
      <c r="F16" s="2" t="s">
        <v>9</v>
      </c>
      <c r="G16" s="2"/>
      <c r="H16" s="2"/>
      <c r="I16" s="15" t="s">
        <v>27</v>
      </c>
      <c r="J16" s="33">
        <v>0.05</v>
      </c>
    </row>
    <row r="17" spans="1:10" x14ac:dyDescent="0.45">
      <c r="A17" s="5" t="s">
        <v>1</v>
      </c>
      <c r="B17" s="10">
        <v>174</v>
      </c>
      <c r="C17" s="25">
        <v>4271.3495648328899</v>
      </c>
      <c r="D17" s="74">
        <f>B18-B17</f>
        <v>34</v>
      </c>
      <c r="E17" s="75">
        <f>C18-C17</f>
        <v>-774.64815166932976</v>
      </c>
      <c r="I17" s="15" t="s">
        <v>28</v>
      </c>
      <c r="J17" s="33">
        <v>0.2</v>
      </c>
    </row>
    <row r="18" spans="1:10" x14ac:dyDescent="0.45">
      <c r="A18" s="6" t="s">
        <v>1</v>
      </c>
      <c r="B18" s="11">
        <v>208</v>
      </c>
      <c r="C18" s="23">
        <v>3496.7014131635601</v>
      </c>
      <c r="D18" s="74"/>
      <c r="E18" s="75"/>
      <c r="I18" s="15" t="s">
        <v>29</v>
      </c>
      <c r="J18" s="18">
        <v>1</v>
      </c>
    </row>
    <row r="19" spans="1:10" x14ac:dyDescent="0.45">
      <c r="A19" s="6" t="s">
        <v>7</v>
      </c>
      <c r="B19" s="11">
        <v>171</v>
      </c>
      <c r="C19" s="23">
        <v>2601.5904420418501</v>
      </c>
      <c r="D19" s="74">
        <f>B20-B19</f>
        <v>39</v>
      </c>
      <c r="E19" s="75">
        <f>C20-C19</f>
        <v>261.3494758216998</v>
      </c>
      <c r="I19" s="15" t="s">
        <v>30</v>
      </c>
      <c r="J19" s="18">
        <v>1</v>
      </c>
    </row>
    <row r="20" spans="1:10" ht="14.65" thickBot="1" x14ac:dyDescent="0.5">
      <c r="A20" s="7" t="s">
        <v>8</v>
      </c>
      <c r="B20" s="12">
        <v>210</v>
      </c>
      <c r="C20" s="24">
        <v>2862.9399178635499</v>
      </c>
      <c r="D20" s="74"/>
      <c r="E20" s="75"/>
      <c r="I20" s="15" t="s">
        <v>31</v>
      </c>
      <c r="J20" s="18">
        <v>200</v>
      </c>
    </row>
    <row r="21" spans="1:10" x14ac:dyDescent="0.45">
      <c r="I21" s="15" t="s">
        <v>32</v>
      </c>
      <c r="J21" s="18">
        <v>100</v>
      </c>
    </row>
    <row r="22" spans="1:10" ht="18.399999999999999" thickBot="1" x14ac:dyDescent="0.6">
      <c r="A22" s="73" t="s">
        <v>12</v>
      </c>
      <c r="B22" s="73"/>
      <c r="C22" s="73"/>
      <c r="D22" s="3"/>
      <c r="E22" s="3"/>
      <c r="F22" s="2" t="s">
        <v>9</v>
      </c>
      <c r="G22" s="2"/>
      <c r="H22" s="2"/>
      <c r="I22" s="15" t="s">
        <v>33</v>
      </c>
      <c r="J22" s="18">
        <v>0</v>
      </c>
    </row>
    <row r="23" spans="1:10" x14ac:dyDescent="0.45">
      <c r="A23" s="5" t="s">
        <v>1</v>
      </c>
      <c r="B23" s="10">
        <v>178</v>
      </c>
      <c r="C23" s="25">
        <v>9106.7030626561409</v>
      </c>
      <c r="D23" s="74">
        <f>B24-B23</f>
        <v>35</v>
      </c>
      <c r="E23" s="75">
        <f>C24-C23</f>
        <v>3555.3701902755583</v>
      </c>
      <c r="I23" s="15" t="s">
        <v>34</v>
      </c>
      <c r="J23" s="18">
        <v>200</v>
      </c>
    </row>
    <row r="24" spans="1:10" x14ac:dyDescent="0.45">
      <c r="A24" s="6" t="s">
        <v>1</v>
      </c>
      <c r="B24" s="11">
        <v>213</v>
      </c>
      <c r="C24" s="23">
        <v>12662.073252931699</v>
      </c>
      <c r="D24" s="74"/>
      <c r="E24" s="75"/>
      <c r="I24" s="15" t="s">
        <v>35</v>
      </c>
      <c r="J24" s="18">
        <v>1</v>
      </c>
    </row>
    <row r="25" spans="1:10" x14ac:dyDescent="0.45">
      <c r="A25" s="6" t="s">
        <v>7</v>
      </c>
      <c r="B25" s="11">
        <v>178</v>
      </c>
      <c r="C25" s="23">
        <v>8932.8938861275201</v>
      </c>
      <c r="D25" s="74">
        <f>B26-B25</f>
        <v>36</v>
      </c>
      <c r="E25" s="75">
        <f>C26-C25</f>
        <v>3043.0331922361802</v>
      </c>
      <c r="I25" s="15" t="s">
        <v>36</v>
      </c>
      <c r="J25" s="18">
        <v>1</v>
      </c>
    </row>
    <row r="26" spans="1:10" ht="14.65" thickBot="1" x14ac:dyDescent="0.5">
      <c r="A26" s="7" t="s">
        <v>8</v>
      </c>
      <c r="B26" s="12">
        <v>214</v>
      </c>
      <c r="C26" s="24">
        <v>11975.9270783637</v>
      </c>
      <c r="D26" s="74"/>
      <c r="E26" s="75"/>
      <c r="I26" s="15" t="s">
        <v>37</v>
      </c>
      <c r="J26" s="18">
        <v>0</v>
      </c>
    </row>
    <row r="27" spans="1:10" x14ac:dyDescent="0.45">
      <c r="I27" s="15" t="s">
        <v>38</v>
      </c>
      <c r="J27" s="18">
        <v>456</v>
      </c>
    </row>
    <row r="28" spans="1:10" x14ac:dyDescent="0.45">
      <c r="I28" s="15" t="s">
        <v>39</v>
      </c>
      <c r="J28" s="18">
        <v>45.6</v>
      </c>
    </row>
    <row r="29" spans="1:10" x14ac:dyDescent="0.45">
      <c r="I29" s="15" t="s">
        <v>40</v>
      </c>
      <c r="J29" s="22">
        <v>0.34482758620689602</v>
      </c>
    </row>
    <row r="30" spans="1:10" ht="14.65" thickBot="1" x14ac:dyDescent="0.5">
      <c r="I30" s="16" t="s">
        <v>41</v>
      </c>
      <c r="J30" s="19">
        <v>1</v>
      </c>
    </row>
  </sheetData>
  <mergeCells count="18">
    <mergeCell ref="D23:D24"/>
    <mergeCell ref="D25:D26"/>
    <mergeCell ref="E3:E4"/>
    <mergeCell ref="E11:E12"/>
    <mergeCell ref="E13:E14"/>
    <mergeCell ref="E17:E18"/>
    <mergeCell ref="E19:E20"/>
    <mergeCell ref="E23:E24"/>
    <mergeCell ref="E25:E26"/>
    <mergeCell ref="A1:C1"/>
    <mergeCell ref="A10:C10"/>
    <mergeCell ref="A16:C16"/>
    <mergeCell ref="A22:C22"/>
    <mergeCell ref="D3:D4"/>
    <mergeCell ref="D11:D12"/>
    <mergeCell ref="D13:D14"/>
    <mergeCell ref="D17:D18"/>
    <mergeCell ref="D19:D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E694-357F-4F52-B288-40854FB62ED1}">
  <dimension ref="A1:J129"/>
  <sheetViews>
    <sheetView topLeftCell="E73" workbookViewId="0">
      <selection activeCell="G105" sqref="G105"/>
    </sheetView>
  </sheetViews>
  <sheetFormatPr defaultRowHeight="14.25" x14ac:dyDescent="0.45"/>
  <cols>
    <col min="1" max="1" width="11.1328125" customWidth="1"/>
    <col min="2" max="2" width="6.33203125" customWidth="1"/>
    <col min="3" max="3" width="11.73046875" bestFit="1" customWidth="1"/>
    <col min="4" max="4" width="15.796875" bestFit="1" customWidth="1"/>
    <col min="5" max="5" width="19.6640625" bestFit="1" customWidth="1"/>
    <col min="6" max="6" width="19.59765625" bestFit="1" customWidth="1"/>
    <col min="7" max="7" width="19.59765625" customWidth="1"/>
    <col min="8" max="8" width="28" bestFit="1" customWidth="1"/>
    <col min="9" max="9" width="17" bestFit="1" customWidth="1"/>
    <col min="10" max="10" width="6.73046875" bestFit="1" customWidth="1"/>
  </cols>
  <sheetData>
    <row r="1" spans="1:10" ht="18.399999999999999" thickBot="1" x14ac:dyDescent="0.6">
      <c r="A1" s="70" t="s">
        <v>0</v>
      </c>
      <c r="B1" s="71"/>
      <c r="C1" s="72"/>
      <c r="D1" s="27"/>
      <c r="E1" s="27"/>
      <c r="F1" s="1" t="s">
        <v>44</v>
      </c>
      <c r="G1" s="1" t="s">
        <v>47</v>
      </c>
      <c r="H1" s="1" t="s">
        <v>51</v>
      </c>
      <c r="I1" s="20" t="s">
        <v>42</v>
      </c>
      <c r="J1" s="13" t="s">
        <v>43</v>
      </c>
    </row>
    <row r="2" spans="1:10" ht="14.65" thickBot="1" x14ac:dyDescent="0.5">
      <c r="A2" s="21" t="s">
        <v>4</v>
      </c>
      <c r="B2" s="21" t="s">
        <v>5</v>
      </c>
      <c r="C2" s="4" t="s">
        <v>6</v>
      </c>
      <c r="D2" s="28" t="s">
        <v>45</v>
      </c>
      <c r="E2" s="28" t="s">
        <v>46</v>
      </c>
      <c r="G2" s="68">
        <f>MAX(D3:D26)</f>
        <v>38</v>
      </c>
      <c r="H2" s="31" t="s">
        <v>52</v>
      </c>
      <c r="I2" s="14" t="s">
        <v>13</v>
      </c>
      <c r="J2" s="17">
        <v>5</v>
      </c>
    </row>
    <row r="3" spans="1:10" x14ac:dyDescent="0.45">
      <c r="A3" s="5" t="s">
        <v>1</v>
      </c>
      <c r="B3" s="8">
        <v>185</v>
      </c>
      <c r="C3" s="23">
        <v>9998</v>
      </c>
      <c r="D3" s="74">
        <f>B4-B3</f>
        <v>33</v>
      </c>
      <c r="E3" s="75">
        <f>C4-C3</f>
        <v>1785</v>
      </c>
      <c r="I3" s="15" t="s">
        <v>14</v>
      </c>
      <c r="J3" s="18">
        <v>300</v>
      </c>
    </row>
    <row r="4" spans="1:10" x14ac:dyDescent="0.45">
      <c r="A4" s="6" t="s">
        <v>1</v>
      </c>
      <c r="B4" s="8">
        <v>218</v>
      </c>
      <c r="C4" s="23">
        <v>11783</v>
      </c>
      <c r="D4" s="74"/>
      <c r="E4" s="75"/>
      <c r="G4" s="1" t="s">
        <v>48</v>
      </c>
      <c r="H4" s="1"/>
      <c r="I4" s="15" t="s">
        <v>15</v>
      </c>
      <c r="J4" s="18">
        <v>2900</v>
      </c>
    </row>
    <row r="5" spans="1:10" x14ac:dyDescent="0.45">
      <c r="A5" s="6" t="s">
        <v>3</v>
      </c>
      <c r="B5" s="8">
        <v>180</v>
      </c>
      <c r="C5" s="23">
        <v>3767</v>
      </c>
      <c r="D5" s="29"/>
      <c r="E5" s="29"/>
      <c r="G5" s="68">
        <f>MIN(D3:D26)</f>
        <v>30</v>
      </c>
      <c r="H5" t="s">
        <v>54</v>
      </c>
      <c r="I5" s="15" t="s">
        <v>16</v>
      </c>
      <c r="J5" s="18">
        <v>1000</v>
      </c>
    </row>
    <row r="6" spans="1:10" x14ac:dyDescent="0.45">
      <c r="A6" s="6" t="s">
        <v>3</v>
      </c>
      <c r="B6" s="32">
        <v>210</v>
      </c>
      <c r="C6" s="23">
        <v>3077</v>
      </c>
      <c r="D6" s="29"/>
      <c r="E6" s="29"/>
      <c r="I6" s="15" t="s">
        <v>17</v>
      </c>
      <c r="J6" s="18">
        <v>0.45600000000000002</v>
      </c>
    </row>
    <row r="7" spans="1:10" x14ac:dyDescent="0.45">
      <c r="A7" s="6" t="s">
        <v>2</v>
      </c>
      <c r="B7" s="8">
        <v>186</v>
      </c>
      <c r="C7" s="23">
        <v>6263</v>
      </c>
      <c r="D7" s="29"/>
      <c r="E7" s="29"/>
      <c r="G7" s="1" t="s">
        <v>49</v>
      </c>
      <c r="H7" s="1"/>
      <c r="I7" s="15" t="s">
        <v>18</v>
      </c>
      <c r="J7" s="18">
        <v>4.5600000000000002E-2</v>
      </c>
    </row>
    <row r="8" spans="1:10" ht="14.65" thickBot="1" x14ac:dyDescent="0.5">
      <c r="A8" s="7" t="s">
        <v>2</v>
      </c>
      <c r="B8" s="9">
        <v>219</v>
      </c>
      <c r="C8" s="24">
        <v>8868</v>
      </c>
      <c r="D8" s="29"/>
      <c r="E8" s="29"/>
      <c r="G8">
        <f>MAX(E:E)</f>
        <v>6337</v>
      </c>
      <c r="I8" s="15" t="s">
        <v>19</v>
      </c>
      <c r="J8" s="18">
        <v>1</v>
      </c>
    </row>
    <row r="9" spans="1:10" ht="14.65" thickBot="1" x14ac:dyDescent="0.5">
      <c r="I9" s="15" t="s">
        <v>20</v>
      </c>
      <c r="J9" s="18">
        <v>1</v>
      </c>
    </row>
    <row r="10" spans="1:10" ht="18.399999999999999" thickBot="1" x14ac:dyDescent="0.6">
      <c r="A10" s="70" t="s">
        <v>11</v>
      </c>
      <c r="B10" s="71"/>
      <c r="C10" s="72"/>
      <c r="D10" s="27"/>
      <c r="E10" s="27"/>
      <c r="F10" s="2" t="s">
        <v>9</v>
      </c>
      <c r="G10" s="30" t="s">
        <v>50</v>
      </c>
      <c r="H10" s="30"/>
      <c r="I10" s="15" t="s">
        <v>21</v>
      </c>
      <c r="J10" s="18">
        <v>1E-3</v>
      </c>
    </row>
    <row r="11" spans="1:10" x14ac:dyDescent="0.45">
      <c r="A11" s="5" t="s">
        <v>1</v>
      </c>
      <c r="B11" s="10">
        <v>185</v>
      </c>
      <c r="C11" s="25">
        <v>9998</v>
      </c>
      <c r="D11" s="74">
        <f>B12-B11</f>
        <v>33</v>
      </c>
      <c r="E11" s="75">
        <f>C12-C11</f>
        <v>1785</v>
      </c>
      <c r="G11">
        <f xml:space="preserve"> MIN(E:E)</f>
        <v>-820.45404709048989</v>
      </c>
      <c r="I11" s="15" t="s">
        <v>22</v>
      </c>
      <c r="J11" s="18">
        <v>1</v>
      </c>
    </row>
    <row r="12" spans="1:10" x14ac:dyDescent="0.45">
      <c r="A12" s="6" t="s">
        <v>1</v>
      </c>
      <c r="B12" s="11">
        <v>218</v>
      </c>
      <c r="C12" s="23">
        <v>11783</v>
      </c>
      <c r="D12" s="74"/>
      <c r="E12" s="75"/>
      <c r="I12" s="15" t="s">
        <v>23</v>
      </c>
      <c r="J12" s="18">
        <v>0.1</v>
      </c>
    </row>
    <row r="13" spans="1:10" x14ac:dyDescent="0.45">
      <c r="A13" s="6" t="s">
        <v>7</v>
      </c>
      <c r="B13" s="11">
        <v>184</v>
      </c>
      <c r="C13" s="23">
        <v>8173</v>
      </c>
      <c r="D13" s="74">
        <f>B14-B13</f>
        <v>35</v>
      </c>
      <c r="E13" s="75">
        <f>C14-C13</f>
        <v>2927</v>
      </c>
      <c r="G13" s="1"/>
      <c r="H13" s="1"/>
      <c r="I13" s="15" t="s">
        <v>24</v>
      </c>
      <c r="J13" s="18">
        <v>0.05</v>
      </c>
    </row>
    <row r="14" spans="1:10" ht="14.65" thickBot="1" x14ac:dyDescent="0.5">
      <c r="A14" s="7" t="s">
        <v>8</v>
      </c>
      <c r="B14" s="12">
        <v>219</v>
      </c>
      <c r="C14" s="24">
        <v>11100</v>
      </c>
      <c r="D14" s="74"/>
      <c r="E14" s="75"/>
      <c r="I14" s="15" t="s">
        <v>25</v>
      </c>
      <c r="J14" s="18">
        <v>0.05</v>
      </c>
    </row>
    <row r="15" spans="1:10" ht="14.65" thickBot="1" x14ac:dyDescent="0.5">
      <c r="I15" s="15" t="s">
        <v>26</v>
      </c>
      <c r="J15" s="18">
        <v>3</v>
      </c>
    </row>
    <row r="16" spans="1:10" ht="18.399999999999999" thickBot="1" x14ac:dyDescent="0.6">
      <c r="A16" s="70" t="s">
        <v>10</v>
      </c>
      <c r="B16" s="71"/>
      <c r="C16" s="72"/>
      <c r="D16" s="27"/>
      <c r="E16" s="27"/>
      <c r="F16" s="2" t="s">
        <v>9</v>
      </c>
      <c r="G16" s="2"/>
      <c r="H16" s="2"/>
      <c r="I16" s="15" t="s">
        <v>27</v>
      </c>
      <c r="J16" s="33">
        <v>2.5000000000000001E-2</v>
      </c>
    </row>
    <row r="17" spans="1:10" x14ac:dyDescent="0.45">
      <c r="A17" s="5" t="s">
        <v>1</v>
      </c>
      <c r="B17" s="10">
        <v>180</v>
      </c>
      <c r="C17" s="25">
        <v>3767</v>
      </c>
      <c r="D17" s="74">
        <f>B18-B17</f>
        <v>30</v>
      </c>
      <c r="E17" s="75">
        <f>C18-C17</f>
        <v>-690</v>
      </c>
      <c r="I17" s="15" t="s">
        <v>28</v>
      </c>
      <c r="J17" s="33">
        <v>0.1</v>
      </c>
    </row>
    <row r="18" spans="1:10" x14ac:dyDescent="0.45">
      <c r="A18" s="6" t="s">
        <v>1</v>
      </c>
      <c r="B18" s="11">
        <v>210</v>
      </c>
      <c r="C18" s="23">
        <v>3077</v>
      </c>
      <c r="D18" s="74"/>
      <c r="E18" s="75"/>
      <c r="I18" s="15" t="s">
        <v>29</v>
      </c>
      <c r="J18" s="18">
        <v>1</v>
      </c>
    </row>
    <row r="19" spans="1:10" x14ac:dyDescent="0.45">
      <c r="A19" s="6" t="s">
        <v>7</v>
      </c>
      <c r="B19" s="11">
        <v>175</v>
      </c>
      <c r="C19" s="23">
        <v>2181</v>
      </c>
      <c r="D19" s="74">
        <f>B20-B19</f>
        <v>38</v>
      </c>
      <c r="E19" s="75">
        <f>C20-C19</f>
        <v>283</v>
      </c>
      <c r="I19" s="15" t="s">
        <v>30</v>
      </c>
      <c r="J19" s="18">
        <v>1</v>
      </c>
    </row>
    <row r="20" spans="1:10" ht="14.65" thickBot="1" x14ac:dyDescent="0.5">
      <c r="A20" s="7" t="s">
        <v>8</v>
      </c>
      <c r="B20" s="12">
        <v>213</v>
      </c>
      <c r="C20" s="24">
        <v>2464</v>
      </c>
      <c r="D20" s="74"/>
      <c r="E20" s="75"/>
      <c r="I20" s="15" t="s">
        <v>31</v>
      </c>
      <c r="J20" s="18">
        <v>200</v>
      </c>
    </row>
    <row r="21" spans="1:10" x14ac:dyDescent="0.45">
      <c r="I21" s="15" t="s">
        <v>32</v>
      </c>
      <c r="J21" s="18">
        <v>100</v>
      </c>
    </row>
    <row r="22" spans="1:10" ht="18.399999999999999" thickBot="1" x14ac:dyDescent="0.6">
      <c r="A22" s="73" t="s">
        <v>12</v>
      </c>
      <c r="B22" s="73"/>
      <c r="C22" s="73"/>
      <c r="D22" s="3"/>
      <c r="E22" s="3"/>
      <c r="F22" s="2" t="s">
        <v>9</v>
      </c>
      <c r="G22" s="2"/>
      <c r="H22" s="2"/>
      <c r="I22" s="15" t="s">
        <v>33</v>
      </c>
      <c r="J22" s="18">
        <v>0</v>
      </c>
    </row>
    <row r="23" spans="1:10" x14ac:dyDescent="0.45">
      <c r="A23" s="5" t="s">
        <v>1</v>
      </c>
      <c r="B23" s="10">
        <v>186</v>
      </c>
      <c r="C23" s="25">
        <v>6263</v>
      </c>
      <c r="D23" s="74">
        <f>B24-B23</f>
        <v>33</v>
      </c>
      <c r="E23" s="75">
        <f>C24-C23</f>
        <v>2605</v>
      </c>
      <c r="I23" s="15" t="s">
        <v>34</v>
      </c>
      <c r="J23" s="18">
        <v>200</v>
      </c>
    </row>
    <row r="24" spans="1:10" x14ac:dyDescent="0.45">
      <c r="A24" s="6" t="s">
        <v>1</v>
      </c>
      <c r="B24" s="11">
        <v>219</v>
      </c>
      <c r="C24" s="23">
        <v>8868</v>
      </c>
      <c r="D24" s="74"/>
      <c r="E24" s="75"/>
      <c r="I24" s="15" t="s">
        <v>35</v>
      </c>
      <c r="J24" s="18">
        <v>1</v>
      </c>
    </row>
    <row r="25" spans="1:10" x14ac:dyDescent="0.45">
      <c r="A25" s="6" t="s">
        <v>7</v>
      </c>
      <c r="B25" s="11">
        <v>186</v>
      </c>
      <c r="C25" s="23">
        <v>6069</v>
      </c>
      <c r="D25" s="74">
        <f>B26-B25</f>
        <v>34</v>
      </c>
      <c r="E25" s="75">
        <f>C26-C25</f>
        <v>2682</v>
      </c>
      <c r="I25" s="15" t="s">
        <v>36</v>
      </c>
      <c r="J25" s="18">
        <v>1</v>
      </c>
    </row>
    <row r="26" spans="1:10" ht="14.65" thickBot="1" x14ac:dyDescent="0.5">
      <c r="A26" s="7" t="s">
        <v>8</v>
      </c>
      <c r="B26" s="12">
        <v>220</v>
      </c>
      <c r="C26" s="24">
        <v>8751</v>
      </c>
      <c r="D26" s="74"/>
      <c r="E26" s="75"/>
      <c r="I26" s="15" t="s">
        <v>37</v>
      </c>
      <c r="J26" s="18">
        <v>0</v>
      </c>
    </row>
    <row r="27" spans="1:10" x14ac:dyDescent="0.45">
      <c r="I27" s="15" t="s">
        <v>38</v>
      </c>
      <c r="J27" s="18">
        <v>456</v>
      </c>
    </row>
    <row r="28" spans="1:10" x14ac:dyDescent="0.45">
      <c r="I28" s="15" t="s">
        <v>39</v>
      </c>
      <c r="J28" s="18">
        <v>45.6</v>
      </c>
    </row>
    <row r="29" spans="1:10" x14ac:dyDescent="0.45">
      <c r="I29" s="15" t="s">
        <v>40</v>
      </c>
      <c r="J29" s="22">
        <v>0.34482758620689602</v>
      </c>
    </row>
    <row r="30" spans="1:10" ht="14.65" thickBot="1" x14ac:dyDescent="0.5">
      <c r="I30" s="16" t="s">
        <v>41</v>
      </c>
      <c r="J30" s="19">
        <v>1</v>
      </c>
    </row>
    <row r="31" spans="1:10" x14ac:dyDescent="0.45">
      <c r="I31" s="62"/>
      <c r="J31" s="8"/>
    </row>
    <row r="32" spans="1:10" x14ac:dyDescent="0.45">
      <c r="A32" s="76" t="s">
        <v>61</v>
      </c>
      <c r="B32" s="76"/>
      <c r="C32" s="76"/>
      <c r="D32" s="76"/>
      <c r="E32" s="76"/>
      <c r="F32" s="76"/>
      <c r="G32" s="76"/>
      <c r="H32" s="76"/>
      <c r="I32" s="76"/>
      <c r="J32" s="76"/>
    </row>
    <row r="33" spans="1:10" ht="14.65" thickBot="1" x14ac:dyDescent="0.5"/>
    <row r="34" spans="1:10" ht="18.399999999999999" thickBot="1" x14ac:dyDescent="0.6">
      <c r="A34" s="70" t="s">
        <v>0</v>
      </c>
      <c r="B34" s="71"/>
      <c r="C34" s="72"/>
      <c r="D34" s="27"/>
      <c r="E34" s="27"/>
      <c r="F34" s="1" t="s">
        <v>44</v>
      </c>
      <c r="G34" s="1" t="s">
        <v>47</v>
      </c>
      <c r="H34" s="1" t="s">
        <v>51</v>
      </c>
      <c r="I34" s="20" t="s">
        <v>42</v>
      </c>
      <c r="J34" s="13" t="s">
        <v>43</v>
      </c>
    </row>
    <row r="35" spans="1:10" ht="14.65" thickBot="1" x14ac:dyDescent="0.5">
      <c r="A35" s="21" t="s">
        <v>4</v>
      </c>
      <c r="B35" s="34" t="s">
        <v>5</v>
      </c>
      <c r="C35" s="35" t="s">
        <v>6</v>
      </c>
      <c r="D35" s="28" t="s">
        <v>45</v>
      </c>
      <c r="E35" s="28" t="s">
        <v>46</v>
      </c>
      <c r="G35" s="68">
        <f>MAX(D36:D59)</f>
        <v>39</v>
      </c>
      <c r="H35" s="31" t="s">
        <v>52</v>
      </c>
      <c r="I35" s="14" t="s">
        <v>13</v>
      </c>
      <c r="J35" s="17">
        <v>5</v>
      </c>
    </row>
    <row r="36" spans="1:10" x14ac:dyDescent="0.45">
      <c r="A36" s="5" t="s">
        <v>1</v>
      </c>
      <c r="B36" s="36">
        <v>172</v>
      </c>
      <c r="C36" s="37">
        <v>17024.153330409499</v>
      </c>
      <c r="D36" s="74">
        <f>B37-B36</f>
        <v>36</v>
      </c>
      <c r="E36" s="75">
        <f>C37-C36</f>
        <v>3910.3399253870011</v>
      </c>
      <c r="I36" s="15" t="s">
        <v>14</v>
      </c>
      <c r="J36" s="18">
        <v>300</v>
      </c>
    </row>
    <row r="37" spans="1:10" x14ac:dyDescent="0.45">
      <c r="A37" s="6" t="s">
        <v>1</v>
      </c>
      <c r="B37" s="36">
        <v>208</v>
      </c>
      <c r="C37" s="37">
        <v>20934.4932557965</v>
      </c>
      <c r="D37" s="74"/>
      <c r="E37" s="75"/>
      <c r="G37" s="1" t="s">
        <v>48</v>
      </c>
      <c r="H37" s="1"/>
      <c r="I37" s="15" t="s">
        <v>15</v>
      </c>
      <c r="J37" s="18">
        <v>2900</v>
      </c>
    </row>
    <row r="38" spans="1:10" x14ac:dyDescent="0.45">
      <c r="A38" s="6" t="s">
        <v>3</v>
      </c>
      <c r="B38" s="38">
        <v>170</v>
      </c>
      <c r="C38" s="39">
        <v>4729.2156961348201</v>
      </c>
      <c r="D38" s="29"/>
      <c r="E38" s="29"/>
      <c r="G38" s="68">
        <f>MIN(D36:D59)</f>
        <v>36</v>
      </c>
      <c r="H38" t="s">
        <v>55</v>
      </c>
      <c r="I38" s="15" t="s">
        <v>16</v>
      </c>
      <c r="J38" s="18">
        <v>1000</v>
      </c>
    </row>
    <row r="39" spans="1:10" x14ac:dyDescent="0.45">
      <c r="A39" s="6" t="s">
        <v>3</v>
      </c>
      <c r="B39" s="40">
        <v>207</v>
      </c>
      <c r="C39" s="39">
        <v>3908.7616490443302</v>
      </c>
      <c r="D39" s="29"/>
      <c r="E39" s="29"/>
      <c r="I39" s="15" t="s">
        <v>17</v>
      </c>
      <c r="J39" s="18">
        <v>0.45600000000000002</v>
      </c>
    </row>
    <row r="40" spans="1:10" x14ac:dyDescent="0.45">
      <c r="A40" s="6" t="s">
        <v>2</v>
      </c>
      <c r="B40" s="38">
        <v>172</v>
      </c>
      <c r="C40" s="39">
        <v>12337.921883695401</v>
      </c>
      <c r="D40" s="29"/>
      <c r="E40" s="29"/>
      <c r="G40" s="1" t="s">
        <v>49</v>
      </c>
      <c r="H40" s="1"/>
      <c r="I40" s="15" t="s">
        <v>18</v>
      </c>
      <c r="J40" s="18">
        <v>4.5600000000000002E-2</v>
      </c>
    </row>
    <row r="41" spans="1:10" ht="14.65" thickBot="1" x14ac:dyDescent="0.5">
      <c r="A41" s="7" t="s">
        <v>2</v>
      </c>
      <c r="B41" s="41">
        <v>209</v>
      </c>
      <c r="C41" s="42">
        <v>17076.738394377098</v>
      </c>
      <c r="D41" s="29"/>
      <c r="E41" s="29"/>
      <c r="G41">
        <f>MAX(E:E)</f>
        <v>6337</v>
      </c>
      <c r="I41" s="15" t="s">
        <v>19</v>
      </c>
      <c r="J41" s="18">
        <v>1</v>
      </c>
    </row>
    <row r="42" spans="1:10" ht="14.65" thickBot="1" x14ac:dyDescent="0.5">
      <c r="B42" s="43"/>
      <c r="C42" s="43"/>
      <c r="I42" s="15" t="s">
        <v>20</v>
      </c>
      <c r="J42" s="18">
        <v>1</v>
      </c>
    </row>
    <row r="43" spans="1:10" ht="18.399999999999999" thickBot="1" x14ac:dyDescent="0.6">
      <c r="A43" s="70" t="s">
        <v>11</v>
      </c>
      <c r="B43" s="71"/>
      <c r="C43" s="72"/>
      <c r="D43" s="27"/>
      <c r="E43" s="27"/>
      <c r="F43" s="2" t="s">
        <v>9</v>
      </c>
      <c r="G43" s="30" t="s">
        <v>50</v>
      </c>
      <c r="H43" s="30"/>
      <c r="I43" s="15" t="s">
        <v>21</v>
      </c>
      <c r="J43" s="18">
        <v>1E-3</v>
      </c>
    </row>
    <row r="44" spans="1:10" x14ac:dyDescent="0.45">
      <c r="A44" s="5" t="s">
        <v>1</v>
      </c>
      <c r="B44" s="44">
        <v>172</v>
      </c>
      <c r="C44" s="45">
        <v>17024.153330409499</v>
      </c>
      <c r="D44" s="74">
        <f>B45-B44</f>
        <v>36</v>
      </c>
      <c r="E44" s="75">
        <f>C45-C44</f>
        <v>3910.3399253870011</v>
      </c>
      <c r="G44">
        <f xml:space="preserve"> MIN(E:E)</f>
        <v>-820.45404709048989</v>
      </c>
      <c r="I44" s="15" t="s">
        <v>22</v>
      </c>
      <c r="J44" s="18">
        <v>1</v>
      </c>
    </row>
    <row r="45" spans="1:10" x14ac:dyDescent="0.45">
      <c r="A45" s="6" t="s">
        <v>1</v>
      </c>
      <c r="B45" s="46">
        <v>208</v>
      </c>
      <c r="C45" s="39">
        <v>20934.4932557965</v>
      </c>
      <c r="D45" s="74"/>
      <c r="E45" s="75"/>
      <c r="I45" s="15" t="s">
        <v>23</v>
      </c>
      <c r="J45" s="18">
        <v>0.1</v>
      </c>
    </row>
    <row r="46" spans="1:10" x14ac:dyDescent="0.45">
      <c r="A46" s="6" t="s">
        <v>7</v>
      </c>
      <c r="B46" s="36">
        <v>172</v>
      </c>
      <c r="C46" s="37">
        <v>15071.621170631201</v>
      </c>
      <c r="D46" s="74">
        <f>B47-B46</f>
        <v>37</v>
      </c>
      <c r="E46" s="75">
        <f>C47-C46</f>
        <v>3414.0365264392003</v>
      </c>
      <c r="G46" s="1"/>
      <c r="H46" s="1"/>
      <c r="I46" s="15" t="s">
        <v>24</v>
      </c>
      <c r="J46" s="18">
        <v>0.05</v>
      </c>
    </row>
    <row r="47" spans="1:10" ht="14.65" thickBot="1" x14ac:dyDescent="0.5">
      <c r="A47" s="7" t="s">
        <v>8</v>
      </c>
      <c r="B47" s="36">
        <v>209</v>
      </c>
      <c r="C47" s="37">
        <v>18485.657697070401</v>
      </c>
      <c r="D47" s="74"/>
      <c r="E47" s="75"/>
      <c r="I47" s="15" t="s">
        <v>25</v>
      </c>
      <c r="J47" s="18">
        <v>0.05</v>
      </c>
    </row>
    <row r="48" spans="1:10" ht="14.65" thickBot="1" x14ac:dyDescent="0.5">
      <c r="B48" s="43"/>
      <c r="C48" s="43"/>
      <c r="I48" s="15" t="s">
        <v>26</v>
      </c>
      <c r="J48" s="18">
        <v>3</v>
      </c>
    </row>
    <row r="49" spans="1:10" ht="18.399999999999999" thickBot="1" x14ac:dyDescent="0.6">
      <c r="A49" s="70" t="s">
        <v>10</v>
      </c>
      <c r="B49" s="71"/>
      <c r="C49" s="72"/>
      <c r="D49" s="27"/>
      <c r="E49" s="27"/>
      <c r="F49" s="2" t="s">
        <v>9</v>
      </c>
      <c r="G49" s="2"/>
      <c r="H49" s="2"/>
      <c r="I49" s="15" t="s">
        <v>27</v>
      </c>
      <c r="J49" s="33">
        <v>0.1</v>
      </c>
    </row>
    <row r="50" spans="1:10" x14ac:dyDescent="0.45">
      <c r="A50" s="5" t="s">
        <v>1</v>
      </c>
      <c r="B50" s="36">
        <v>170</v>
      </c>
      <c r="C50" s="37">
        <v>4729.2156961348201</v>
      </c>
      <c r="D50" s="74">
        <f>B51-B50</f>
        <v>37</v>
      </c>
      <c r="E50" s="75">
        <f>C51-C50</f>
        <v>-820.45404709048989</v>
      </c>
      <c r="I50" s="15" t="s">
        <v>28</v>
      </c>
      <c r="J50" s="33">
        <v>0.4</v>
      </c>
    </row>
    <row r="51" spans="1:10" x14ac:dyDescent="0.45">
      <c r="A51" s="6" t="s">
        <v>1</v>
      </c>
      <c r="B51" s="36">
        <v>207</v>
      </c>
      <c r="C51" s="37">
        <v>3908.7616490443302</v>
      </c>
      <c r="D51" s="74"/>
      <c r="E51" s="75"/>
      <c r="I51" s="15" t="s">
        <v>29</v>
      </c>
      <c r="J51" s="18">
        <v>1</v>
      </c>
    </row>
    <row r="52" spans="1:10" x14ac:dyDescent="0.45">
      <c r="A52" s="6" t="s">
        <v>7</v>
      </c>
      <c r="B52" s="46">
        <v>168</v>
      </c>
      <c r="C52" s="39">
        <v>3006.0900943811598</v>
      </c>
      <c r="D52" s="74">
        <f>B53-B52</f>
        <v>39</v>
      </c>
      <c r="E52" s="75">
        <f>C53-C52</f>
        <v>275.67579234202003</v>
      </c>
      <c r="I52" s="15" t="s">
        <v>30</v>
      </c>
      <c r="J52" s="18">
        <v>1</v>
      </c>
    </row>
    <row r="53" spans="1:10" ht="14.65" thickBot="1" x14ac:dyDescent="0.5">
      <c r="A53" s="7" t="s">
        <v>8</v>
      </c>
      <c r="B53" s="47">
        <v>207</v>
      </c>
      <c r="C53" s="42">
        <v>3281.7658867231798</v>
      </c>
      <c r="D53" s="74"/>
      <c r="E53" s="75"/>
      <c r="I53" s="15" t="s">
        <v>31</v>
      </c>
      <c r="J53" s="18">
        <v>200</v>
      </c>
    </row>
    <row r="54" spans="1:10" x14ac:dyDescent="0.45">
      <c r="B54" s="43"/>
      <c r="C54" s="43"/>
      <c r="I54" s="15" t="s">
        <v>32</v>
      </c>
      <c r="J54" s="18">
        <v>100</v>
      </c>
    </row>
    <row r="55" spans="1:10" ht="18.399999999999999" thickBot="1" x14ac:dyDescent="0.6">
      <c r="A55" s="73" t="s">
        <v>12</v>
      </c>
      <c r="B55" s="73"/>
      <c r="C55" s="73"/>
      <c r="D55" s="26"/>
      <c r="E55" s="26"/>
      <c r="F55" s="2" t="s">
        <v>9</v>
      </c>
      <c r="G55" s="2"/>
      <c r="H55" s="2"/>
      <c r="I55" s="15" t="s">
        <v>33</v>
      </c>
      <c r="J55" s="18">
        <v>0</v>
      </c>
    </row>
    <row r="56" spans="1:10" x14ac:dyDescent="0.45">
      <c r="A56" s="5" t="s">
        <v>1</v>
      </c>
      <c r="B56" s="36">
        <v>172</v>
      </c>
      <c r="C56" s="37">
        <v>12337.921883695401</v>
      </c>
      <c r="D56" s="74">
        <f>B57-B56</f>
        <v>37</v>
      </c>
      <c r="E56" s="75">
        <f>C57-C56</f>
        <v>4738.8165106816978</v>
      </c>
      <c r="I56" s="15" t="s">
        <v>34</v>
      </c>
      <c r="J56" s="18">
        <v>200</v>
      </c>
    </row>
    <row r="57" spans="1:10" x14ac:dyDescent="0.45">
      <c r="A57" s="6" t="s">
        <v>1</v>
      </c>
      <c r="B57" s="36">
        <v>209</v>
      </c>
      <c r="C57" s="37">
        <v>17076.738394377098</v>
      </c>
      <c r="D57" s="74"/>
      <c r="E57" s="75"/>
      <c r="I57" s="15" t="s">
        <v>35</v>
      </c>
      <c r="J57" s="18">
        <v>1</v>
      </c>
    </row>
    <row r="58" spans="1:10" x14ac:dyDescent="0.45">
      <c r="A58" s="6" t="s">
        <v>7</v>
      </c>
      <c r="B58" s="46">
        <v>172</v>
      </c>
      <c r="C58" s="39">
        <v>12160.4189600792</v>
      </c>
      <c r="D58" s="74">
        <f>B59-B58</f>
        <v>38</v>
      </c>
      <c r="E58" s="75">
        <f>C59-C58</f>
        <v>3086.6784105351999</v>
      </c>
      <c r="I58" s="15" t="s">
        <v>36</v>
      </c>
      <c r="J58" s="18">
        <v>1</v>
      </c>
    </row>
    <row r="59" spans="1:10" ht="14.65" thickBot="1" x14ac:dyDescent="0.5">
      <c r="A59" s="7" t="s">
        <v>8</v>
      </c>
      <c r="B59" s="47">
        <v>210</v>
      </c>
      <c r="C59" s="42">
        <v>15247.0973706144</v>
      </c>
      <c r="D59" s="74"/>
      <c r="E59" s="75"/>
      <c r="I59" s="15" t="s">
        <v>37</v>
      </c>
      <c r="J59" s="18">
        <v>0</v>
      </c>
    </row>
    <row r="60" spans="1:10" x14ac:dyDescent="0.45">
      <c r="B60" s="43"/>
      <c r="C60" s="43"/>
      <c r="I60" s="15" t="s">
        <v>38</v>
      </c>
      <c r="J60" s="18">
        <v>456</v>
      </c>
    </row>
    <row r="61" spans="1:10" x14ac:dyDescent="0.45">
      <c r="B61" s="43"/>
      <c r="C61" s="43"/>
      <c r="I61" s="15" t="s">
        <v>39</v>
      </c>
      <c r="J61" s="18">
        <v>45.6</v>
      </c>
    </row>
    <row r="62" spans="1:10" x14ac:dyDescent="0.45">
      <c r="B62" s="43"/>
      <c r="C62" s="43"/>
      <c r="I62" s="15" t="s">
        <v>40</v>
      </c>
      <c r="J62" s="22">
        <v>0.34482758620689602</v>
      </c>
    </row>
    <row r="63" spans="1:10" ht="14.65" thickBot="1" x14ac:dyDescent="0.5">
      <c r="B63" s="43"/>
      <c r="C63" s="43"/>
      <c r="I63" s="16" t="s">
        <v>41</v>
      </c>
      <c r="J63" s="19">
        <v>1</v>
      </c>
    </row>
    <row r="65" spans="1:10" x14ac:dyDescent="0.45">
      <c r="A65" s="77" t="s">
        <v>67</v>
      </c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4.65" thickBot="1" x14ac:dyDescent="0.5"/>
    <row r="67" spans="1:10" ht="18.399999999999999" thickBot="1" x14ac:dyDescent="0.6">
      <c r="A67" s="70" t="s">
        <v>0</v>
      </c>
      <c r="B67" s="71"/>
      <c r="C67" s="72"/>
      <c r="D67" s="27"/>
      <c r="E67" s="27"/>
      <c r="F67" s="1" t="s">
        <v>44</v>
      </c>
      <c r="G67" s="1" t="s">
        <v>47</v>
      </c>
      <c r="H67" s="1" t="s">
        <v>51</v>
      </c>
      <c r="I67" s="20" t="s">
        <v>42</v>
      </c>
      <c r="J67" s="13" t="s">
        <v>43</v>
      </c>
    </row>
    <row r="68" spans="1:10" ht="14.65" thickBot="1" x14ac:dyDescent="0.5">
      <c r="A68" s="21" t="s">
        <v>4</v>
      </c>
      <c r="B68" s="34" t="s">
        <v>5</v>
      </c>
      <c r="C68" s="35" t="s">
        <v>6</v>
      </c>
      <c r="D68" s="28" t="s">
        <v>45</v>
      </c>
      <c r="E68" s="28" t="s">
        <v>46</v>
      </c>
      <c r="G68" s="68">
        <f>MAX(D69:D92)</f>
        <v>40</v>
      </c>
      <c r="H68" s="31" t="s">
        <v>52</v>
      </c>
      <c r="I68" s="14" t="s">
        <v>13</v>
      </c>
      <c r="J68" s="17">
        <v>5</v>
      </c>
    </row>
    <row r="69" spans="1:10" x14ac:dyDescent="0.45">
      <c r="A69" s="5" t="s">
        <v>1</v>
      </c>
      <c r="B69" s="36">
        <v>200</v>
      </c>
      <c r="C69" s="37">
        <v>4361</v>
      </c>
      <c r="D69" s="74">
        <f>B70-B69</f>
        <v>36</v>
      </c>
      <c r="E69" s="75">
        <f>C70-C69</f>
        <v>792</v>
      </c>
      <c r="I69" s="15" t="s">
        <v>14</v>
      </c>
      <c r="J69" s="18">
        <v>300</v>
      </c>
    </row>
    <row r="70" spans="1:10" x14ac:dyDescent="0.45">
      <c r="A70" s="6" t="s">
        <v>1</v>
      </c>
      <c r="B70" s="36">
        <v>236</v>
      </c>
      <c r="C70" s="37">
        <v>5153</v>
      </c>
      <c r="D70" s="74"/>
      <c r="E70" s="75"/>
      <c r="G70" s="1" t="s">
        <v>48</v>
      </c>
      <c r="H70" s="1"/>
      <c r="I70" s="15" t="s">
        <v>15</v>
      </c>
      <c r="J70" s="18">
        <v>2900</v>
      </c>
    </row>
    <row r="71" spans="1:10" x14ac:dyDescent="0.45">
      <c r="A71" s="6" t="s">
        <v>3</v>
      </c>
      <c r="B71" s="38"/>
      <c r="C71" s="39"/>
      <c r="D71" s="29"/>
      <c r="E71" s="29"/>
      <c r="G71" s="68">
        <f>MIN(D69:D92)</f>
        <v>19</v>
      </c>
      <c r="H71" t="s">
        <v>55</v>
      </c>
      <c r="I71" s="15" t="s">
        <v>16</v>
      </c>
      <c r="J71" s="18">
        <v>1000</v>
      </c>
    </row>
    <row r="72" spans="1:10" x14ac:dyDescent="0.45">
      <c r="A72" s="6" t="s">
        <v>3</v>
      </c>
      <c r="B72" s="40"/>
      <c r="C72" s="39"/>
      <c r="D72" s="29"/>
      <c r="E72" s="29"/>
      <c r="I72" s="15" t="s">
        <v>17</v>
      </c>
      <c r="J72" s="18">
        <v>0.45600000000000002</v>
      </c>
    </row>
    <row r="73" spans="1:10" x14ac:dyDescent="0.45">
      <c r="A73" s="6" t="s">
        <v>2</v>
      </c>
      <c r="B73" s="38"/>
      <c r="C73" s="39"/>
      <c r="D73" s="29"/>
      <c r="E73" s="29"/>
      <c r="G73" s="1" t="s">
        <v>49</v>
      </c>
      <c r="H73" s="1"/>
      <c r="I73" s="15" t="s">
        <v>18</v>
      </c>
      <c r="J73" s="18">
        <v>4.5600000000000002E-2</v>
      </c>
    </row>
    <row r="74" spans="1:10" ht="14.65" thickBot="1" x14ac:dyDescent="0.5">
      <c r="A74" s="7" t="s">
        <v>2</v>
      </c>
      <c r="B74" s="41"/>
      <c r="C74" s="42"/>
      <c r="D74" s="29"/>
      <c r="E74" s="29"/>
      <c r="G74">
        <f>MAX(E:E)</f>
        <v>6337</v>
      </c>
      <c r="I74" s="15" t="s">
        <v>19</v>
      </c>
      <c r="J74" s="18">
        <v>1</v>
      </c>
    </row>
    <row r="75" spans="1:10" ht="14.65" thickBot="1" x14ac:dyDescent="0.5">
      <c r="B75" s="43"/>
      <c r="C75" s="43"/>
      <c r="I75" s="15" t="s">
        <v>20</v>
      </c>
      <c r="J75" s="18">
        <v>1</v>
      </c>
    </row>
    <row r="76" spans="1:10" ht="18.399999999999999" thickBot="1" x14ac:dyDescent="0.6">
      <c r="A76" s="70" t="s">
        <v>11</v>
      </c>
      <c r="B76" s="71"/>
      <c r="C76" s="72"/>
      <c r="D76" s="27"/>
      <c r="E76" s="27"/>
      <c r="F76" s="2" t="s">
        <v>9</v>
      </c>
      <c r="G76" s="30" t="s">
        <v>50</v>
      </c>
      <c r="H76" s="30"/>
      <c r="I76" s="15" t="s">
        <v>21</v>
      </c>
      <c r="J76" s="18">
        <v>1E-3</v>
      </c>
    </row>
    <row r="77" spans="1:10" x14ac:dyDescent="0.45">
      <c r="A77" s="5" t="s">
        <v>1</v>
      </c>
      <c r="B77" s="44">
        <v>200</v>
      </c>
      <c r="C77" s="45">
        <v>4361</v>
      </c>
      <c r="D77" s="74">
        <f>B78-B77</f>
        <v>36</v>
      </c>
      <c r="E77" s="75">
        <f>C78-C77</f>
        <v>792</v>
      </c>
      <c r="G77">
        <f xml:space="preserve"> MIN(E:E)</f>
        <v>-820.45404709048989</v>
      </c>
      <c r="I77" s="15" t="s">
        <v>22</v>
      </c>
      <c r="J77" s="18">
        <v>1</v>
      </c>
    </row>
    <row r="78" spans="1:10" x14ac:dyDescent="0.45">
      <c r="A78" s="6" t="s">
        <v>1</v>
      </c>
      <c r="B78" s="46">
        <v>236</v>
      </c>
      <c r="C78" s="39">
        <v>5153</v>
      </c>
      <c r="D78" s="74"/>
      <c r="E78" s="75"/>
      <c r="I78" s="15" t="s">
        <v>23</v>
      </c>
      <c r="J78" s="18">
        <v>0.1</v>
      </c>
    </row>
    <row r="79" spans="1:10" x14ac:dyDescent="0.45">
      <c r="A79" s="6" t="s">
        <v>7</v>
      </c>
      <c r="B79" s="63">
        <v>200</v>
      </c>
      <c r="C79" s="64">
        <v>3085</v>
      </c>
      <c r="D79" s="74">
        <f>B80-B79</f>
        <v>36</v>
      </c>
      <c r="E79" s="75">
        <f>C80-C79</f>
        <v>1507</v>
      </c>
      <c r="G79" s="1"/>
      <c r="H79" s="1"/>
      <c r="I79" s="15" t="s">
        <v>24</v>
      </c>
      <c r="J79" s="18">
        <v>0.05</v>
      </c>
    </row>
    <row r="80" spans="1:10" ht="14.65" thickBot="1" x14ac:dyDescent="0.5">
      <c r="A80" s="7" t="s">
        <v>8</v>
      </c>
      <c r="B80" s="65">
        <v>236</v>
      </c>
      <c r="C80" s="66">
        <v>4592</v>
      </c>
      <c r="D80" s="74"/>
      <c r="E80" s="75"/>
      <c r="I80" s="15" t="s">
        <v>25</v>
      </c>
      <c r="J80" s="18">
        <v>0.05</v>
      </c>
    </row>
    <row r="81" spans="1:10" ht="14.65" thickBot="1" x14ac:dyDescent="0.5">
      <c r="B81" s="43"/>
      <c r="C81" s="43"/>
      <c r="I81" s="15" t="s">
        <v>26</v>
      </c>
      <c r="J81" s="18">
        <v>3</v>
      </c>
    </row>
    <row r="82" spans="1:10" ht="18.399999999999999" thickBot="1" x14ac:dyDescent="0.6">
      <c r="A82" s="70" t="s">
        <v>10</v>
      </c>
      <c r="B82" s="71"/>
      <c r="C82" s="72"/>
      <c r="D82" s="27"/>
      <c r="E82" s="27"/>
      <c r="F82" s="2" t="s">
        <v>9</v>
      </c>
      <c r="G82" s="2"/>
      <c r="H82" s="2"/>
      <c r="I82" s="15" t="s">
        <v>27</v>
      </c>
      <c r="J82" s="33">
        <f xml:space="preserve"> 0.05/10</f>
        <v>5.0000000000000001E-3</v>
      </c>
    </row>
    <row r="83" spans="1:10" x14ac:dyDescent="0.45">
      <c r="A83" s="5" t="s">
        <v>1</v>
      </c>
      <c r="B83" s="36">
        <v>200</v>
      </c>
      <c r="C83" s="37">
        <v>2328</v>
      </c>
      <c r="D83" s="74">
        <f>B84-B83</f>
        <v>19</v>
      </c>
      <c r="E83" s="75">
        <f>C84-C83</f>
        <v>-331</v>
      </c>
      <c r="I83" s="15" t="s">
        <v>28</v>
      </c>
      <c r="J83" s="33">
        <f>0.2/10</f>
        <v>0.02</v>
      </c>
    </row>
    <row r="84" spans="1:10" x14ac:dyDescent="0.45">
      <c r="A84" s="6" t="s">
        <v>1</v>
      </c>
      <c r="B84" s="36">
        <v>219</v>
      </c>
      <c r="C84" s="37">
        <v>1997</v>
      </c>
      <c r="D84" s="74"/>
      <c r="E84" s="75"/>
      <c r="I84" s="15" t="s">
        <v>29</v>
      </c>
      <c r="J84" s="18">
        <v>1</v>
      </c>
    </row>
    <row r="85" spans="1:10" x14ac:dyDescent="0.45">
      <c r="A85" s="6" t="s">
        <v>7</v>
      </c>
      <c r="B85" s="46">
        <v>190</v>
      </c>
      <c r="C85" s="39">
        <v>1179</v>
      </c>
      <c r="D85" s="74">
        <f>B86-B85</f>
        <v>33</v>
      </c>
      <c r="E85" s="75">
        <f>C86-C85</f>
        <v>287</v>
      </c>
      <c r="I85" s="15" t="s">
        <v>30</v>
      </c>
      <c r="J85" s="18">
        <v>1</v>
      </c>
    </row>
    <row r="86" spans="1:10" ht="14.65" thickBot="1" x14ac:dyDescent="0.5">
      <c r="A86" s="7" t="s">
        <v>8</v>
      </c>
      <c r="B86" s="47">
        <v>223</v>
      </c>
      <c r="C86" s="42">
        <v>1466</v>
      </c>
      <c r="D86" s="74"/>
      <c r="E86" s="75"/>
      <c r="I86" s="15" t="s">
        <v>31</v>
      </c>
      <c r="J86" s="18">
        <v>200</v>
      </c>
    </row>
    <row r="87" spans="1:10" x14ac:dyDescent="0.45">
      <c r="B87" s="43"/>
      <c r="C87" s="43"/>
      <c r="I87" s="15" t="s">
        <v>32</v>
      </c>
      <c r="J87" s="18">
        <v>100</v>
      </c>
    </row>
    <row r="88" spans="1:10" ht="18.399999999999999" thickBot="1" x14ac:dyDescent="0.6">
      <c r="A88" s="73" t="s">
        <v>12</v>
      </c>
      <c r="B88" s="73"/>
      <c r="C88" s="73"/>
      <c r="D88" s="26"/>
      <c r="E88" s="26"/>
      <c r="F88" s="2" t="s">
        <v>9</v>
      </c>
      <c r="G88" s="2"/>
      <c r="H88" s="2"/>
      <c r="I88" s="15" t="s">
        <v>33</v>
      </c>
      <c r="J88" s="18">
        <v>0</v>
      </c>
    </row>
    <row r="89" spans="1:10" x14ac:dyDescent="0.45">
      <c r="A89" s="5" t="s">
        <v>1</v>
      </c>
      <c r="B89" s="36">
        <v>200</v>
      </c>
      <c r="C89" s="37">
        <v>2033</v>
      </c>
      <c r="D89" s="74">
        <f>B90-B89</f>
        <v>40</v>
      </c>
      <c r="E89" s="75">
        <f>C90-C89</f>
        <v>1206</v>
      </c>
      <c r="I89" s="15" t="s">
        <v>34</v>
      </c>
      <c r="J89" s="18">
        <v>200</v>
      </c>
    </row>
    <row r="90" spans="1:10" x14ac:dyDescent="0.45">
      <c r="A90" s="6" t="s">
        <v>1</v>
      </c>
      <c r="B90" s="36">
        <v>240</v>
      </c>
      <c r="C90" s="37">
        <v>3239</v>
      </c>
      <c r="D90" s="74"/>
      <c r="E90" s="75"/>
      <c r="I90" s="15" t="s">
        <v>35</v>
      </c>
      <c r="J90" s="18">
        <v>1</v>
      </c>
    </row>
    <row r="91" spans="1:10" x14ac:dyDescent="0.45">
      <c r="A91" s="6" t="s">
        <v>7</v>
      </c>
      <c r="B91" s="46">
        <v>200</v>
      </c>
      <c r="C91" s="39">
        <v>1916</v>
      </c>
      <c r="D91" s="74">
        <f>B92-B91</f>
        <v>40</v>
      </c>
      <c r="E91" s="75">
        <f>C92-C91</f>
        <v>1272</v>
      </c>
      <c r="I91" s="15" t="s">
        <v>36</v>
      </c>
      <c r="J91" s="18">
        <v>1</v>
      </c>
    </row>
    <row r="92" spans="1:10" ht="14.65" thickBot="1" x14ac:dyDescent="0.5">
      <c r="A92" s="7" t="s">
        <v>8</v>
      </c>
      <c r="B92" s="47">
        <v>240</v>
      </c>
      <c r="C92" s="42">
        <v>3188</v>
      </c>
      <c r="D92" s="74"/>
      <c r="E92" s="75"/>
      <c r="I92" s="15" t="s">
        <v>37</v>
      </c>
      <c r="J92" s="18">
        <v>0</v>
      </c>
    </row>
    <row r="93" spans="1:10" x14ac:dyDescent="0.45">
      <c r="B93" s="43"/>
      <c r="C93" s="43"/>
      <c r="I93" s="15" t="s">
        <v>38</v>
      </c>
      <c r="J93" s="18">
        <v>456</v>
      </c>
    </row>
    <row r="94" spans="1:10" x14ac:dyDescent="0.45">
      <c r="B94" s="43"/>
      <c r="C94" s="43"/>
      <c r="I94" s="15" t="s">
        <v>39</v>
      </c>
      <c r="J94" s="18">
        <v>45.6</v>
      </c>
    </row>
    <row r="95" spans="1:10" x14ac:dyDescent="0.45">
      <c r="B95" s="43"/>
      <c r="C95" s="43"/>
      <c r="I95" s="15" t="s">
        <v>40</v>
      </c>
      <c r="J95" s="22">
        <v>0.34482758620689602</v>
      </c>
    </row>
    <row r="96" spans="1:10" ht="14.65" thickBot="1" x14ac:dyDescent="0.5">
      <c r="B96" s="43"/>
      <c r="C96" s="43"/>
      <c r="I96" s="16" t="s">
        <v>41</v>
      </c>
      <c r="J96" s="19">
        <v>1</v>
      </c>
    </row>
    <row r="98" spans="1:10" x14ac:dyDescent="0.45">
      <c r="A98" s="76" t="s">
        <v>68</v>
      </c>
      <c r="B98" s="76"/>
      <c r="C98" s="76"/>
      <c r="D98" s="76"/>
      <c r="E98" s="76"/>
      <c r="F98" s="76"/>
      <c r="G98" s="76"/>
      <c r="H98" s="76"/>
      <c r="I98" s="76"/>
      <c r="J98" s="76"/>
    </row>
    <row r="99" spans="1:10" ht="14.65" thickBot="1" x14ac:dyDescent="0.5"/>
    <row r="100" spans="1:10" ht="18.399999999999999" thickBot="1" x14ac:dyDescent="0.6">
      <c r="A100" s="70" t="s">
        <v>0</v>
      </c>
      <c r="B100" s="71"/>
      <c r="C100" s="72"/>
      <c r="D100" s="27"/>
      <c r="E100" s="27"/>
      <c r="F100" s="1" t="s">
        <v>44</v>
      </c>
      <c r="G100" s="1" t="s">
        <v>47</v>
      </c>
      <c r="H100" s="1" t="s">
        <v>51</v>
      </c>
      <c r="I100" s="20" t="s">
        <v>42</v>
      </c>
      <c r="J100" s="13" t="s">
        <v>43</v>
      </c>
    </row>
    <row r="101" spans="1:10" ht="14.65" thickBot="1" x14ac:dyDescent="0.5">
      <c r="A101" s="21" t="s">
        <v>4</v>
      </c>
      <c r="B101" s="34" t="s">
        <v>5</v>
      </c>
      <c r="C101" s="35" t="s">
        <v>6</v>
      </c>
      <c r="D101" s="28" t="s">
        <v>45</v>
      </c>
      <c r="E101" s="28" t="s">
        <v>46</v>
      </c>
      <c r="G101" s="68">
        <f>MAX(D102:D125)</f>
        <v>40</v>
      </c>
      <c r="H101" s="31" t="s">
        <v>52</v>
      </c>
      <c r="I101" s="14" t="s">
        <v>13</v>
      </c>
      <c r="J101" s="17">
        <v>5</v>
      </c>
    </row>
    <row r="102" spans="1:10" x14ac:dyDescent="0.45">
      <c r="A102" s="5" t="s">
        <v>1</v>
      </c>
      <c r="B102" s="36">
        <v>163</v>
      </c>
      <c r="C102" s="37">
        <v>25347</v>
      </c>
      <c r="D102" s="74">
        <f>B103-B102</f>
        <v>39</v>
      </c>
      <c r="E102" s="75">
        <f>C103-C102</f>
        <v>5611</v>
      </c>
      <c r="I102" s="15" t="s">
        <v>14</v>
      </c>
      <c r="J102" s="18">
        <v>300</v>
      </c>
    </row>
    <row r="103" spans="1:10" x14ac:dyDescent="0.45">
      <c r="A103" s="6" t="s">
        <v>1</v>
      </c>
      <c r="B103" s="36">
        <v>202</v>
      </c>
      <c r="C103" s="37">
        <v>30958</v>
      </c>
      <c r="D103" s="74"/>
      <c r="E103" s="75"/>
      <c r="G103" s="1" t="s">
        <v>48</v>
      </c>
      <c r="H103" s="1"/>
      <c r="I103" s="15" t="s">
        <v>15</v>
      </c>
      <c r="J103" s="18">
        <v>2900</v>
      </c>
    </row>
    <row r="104" spans="1:10" x14ac:dyDescent="0.45">
      <c r="A104" s="6" t="s">
        <v>3</v>
      </c>
      <c r="B104" s="38"/>
      <c r="C104" s="39"/>
      <c r="D104" s="29"/>
      <c r="E104" s="29"/>
      <c r="G104" s="68">
        <f>MIN(D102:D125)</f>
        <v>39</v>
      </c>
      <c r="H104" t="s">
        <v>55</v>
      </c>
      <c r="I104" s="15" t="s">
        <v>16</v>
      </c>
      <c r="J104" s="18">
        <v>1000</v>
      </c>
    </row>
    <row r="105" spans="1:10" x14ac:dyDescent="0.45">
      <c r="A105" s="6" t="s">
        <v>3</v>
      </c>
      <c r="B105" s="40"/>
      <c r="C105" s="39"/>
      <c r="D105" s="29"/>
      <c r="E105" s="29"/>
      <c r="I105" s="15" t="s">
        <v>17</v>
      </c>
      <c r="J105" s="18">
        <v>0.45600000000000002</v>
      </c>
    </row>
    <row r="106" spans="1:10" x14ac:dyDescent="0.45">
      <c r="A106" s="6" t="s">
        <v>2</v>
      </c>
      <c r="B106" s="38"/>
      <c r="C106" s="39"/>
      <c r="D106" s="29"/>
      <c r="E106" s="29"/>
      <c r="G106" s="1" t="s">
        <v>49</v>
      </c>
      <c r="H106" s="1"/>
      <c r="I106" s="15" t="s">
        <v>18</v>
      </c>
      <c r="J106" s="18">
        <v>4.5600000000000002E-2</v>
      </c>
    </row>
    <row r="107" spans="1:10" ht="14.65" thickBot="1" x14ac:dyDescent="0.5">
      <c r="A107" s="7" t="s">
        <v>2</v>
      </c>
      <c r="B107" s="41"/>
      <c r="C107" s="42"/>
      <c r="D107" s="29"/>
      <c r="E107" s="29"/>
      <c r="G107">
        <f>MAX(E:E)</f>
        <v>6337</v>
      </c>
      <c r="I107" s="15" t="s">
        <v>19</v>
      </c>
      <c r="J107" s="18">
        <v>1</v>
      </c>
    </row>
    <row r="108" spans="1:10" ht="14.65" thickBot="1" x14ac:dyDescent="0.5">
      <c r="B108" s="43"/>
      <c r="C108" s="43"/>
      <c r="I108" s="15" t="s">
        <v>20</v>
      </c>
      <c r="J108" s="18">
        <v>1</v>
      </c>
    </row>
    <row r="109" spans="1:10" ht="18.399999999999999" thickBot="1" x14ac:dyDescent="0.6">
      <c r="A109" s="70" t="s">
        <v>11</v>
      </c>
      <c r="B109" s="71"/>
      <c r="C109" s="72"/>
      <c r="D109" s="27"/>
      <c r="E109" s="27"/>
      <c r="F109" s="2" t="s">
        <v>9</v>
      </c>
      <c r="G109" s="30" t="s">
        <v>50</v>
      </c>
      <c r="H109" s="30"/>
      <c r="I109" s="15" t="s">
        <v>21</v>
      </c>
      <c r="J109" s="18">
        <v>1E-3</v>
      </c>
    </row>
    <row r="110" spans="1:10" x14ac:dyDescent="0.45">
      <c r="A110" s="5" t="s">
        <v>1</v>
      </c>
      <c r="B110" s="44">
        <v>163</v>
      </c>
      <c r="C110" s="45">
        <v>25347</v>
      </c>
      <c r="D110" s="74">
        <f>B111-B110</f>
        <v>39</v>
      </c>
      <c r="E110" s="75">
        <f>C111-C110</f>
        <v>5611</v>
      </c>
      <c r="G110">
        <f xml:space="preserve"> MIN(E:E)</f>
        <v>-820.45404709048989</v>
      </c>
      <c r="I110" s="15" t="s">
        <v>22</v>
      </c>
      <c r="J110" s="18">
        <v>1</v>
      </c>
    </row>
    <row r="111" spans="1:10" x14ac:dyDescent="0.45">
      <c r="A111" s="6" t="s">
        <v>1</v>
      </c>
      <c r="B111" s="46">
        <v>202</v>
      </c>
      <c r="C111" s="39">
        <v>30958</v>
      </c>
      <c r="D111" s="74"/>
      <c r="E111" s="75"/>
      <c r="I111" s="15" t="s">
        <v>23</v>
      </c>
      <c r="J111" s="18">
        <v>0.1</v>
      </c>
    </row>
    <row r="112" spans="1:10" x14ac:dyDescent="0.45">
      <c r="A112" s="6" t="s">
        <v>7</v>
      </c>
      <c r="B112" s="63">
        <v>163</v>
      </c>
      <c r="C112" s="64">
        <v>23340</v>
      </c>
      <c r="D112" s="74">
        <f>B113-B112</f>
        <v>39</v>
      </c>
      <c r="E112" s="75">
        <f>C113-C112</f>
        <v>4122</v>
      </c>
      <c r="G112" s="1"/>
      <c r="H112" s="1"/>
      <c r="I112" s="15" t="s">
        <v>24</v>
      </c>
      <c r="J112" s="18">
        <v>0.05</v>
      </c>
    </row>
    <row r="113" spans="1:10" ht="14.65" thickBot="1" x14ac:dyDescent="0.5">
      <c r="A113" s="7" t="s">
        <v>8</v>
      </c>
      <c r="B113" s="65">
        <v>202</v>
      </c>
      <c r="C113" s="66">
        <v>27462</v>
      </c>
      <c r="D113" s="74"/>
      <c r="E113" s="75"/>
      <c r="I113" s="15" t="s">
        <v>25</v>
      </c>
      <c r="J113" s="18">
        <v>0.05</v>
      </c>
    </row>
    <row r="114" spans="1:10" ht="14.65" thickBot="1" x14ac:dyDescent="0.5">
      <c r="B114" s="43"/>
      <c r="C114" s="43"/>
      <c r="I114" s="15" t="s">
        <v>26</v>
      </c>
      <c r="J114" s="18">
        <v>3</v>
      </c>
    </row>
    <row r="115" spans="1:10" ht="18.399999999999999" thickBot="1" x14ac:dyDescent="0.6">
      <c r="A115" s="70" t="s">
        <v>10</v>
      </c>
      <c r="B115" s="71"/>
      <c r="C115" s="72"/>
      <c r="D115" s="27"/>
      <c r="E115" s="27"/>
      <c r="F115" s="2" t="s">
        <v>9</v>
      </c>
      <c r="G115" s="2"/>
      <c r="H115" s="2"/>
      <c r="I115" s="15" t="s">
        <v>27</v>
      </c>
      <c r="J115" s="33">
        <v>0.5</v>
      </c>
    </row>
    <row r="116" spans="1:10" x14ac:dyDescent="0.45">
      <c r="A116" s="5" t="s">
        <v>1</v>
      </c>
      <c r="B116" s="36">
        <v>163</v>
      </c>
      <c r="C116" s="37">
        <v>5791</v>
      </c>
      <c r="D116" s="74">
        <f>B117-B116</f>
        <v>39</v>
      </c>
      <c r="E116" s="75">
        <f>C117-C116</f>
        <v>-725</v>
      </c>
      <c r="I116" s="15" t="s">
        <v>28</v>
      </c>
      <c r="J116" s="33">
        <v>1</v>
      </c>
    </row>
    <row r="117" spans="1:10" x14ac:dyDescent="0.45">
      <c r="A117" s="6" t="s">
        <v>1</v>
      </c>
      <c r="B117" s="36">
        <v>202</v>
      </c>
      <c r="C117" s="37">
        <v>5066</v>
      </c>
      <c r="D117" s="74"/>
      <c r="E117" s="75"/>
      <c r="I117" s="15" t="s">
        <v>29</v>
      </c>
      <c r="J117" s="18">
        <v>1</v>
      </c>
    </row>
    <row r="118" spans="1:10" x14ac:dyDescent="0.45">
      <c r="A118" s="6" t="s">
        <v>7</v>
      </c>
      <c r="B118" s="46">
        <v>162</v>
      </c>
      <c r="C118" s="39">
        <v>3990</v>
      </c>
      <c r="D118" s="74">
        <f>B119-B118</f>
        <v>40</v>
      </c>
      <c r="E118" s="75">
        <f>C119-C118</f>
        <v>456</v>
      </c>
      <c r="I118" s="15" t="s">
        <v>30</v>
      </c>
      <c r="J118" s="18">
        <v>1</v>
      </c>
    </row>
    <row r="119" spans="1:10" ht="14.65" thickBot="1" x14ac:dyDescent="0.5">
      <c r="A119" s="7" t="s">
        <v>8</v>
      </c>
      <c r="B119" s="47">
        <v>202</v>
      </c>
      <c r="C119" s="42">
        <v>4446</v>
      </c>
      <c r="D119" s="74"/>
      <c r="E119" s="75"/>
      <c r="I119" s="15" t="s">
        <v>31</v>
      </c>
      <c r="J119" s="18">
        <v>200</v>
      </c>
    </row>
    <row r="120" spans="1:10" x14ac:dyDescent="0.45">
      <c r="B120" s="43"/>
      <c r="C120" s="43"/>
      <c r="I120" s="15" t="s">
        <v>32</v>
      </c>
      <c r="J120" s="18">
        <v>100</v>
      </c>
    </row>
    <row r="121" spans="1:10" ht="18.399999999999999" thickBot="1" x14ac:dyDescent="0.6">
      <c r="A121" s="73" t="s">
        <v>12</v>
      </c>
      <c r="B121" s="73"/>
      <c r="C121" s="73"/>
      <c r="D121" s="26"/>
      <c r="E121" s="26"/>
      <c r="F121" s="2" t="s">
        <v>9</v>
      </c>
      <c r="G121" s="2"/>
      <c r="H121" s="2"/>
      <c r="I121" s="15" t="s">
        <v>33</v>
      </c>
      <c r="J121" s="18">
        <v>0</v>
      </c>
    </row>
    <row r="122" spans="1:10" x14ac:dyDescent="0.45">
      <c r="A122" s="5" t="s">
        <v>1</v>
      </c>
      <c r="B122" s="36">
        <v>163</v>
      </c>
      <c r="C122" s="37">
        <v>19555</v>
      </c>
      <c r="D122" s="74">
        <f>B123-B122</f>
        <v>39</v>
      </c>
      <c r="E122" s="75">
        <f>C123-C122</f>
        <v>6337</v>
      </c>
      <c r="I122" s="15" t="s">
        <v>34</v>
      </c>
      <c r="J122" s="18">
        <v>200</v>
      </c>
    </row>
    <row r="123" spans="1:10" x14ac:dyDescent="0.45">
      <c r="A123" s="6" t="s">
        <v>1</v>
      </c>
      <c r="B123" s="36">
        <v>202</v>
      </c>
      <c r="C123" s="37">
        <v>25892</v>
      </c>
      <c r="D123" s="74"/>
      <c r="E123" s="75"/>
      <c r="I123" s="15" t="s">
        <v>35</v>
      </c>
      <c r="J123" s="18">
        <v>1</v>
      </c>
    </row>
    <row r="124" spans="1:10" x14ac:dyDescent="0.45">
      <c r="A124" s="6" t="s">
        <v>7</v>
      </c>
      <c r="B124" s="46">
        <v>163</v>
      </c>
      <c r="C124" s="39">
        <v>19373</v>
      </c>
      <c r="D124" s="74">
        <f>B125-B124</f>
        <v>39</v>
      </c>
      <c r="E124" s="75">
        <f>C125-C124</f>
        <v>3643</v>
      </c>
      <c r="I124" s="15" t="s">
        <v>36</v>
      </c>
      <c r="J124" s="18">
        <v>1</v>
      </c>
    </row>
    <row r="125" spans="1:10" ht="14.65" thickBot="1" x14ac:dyDescent="0.5">
      <c r="A125" s="7" t="s">
        <v>8</v>
      </c>
      <c r="B125" s="47">
        <v>202</v>
      </c>
      <c r="C125" s="42">
        <v>23016</v>
      </c>
      <c r="D125" s="74"/>
      <c r="E125" s="75"/>
      <c r="I125" s="15" t="s">
        <v>37</v>
      </c>
      <c r="J125" s="18">
        <v>0</v>
      </c>
    </row>
    <row r="126" spans="1:10" x14ac:dyDescent="0.45">
      <c r="B126" s="43"/>
      <c r="C126" s="43"/>
      <c r="I126" s="15" t="s">
        <v>38</v>
      </c>
      <c r="J126" s="18">
        <v>456</v>
      </c>
    </row>
    <row r="127" spans="1:10" x14ac:dyDescent="0.45">
      <c r="B127" s="43"/>
      <c r="C127" s="43"/>
      <c r="I127" s="15" t="s">
        <v>39</v>
      </c>
      <c r="J127" s="18">
        <v>45.6</v>
      </c>
    </row>
    <row r="128" spans="1:10" x14ac:dyDescent="0.45">
      <c r="B128" s="43"/>
      <c r="C128" s="43"/>
      <c r="I128" s="15" t="s">
        <v>40</v>
      </c>
      <c r="J128" s="22">
        <v>0.34482758620689602</v>
      </c>
    </row>
    <row r="129" spans="2:10" ht="14.65" thickBot="1" x14ac:dyDescent="0.5">
      <c r="B129" s="43"/>
      <c r="C129" s="43"/>
      <c r="I129" s="16" t="s">
        <v>41</v>
      </c>
      <c r="J129" s="19">
        <v>1</v>
      </c>
    </row>
  </sheetData>
  <mergeCells count="75">
    <mergeCell ref="A22:C22"/>
    <mergeCell ref="D23:D24"/>
    <mergeCell ref="E23:E24"/>
    <mergeCell ref="D25:D26"/>
    <mergeCell ref="E25:E26"/>
    <mergeCell ref="D19:D20"/>
    <mergeCell ref="E19:E20"/>
    <mergeCell ref="A1:C1"/>
    <mergeCell ref="D3:D4"/>
    <mergeCell ref="E3:E4"/>
    <mergeCell ref="A10:C10"/>
    <mergeCell ref="D11:D12"/>
    <mergeCell ref="E11:E12"/>
    <mergeCell ref="D13:D14"/>
    <mergeCell ref="E13:E14"/>
    <mergeCell ref="A16:C16"/>
    <mergeCell ref="D17:D18"/>
    <mergeCell ref="E17:E18"/>
    <mergeCell ref="D36:D37"/>
    <mergeCell ref="E36:E37"/>
    <mergeCell ref="A43:C43"/>
    <mergeCell ref="D44:D45"/>
    <mergeCell ref="E44:E45"/>
    <mergeCell ref="D58:D59"/>
    <mergeCell ref="E58:E59"/>
    <mergeCell ref="A32:J32"/>
    <mergeCell ref="A65:J65"/>
    <mergeCell ref="A67:C67"/>
    <mergeCell ref="D52:D53"/>
    <mergeCell ref="E52:E53"/>
    <mergeCell ref="A55:C55"/>
    <mergeCell ref="D56:D57"/>
    <mergeCell ref="E56:E57"/>
    <mergeCell ref="D46:D47"/>
    <mergeCell ref="E46:E47"/>
    <mergeCell ref="A49:C49"/>
    <mergeCell ref="D50:D51"/>
    <mergeCell ref="E50:E51"/>
    <mergeCell ref="A34:C34"/>
    <mergeCell ref="D69:D70"/>
    <mergeCell ref="E69:E70"/>
    <mergeCell ref="A76:C76"/>
    <mergeCell ref="D77:D78"/>
    <mergeCell ref="E77:E78"/>
    <mergeCell ref="D79:D80"/>
    <mergeCell ref="E79:E80"/>
    <mergeCell ref="A82:C82"/>
    <mergeCell ref="D83:D84"/>
    <mergeCell ref="E83:E84"/>
    <mergeCell ref="D85:D86"/>
    <mergeCell ref="E85:E86"/>
    <mergeCell ref="A88:C88"/>
    <mergeCell ref="D89:D90"/>
    <mergeCell ref="E89:E90"/>
    <mergeCell ref="D91:D92"/>
    <mergeCell ref="E91:E92"/>
    <mergeCell ref="A98:J98"/>
    <mergeCell ref="A100:C100"/>
    <mergeCell ref="D102:D103"/>
    <mergeCell ref="E102:E103"/>
    <mergeCell ref="A109:C109"/>
    <mergeCell ref="D110:D111"/>
    <mergeCell ref="E110:E111"/>
    <mergeCell ref="D112:D113"/>
    <mergeCell ref="E112:E113"/>
    <mergeCell ref="A115:C115"/>
    <mergeCell ref="D116:D117"/>
    <mergeCell ref="E116:E117"/>
    <mergeCell ref="D118:D119"/>
    <mergeCell ref="E118:E119"/>
    <mergeCell ref="A121:C121"/>
    <mergeCell ref="D122:D123"/>
    <mergeCell ref="E122:E123"/>
    <mergeCell ref="D124:D125"/>
    <mergeCell ref="E124:E1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A05-D17E-4667-8956-1CEE247E7A86}">
  <dimension ref="A1:J129"/>
  <sheetViews>
    <sheetView topLeftCell="E10" workbookViewId="0">
      <selection activeCell="B119" sqref="B119"/>
    </sheetView>
  </sheetViews>
  <sheetFormatPr defaultRowHeight="14.25" x14ac:dyDescent="0.45"/>
  <cols>
    <col min="1" max="1" width="11.1328125" customWidth="1"/>
    <col min="2" max="2" width="6.33203125" customWidth="1"/>
    <col min="3" max="3" width="11.73046875" bestFit="1" customWidth="1"/>
    <col min="4" max="4" width="15.796875" bestFit="1" customWidth="1"/>
    <col min="5" max="5" width="19.6640625" bestFit="1" customWidth="1"/>
    <col min="6" max="6" width="19.59765625" bestFit="1" customWidth="1"/>
    <col min="7" max="7" width="19.59765625" customWidth="1"/>
    <col min="8" max="8" width="28" bestFit="1" customWidth="1"/>
    <col min="9" max="9" width="17" bestFit="1" customWidth="1"/>
    <col min="10" max="10" width="6.73046875" bestFit="1" customWidth="1"/>
  </cols>
  <sheetData>
    <row r="1" spans="1:10" ht="18.399999999999999" thickBot="1" x14ac:dyDescent="0.6">
      <c r="A1" s="70" t="s">
        <v>0</v>
      </c>
      <c r="B1" s="71"/>
      <c r="C1" s="72"/>
      <c r="D1" s="27"/>
      <c r="E1" s="27"/>
      <c r="F1" s="1" t="s">
        <v>44</v>
      </c>
      <c r="G1" s="1" t="s">
        <v>47</v>
      </c>
      <c r="H1" s="1" t="s">
        <v>51</v>
      </c>
      <c r="I1" s="20" t="s">
        <v>42</v>
      </c>
      <c r="J1" s="13" t="s">
        <v>43</v>
      </c>
    </row>
    <row r="2" spans="1:10" ht="14.65" thickBot="1" x14ac:dyDescent="0.5">
      <c r="A2" s="21" t="s">
        <v>4</v>
      </c>
      <c r="B2" s="21" t="s">
        <v>5</v>
      </c>
      <c r="C2" s="4" t="s">
        <v>6</v>
      </c>
      <c r="D2" s="28" t="s">
        <v>45</v>
      </c>
      <c r="E2" s="28" t="s">
        <v>46</v>
      </c>
      <c r="G2" s="68">
        <f>MAX(D3:D26)</f>
        <v>39</v>
      </c>
      <c r="H2" s="31" t="s">
        <v>52</v>
      </c>
      <c r="I2" s="14" t="s">
        <v>13</v>
      </c>
      <c r="J2" s="17">
        <v>5</v>
      </c>
    </row>
    <row r="3" spans="1:10" x14ac:dyDescent="0.45">
      <c r="A3" s="5" t="s">
        <v>1</v>
      </c>
      <c r="B3" s="8">
        <v>177</v>
      </c>
      <c r="C3" s="23">
        <v>12372</v>
      </c>
      <c r="D3" s="74">
        <f>B4-B3</f>
        <v>33</v>
      </c>
      <c r="E3" s="75">
        <f>C4-C3</f>
        <v>-3578</v>
      </c>
      <c r="I3" s="15" t="s">
        <v>14</v>
      </c>
      <c r="J3" s="18">
        <v>300</v>
      </c>
    </row>
    <row r="4" spans="1:10" x14ac:dyDescent="0.45">
      <c r="A4" s="6" t="s">
        <v>1</v>
      </c>
      <c r="B4" s="8">
        <v>210</v>
      </c>
      <c r="C4" s="23">
        <v>8794</v>
      </c>
      <c r="D4" s="74"/>
      <c r="E4" s="75"/>
      <c r="G4" s="1" t="s">
        <v>48</v>
      </c>
      <c r="H4" s="1"/>
      <c r="I4" s="15" t="s">
        <v>15</v>
      </c>
      <c r="J4" s="18">
        <v>2900</v>
      </c>
    </row>
    <row r="5" spans="1:10" x14ac:dyDescent="0.45">
      <c r="A5" s="6" t="s">
        <v>3</v>
      </c>
      <c r="B5" s="8">
        <v>173</v>
      </c>
      <c r="C5" s="23">
        <v>3430</v>
      </c>
      <c r="D5" s="29"/>
      <c r="E5" s="29"/>
      <c r="G5" s="68">
        <f>MIN(D3:D26)</f>
        <v>33</v>
      </c>
      <c r="H5" t="s">
        <v>55</v>
      </c>
      <c r="I5" s="15" t="s">
        <v>16</v>
      </c>
      <c r="J5" s="18">
        <v>1000</v>
      </c>
    </row>
    <row r="6" spans="1:10" x14ac:dyDescent="0.45">
      <c r="A6" s="6" t="s">
        <v>3</v>
      </c>
      <c r="B6" s="8">
        <v>207</v>
      </c>
      <c r="C6" s="23">
        <v>2090</v>
      </c>
      <c r="D6" s="29"/>
      <c r="E6" s="29"/>
      <c r="I6" s="15" t="s">
        <v>17</v>
      </c>
      <c r="J6" s="18">
        <v>0.45600000000000002</v>
      </c>
    </row>
    <row r="7" spans="1:10" x14ac:dyDescent="0.45">
      <c r="A7" s="6" t="s">
        <v>2</v>
      </c>
      <c r="B7" s="8">
        <v>178</v>
      </c>
      <c r="C7" s="23">
        <v>9019</v>
      </c>
      <c r="D7" s="29"/>
      <c r="E7" s="29"/>
      <c r="G7" s="1" t="s">
        <v>49</v>
      </c>
      <c r="H7" s="1"/>
      <c r="I7" s="15" t="s">
        <v>18</v>
      </c>
      <c r="J7" s="18">
        <v>4.5600000000000002E-2</v>
      </c>
    </row>
    <row r="8" spans="1:10" ht="14.65" thickBot="1" x14ac:dyDescent="0.5">
      <c r="A8" s="7" t="s">
        <v>2</v>
      </c>
      <c r="B8" s="9">
        <v>211</v>
      </c>
      <c r="C8" s="24">
        <v>6770</v>
      </c>
      <c r="D8" s="29"/>
      <c r="E8" s="29"/>
      <c r="G8">
        <f>MAX(E:E)</f>
        <v>135998</v>
      </c>
      <c r="I8" s="15" t="s">
        <v>19</v>
      </c>
      <c r="J8" s="18">
        <v>1</v>
      </c>
    </row>
    <row r="9" spans="1:10" ht="14.65" thickBot="1" x14ac:dyDescent="0.5">
      <c r="I9" s="15" t="s">
        <v>20</v>
      </c>
      <c r="J9" s="18">
        <v>1</v>
      </c>
    </row>
    <row r="10" spans="1:10" ht="18.399999999999999" thickBot="1" x14ac:dyDescent="0.6">
      <c r="A10" s="70" t="s">
        <v>11</v>
      </c>
      <c r="B10" s="71"/>
      <c r="C10" s="72"/>
      <c r="D10" s="27"/>
      <c r="E10" s="27"/>
      <c r="F10" s="2" t="s">
        <v>9</v>
      </c>
      <c r="G10" s="30" t="s">
        <v>50</v>
      </c>
      <c r="H10" s="30"/>
      <c r="I10" s="15" t="s">
        <v>21</v>
      </c>
      <c r="J10" s="18">
        <v>1E-3</v>
      </c>
    </row>
    <row r="11" spans="1:10" x14ac:dyDescent="0.45">
      <c r="A11" s="5" t="s">
        <v>1</v>
      </c>
      <c r="B11" s="10">
        <v>177</v>
      </c>
      <c r="C11" s="25">
        <v>12372</v>
      </c>
      <c r="D11" s="74">
        <f>B12-B11</f>
        <v>33</v>
      </c>
      <c r="E11" s="75">
        <f>C12-C11</f>
        <v>-3578</v>
      </c>
      <c r="G11">
        <f xml:space="preserve"> MIN(E:E)</f>
        <v>-11612</v>
      </c>
      <c r="I11" s="15" t="s">
        <v>22</v>
      </c>
      <c r="J11" s="18">
        <v>1</v>
      </c>
    </row>
    <row r="12" spans="1:10" x14ac:dyDescent="0.45">
      <c r="A12" s="6" t="s">
        <v>1</v>
      </c>
      <c r="B12" s="11">
        <v>210</v>
      </c>
      <c r="C12" s="23">
        <v>8794</v>
      </c>
      <c r="D12" s="74"/>
      <c r="E12" s="75"/>
      <c r="I12" s="15" t="s">
        <v>23</v>
      </c>
      <c r="J12" s="18">
        <v>0.1</v>
      </c>
    </row>
    <row r="13" spans="1:10" x14ac:dyDescent="0.45">
      <c r="A13" s="6" t="s">
        <v>7</v>
      </c>
      <c r="B13" s="11">
        <v>177</v>
      </c>
      <c r="C13" s="23">
        <v>11422</v>
      </c>
      <c r="D13" s="74">
        <f>B14-B13</f>
        <v>37</v>
      </c>
      <c r="E13" s="75">
        <f>C14-C13</f>
        <v>-4051</v>
      </c>
      <c r="G13" s="1"/>
      <c r="H13" s="1"/>
      <c r="I13" s="15" t="s">
        <v>24</v>
      </c>
      <c r="J13" s="18">
        <v>0.05</v>
      </c>
    </row>
    <row r="14" spans="1:10" ht="14.65" thickBot="1" x14ac:dyDescent="0.5">
      <c r="A14" s="7" t="s">
        <v>8</v>
      </c>
      <c r="B14" s="12">
        <v>214</v>
      </c>
      <c r="C14" s="24">
        <v>7371</v>
      </c>
      <c r="D14" s="74"/>
      <c r="E14" s="75"/>
      <c r="I14" s="15" t="s">
        <v>25</v>
      </c>
      <c r="J14" s="18">
        <v>0.05</v>
      </c>
    </row>
    <row r="15" spans="1:10" ht="14.65" thickBot="1" x14ac:dyDescent="0.5">
      <c r="I15" s="15" t="s">
        <v>26</v>
      </c>
      <c r="J15" s="18">
        <v>3</v>
      </c>
    </row>
    <row r="16" spans="1:10" ht="18.399999999999999" thickBot="1" x14ac:dyDescent="0.6">
      <c r="A16" s="70" t="s">
        <v>10</v>
      </c>
      <c r="B16" s="71"/>
      <c r="C16" s="72"/>
      <c r="D16" s="27"/>
      <c r="E16" s="27"/>
      <c r="F16" s="2" t="s">
        <v>9</v>
      </c>
      <c r="G16" s="2"/>
      <c r="H16" s="2"/>
      <c r="I16" s="15" t="s">
        <v>27</v>
      </c>
      <c r="J16" s="58">
        <v>0.05</v>
      </c>
    </row>
    <row r="17" spans="1:10" x14ac:dyDescent="0.45">
      <c r="A17" s="5" t="s">
        <v>1</v>
      </c>
      <c r="B17" s="10">
        <v>173</v>
      </c>
      <c r="C17" s="25">
        <v>3430</v>
      </c>
      <c r="D17" s="74">
        <f>B18-B17</f>
        <v>34</v>
      </c>
      <c r="E17" s="75">
        <f>C18-C17</f>
        <v>-1340</v>
      </c>
      <c r="I17" s="15" t="s">
        <v>28</v>
      </c>
      <c r="J17" s="58">
        <v>0.2</v>
      </c>
    </row>
    <row r="18" spans="1:10" x14ac:dyDescent="0.45">
      <c r="A18" s="6" t="s">
        <v>1</v>
      </c>
      <c r="B18" s="11">
        <v>207</v>
      </c>
      <c r="C18" s="23">
        <v>2090</v>
      </c>
      <c r="D18" s="74"/>
      <c r="E18" s="75"/>
      <c r="I18" s="15" t="s">
        <v>29</v>
      </c>
      <c r="J18" s="18">
        <v>1</v>
      </c>
    </row>
    <row r="19" spans="1:10" x14ac:dyDescent="0.45">
      <c r="A19" s="6" t="s">
        <v>7</v>
      </c>
      <c r="B19" s="11">
        <v>171</v>
      </c>
      <c r="C19" s="23">
        <v>2601</v>
      </c>
      <c r="D19" s="74">
        <f>B20-B19</f>
        <v>39</v>
      </c>
      <c r="E19" s="75">
        <f>C20-C19</f>
        <v>-1170</v>
      </c>
      <c r="I19" s="15" t="s">
        <v>30</v>
      </c>
      <c r="J19" s="18">
        <v>1</v>
      </c>
    </row>
    <row r="20" spans="1:10" ht="14.65" thickBot="1" x14ac:dyDescent="0.5">
      <c r="A20" s="7" t="s">
        <v>8</v>
      </c>
      <c r="B20" s="12">
        <v>210</v>
      </c>
      <c r="C20" s="24">
        <v>1431</v>
      </c>
      <c r="D20" s="74"/>
      <c r="E20" s="75"/>
      <c r="I20" s="15" t="s">
        <v>31</v>
      </c>
      <c r="J20" s="18">
        <v>200</v>
      </c>
    </row>
    <row r="21" spans="1:10" x14ac:dyDescent="0.45">
      <c r="I21" s="15" t="s">
        <v>32</v>
      </c>
      <c r="J21" s="18">
        <v>100</v>
      </c>
    </row>
    <row r="22" spans="1:10" ht="18.399999999999999" thickBot="1" x14ac:dyDescent="0.6">
      <c r="A22" s="73" t="s">
        <v>12</v>
      </c>
      <c r="B22" s="73"/>
      <c r="C22" s="73"/>
      <c r="D22" s="3"/>
      <c r="E22" s="3"/>
      <c r="F22" s="2" t="s">
        <v>9</v>
      </c>
      <c r="G22" s="2"/>
      <c r="H22" s="2"/>
      <c r="I22" s="15" t="s">
        <v>33</v>
      </c>
      <c r="J22" s="18">
        <v>0</v>
      </c>
    </row>
    <row r="23" spans="1:10" x14ac:dyDescent="0.45">
      <c r="A23" s="5" t="s">
        <v>1</v>
      </c>
      <c r="B23" s="10">
        <v>178</v>
      </c>
      <c r="C23" s="25">
        <v>9019</v>
      </c>
      <c r="D23" s="74">
        <f>B24-B23</f>
        <v>33</v>
      </c>
      <c r="E23" s="75">
        <f>C24-C23</f>
        <v>-2249</v>
      </c>
      <c r="I23" s="15" t="s">
        <v>34</v>
      </c>
      <c r="J23" s="18">
        <v>200</v>
      </c>
    </row>
    <row r="24" spans="1:10" x14ac:dyDescent="0.45">
      <c r="A24" s="6" t="s">
        <v>1</v>
      </c>
      <c r="B24" s="11">
        <v>211</v>
      </c>
      <c r="C24" s="23">
        <v>6770</v>
      </c>
      <c r="D24" s="74"/>
      <c r="E24" s="75"/>
      <c r="I24" s="15" t="s">
        <v>35</v>
      </c>
      <c r="J24" s="18">
        <v>1</v>
      </c>
    </row>
    <row r="25" spans="1:10" x14ac:dyDescent="0.45">
      <c r="A25" s="6" t="s">
        <v>7</v>
      </c>
      <c r="B25" s="11">
        <v>178</v>
      </c>
      <c r="C25" s="23">
        <v>8932</v>
      </c>
      <c r="D25" s="74">
        <f>B26-B25</f>
        <v>36</v>
      </c>
      <c r="E25" s="75">
        <f>C26-C25</f>
        <v>-3245</v>
      </c>
      <c r="I25" s="15" t="s">
        <v>36</v>
      </c>
      <c r="J25" s="18">
        <v>1</v>
      </c>
    </row>
    <row r="26" spans="1:10" ht="14.65" thickBot="1" x14ac:dyDescent="0.5">
      <c r="A26" s="7" t="s">
        <v>8</v>
      </c>
      <c r="B26" s="12">
        <v>214</v>
      </c>
      <c r="C26" s="24">
        <v>5687</v>
      </c>
      <c r="D26" s="74"/>
      <c r="E26" s="75"/>
      <c r="I26" s="15" t="s">
        <v>37</v>
      </c>
      <c r="J26" s="18">
        <v>0</v>
      </c>
    </row>
    <row r="27" spans="1:10" x14ac:dyDescent="0.45">
      <c r="I27" s="15" t="s">
        <v>38</v>
      </c>
      <c r="J27" s="18">
        <v>456</v>
      </c>
    </row>
    <row r="28" spans="1:10" x14ac:dyDescent="0.45">
      <c r="I28" s="15" t="s">
        <v>39</v>
      </c>
      <c r="J28" s="18">
        <v>45.6</v>
      </c>
    </row>
    <row r="29" spans="1:10" x14ac:dyDescent="0.45">
      <c r="I29" s="15" t="s">
        <v>40</v>
      </c>
      <c r="J29" s="59">
        <f xml:space="preserve"> 0.344827586206896 / 2</f>
        <v>0.17241379310344801</v>
      </c>
    </row>
    <row r="30" spans="1:10" ht="14.65" thickBot="1" x14ac:dyDescent="0.5">
      <c r="I30" s="16" t="s">
        <v>41</v>
      </c>
      <c r="J30" s="19">
        <v>1</v>
      </c>
    </row>
    <row r="32" spans="1:10" x14ac:dyDescent="0.45">
      <c r="A32" s="76" t="s">
        <v>62</v>
      </c>
      <c r="B32" s="76"/>
      <c r="C32" s="76"/>
      <c r="D32" s="76"/>
      <c r="E32" s="76"/>
      <c r="F32" s="76"/>
      <c r="G32" s="76"/>
      <c r="H32" s="76"/>
      <c r="I32" s="76"/>
      <c r="J32" s="76"/>
    </row>
    <row r="33" spans="1:10" ht="14.65" thickBot="1" x14ac:dyDescent="0.5"/>
    <row r="34" spans="1:10" ht="18.399999999999999" thickBot="1" x14ac:dyDescent="0.6">
      <c r="A34" s="70" t="s">
        <v>0</v>
      </c>
      <c r="B34" s="71"/>
      <c r="C34" s="72"/>
      <c r="D34" s="27"/>
      <c r="E34" s="27"/>
      <c r="F34" s="1" t="s">
        <v>44</v>
      </c>
      <c r="G34" s="1" t="s">
        <v>47</v>
      </c>
      <c r="H34" s="1" t="s">
        <v>51</v>
      </c>
      <c r="I34" s="20" t="s">
        <v>42</v>
      </c>
      <c r="J34" s="13" t="s">
        <v>43</v>
      </c>
    </row>
    <row r="35" spans="1:10" ht="14.65" thickBot="1" x14ac:dyDescent="0.5">
      <c r="A35" s="21" t="s">
        <v>4</v>
      </c>
      <c r="B35" s="21" t="s">
        <v>5</v>
      </c>
      <c r="C35" s="4" t="s">
        <v>6</v>
      </c>
      <c r="D35" s="28" t="s">
        <v>45</v>
      </c>
      <c r="E35" s="28" t="s">
        <v>46</v>
      </c>
      <c r="G35" s="68">
        <f>MAX(D36:D59)</f>
        <v>39</v>
      </c>
      <c r="H35" s="31" t="s">
        <v>52</v>
      </c>
      <c r="I35" s="14" t="s">
        <v>13</v>
      </c>
      <c r="J35" s="17">
        <v>5</v>
      </c>
    </row>
    <row r="36" spans="1:10" x14ac:dyDescent="0.45">
      <c r="A36" s="5" t="s">
        <v>1</v>
      </c>
      <c r="B36" s="8">
        <v>178</v>
      </c>
      <c r="C36" s="23">
        <v>15238</v>
      </c>
      <c r="D36" s="74">
        <f>B37-B36</f>
        <v>35</v>
      </c>
      <c r="E36" s="75">
        <f>C37-C36</f>
        <v>15506</v>
      </c>
      <c r="I36" s="15" t="s">
        <v>14</v>
      </c>
      <c r="J36" s="18">
        <v>300</v>
      </c>
    </row>
    <row r="37" spans="1:10" x14ac:dyDescent="0.45">
      <c r="A37" s="6" t="s">
        <v>1</v>
      </c>
      <c r="B37" s="8">
        <v>213</v>
      </c>
      <c r="C37" s="23">
        <v>30744</v>
      </c>
      <c r="D37" s="74"/>
      <c r="E37" s="75"/>
      <c r="G37" s="1" t="s">
        <v>48</v>
      </c>
      <c r="H37" s="1"/>
      <c r="I37" s="15" t="s">
        <v>15</v>
      </c>
      <c r="J37" s="18">
        <v>2900</v>
      </c>
    </row>
    <row r="38" spans="1:10" x14ac:dyDescent="0.45">
      <c r="A38" s="6" t="s">
        <v>3</v>
      </c>
      <c r="B38" s="8">
        <v>176</v>
      </c>
      <c r="C38" s="23">
        <v>5973</v>
      </c>
      <c r="D38" s="29"/>
      <c r="E38" s="29"/>
      <c r="G38" s="68">
        <f>MIN(D36:D59)</f>
        <v>33</v>
      </c>
      <c r="H38" t="s">
        <v>54</v>
      </c>
      <c r="I38" s="15" t="s">
        <v>16</v>
      </c>
      <c r="J38" s="18">
        <v>1000</v>
      </c>
    </row>
    <row r="39" spans="1:10" x14ac:dyDescent="0.45">
      <c r="A39" s="6" t="s">
        <v>3</v>
      </c>
      <c r="B39" s="8">
        <v>209</v>
      </c>
      <c r="C39" s="23">
        <v>6348</v>
      </c>
      <c r="D39" s="29"/>
      <c r="E39" s="29"/>
      <c r="I39" s="15" t="s">
        <v>17</v>
      </c>
      <c r="J39" s="18">
        <v>0.45600000000000002</v>
      </c>
    </row>
    <row r="40" spans="1:10" x14ac:dyDescent="0.45">
      <c r="A40" s="6" t="s">
        <v>2</v>
      </c>
      <c r="B40" s="8">
        <v>178</v>
      </c>
      <c r="C40" s="23">
        <v>9280</v>
      </c>
      <c r="D40" s="29"/>
      <c r="E40" s="29"/>
      <c r="G40" s="1" t="s">
        <v>49</v>
      </c>
      <c r="H40" s="1"/>
      <c r="I40" s="15" t="s">
        <v>18</v>
      </c>
      <c r="J40" s="18">
        <v>4.5600000000000002E-2</v>
      </c>
    </row>
    <row r="41" spans="1:10" ht="14.65" thickBot="1" x14ac:dyDescent="0.5">
      <c r="A41" s="7" t="s">
        <v>2</v>
      </c>
      <c r="B41" s="9">
        <v>213</v>
      </c>
      <c r="C41" s="24">
        <v>24586</v>
      </c>
      <c r="D41" s="29"/>
      <c r="E41" s="29"/>
      <c r="G41">
        <f>MAX(E:E)</f>
        <v>135998</v>
      </c>
      <c r="I41" s="15" t="s">
        <v>19</v>
      </c>
      <c r="J41" s="18">
        <v>1</v>
      </c>
    </row>
    <row r="42" spans="1:10" ht="14.65" thickBot="1" x14ac:dyDescent="0.5">
      <c r="I42" s="15" t="s">
        <v>20</v>
      </c>
      <c r="J42" s="18">
        <v>1</v>
      </c>
    </row>
    <row r="43" spans="1:10" ht="18.399999999999999" thickBot="1" x14ac:dyDescent="0.6">
      <c r="A43" s="70" t="s">
        <v>11</v>
      </c>
      <c r="B43" s="71"/>
      <c r="C43" s="72"/>
      <c r="D43" s="27"/>
      <c r="E43" s="27"/>
      <c r="F43" s="2" t="s">
        <v>9</v>
      </c>
      <c r="G43" s="30" t="s">
        <v>50</v>
      </c>
      <c r="H43" s="30"/>
      <c r="I43" s="15" t="s">
        <v>21</v>
      </c>
      <c r="J43" s="18">
        <v>1E-3</v>
      </c>
    </row>
    <row r="44" spans="1:10" x14ac:dyDescent="0.45">
      <c r="A44" s="5" t="s">
        <v>1</v>
      </c>
      <c r="B44" s="10">
        <v>178</v>
      </c>
      <c r="C44" s="25">
        <v>15238</v>
      </c>
      <c r="D44" s="74">
        <f>B45-B44</f>
        <v>35</v>
      </c>
      <c r="E44" s="75">
        <f>C45-C44</f>
        <v>15506</v>
      </c>
      <c r="G44">
        <f xml:space="preserve"> MIN(E:E)</f>
        <v>-11612</v>
      </c>
      <c r="I44" s="15" t="s">
        <v>22</v>
      </c>
      <c r="J44" s="18">
        <v>1</v>
      </c>
    </row>
    <row r="45" spans="1:10" x14ac:dyDescent="0.45">
      <c r="A45" s="6" t="s">
        <v>1</v>
      </c>
      <c r="B45" s="11">
        <v>213</v>
      </c>
      <c r="C45" s="23">
        <v>30744</v>
      </c>
      <c r="D45" s="74"/>
      <c r="E45" s="75"/>
      <c r="I45" s="15" t="s">
        <v>23</v>
      </c>
      <c r="J45" s="18">
        <v>0.1</v>
      </c>
    </row>
    <row r="46" spans="1:10" x14ac:dyDescent="0.45">
      <c r="A46" s="6" t="s">
        <v>7</v>
      </c>
      <c r="B46" s="11">
        <v>177</v>
      </c>
      <c r="C46" s="23">
        <v>11422</v>
      </c>
      <c r="D46" s="74">
        <f>B47-B46</f>
        <v>37</v>
      </c>
      <c r="E46" s="75">
        <f>C47-C46</f>
        <v>18062</v>
      </c>
      <c r="G46" s="1"/>
      <c r="H46" s="1"/>
      <c r="I46" s="15" t="s">
        <v>24</v>
      </c>
      <c r="J46" s="18">
        <v>0.05</v>
      </c>
    </row>
    <row r="47" spans="1:10" ht="14.65" thickBot="1" x14ac:dyDescent="0.5">
      <c r="A47" s="7" t="s">
        <v>8</v>
      </c>
      <c r="B47" s="12">
        <v>214</v>
      </c>
      <c r="C47" s="24">
        <v>29484</v>
      </c>
      <c r="D47" s="74"/>
      <c r="E47" s="75"/>
      <c r="I47" s="15" t="s">
        <v>25</v>
      </c>
      <c r="J47" s="18">
        <v>0.05</v>
      </c>
    </row>
    <row r="48" spans="1:10" ht="14.65" thickBot="1" x14ac:dyDescent="0.5">
      <c r="I48" s="15" t="s">
        <v>26</v>
      </c>
      <c r="J48" s="18">
        <v>3</v>
      </c>
    </row>
    <row r="49" spans="1:10" ht="18.399999999999999" thickBot="1" x14ac:dyDescent="0.6">
      <c r="A49" s="70" t="s">
        <v>10</v>
      </c>
      <c r="B49" s="71"/>
      <c r="C49" s="72"/>
      <c r="D49" s="27"/>
      <c r="E49" s="27"/>
      <c r="F49" s="2" t="s">
        <v>9</v>
      </c>
      <c r="G49" s="2"/>
      <c r="H49" s="2"/>
      <c r="I49" s="15" t="s">
        <v>27</v>
      </c>
      <c r="J49" s="58">
        <v>0.05</v>
      </c>
    </row>
    <row r="50" spans="1:10" x14ac:dyDescent="0.45">
      <c r="A50" s="5" t="s">
        <v>1</v>
      </c>
      <c r="B50" s="10">
        <v>176</v>
      </c>
      <c r="C50" s="25">
        <v>5973</v>
      </c>
      <c r="D50" s="74">
        <f>B51-B50</f>
        <v>33</v>
      </c>
      <c r="E50" s="75">
        <f>C51-C50</f>
        <v>375</v>
      </c>
      <c r="I50" s="15" t="s">
        <v>28</v>
      </c>
      <c r="J50" s="58">
        <v>0.2</v>
      </c>
    </row>
    <row r="51" spans="1:10" x14ac:dyDescent="0.45">
      <c r="A51" s="6" t="s">
        <v>1</v>
      </c>
      <c r="B51" s="11">
        <v>209</v>
      </c>
      <c r="C51" s="23">
        <v>6348</v>
      </c>
      <c r="D51" s="74"/>
      <c r="E51" s="75"/>
      <c r="I51" s="15" t="s">
        <v>29</v>
      </c>
      <c r="J51" s="18">
        <v>1</v>
      </c>
    </row>
    <row r="52" spans="1:10" x14ac:dyDescent="0.45">
      <c r="A52" s="6" t="s">
        <v>7</v>
      </c>
      <c r="B52" s="11">
        <v>171</v>
      </c>
      <c r="C52" s="23">
        <v>2601</v>
      </c>
      <c r="D52" s="74">
        <f>B53-B52</f>
        <v>39</v>
      </c>
      <c r="E52" s="75">
        <f>C53-C52</f>
        <v>3124</v>
      </c>
      <c r="I52" s="15" t="s">
        <v>30</v>
      </c>
      <c r="J52" s="18">
        <v>1</v>
      </c>
    </row>
    <row r="53" spans="1:10" ht="14.65" thickBot="1" x14ac:dyDescent="0.5">
      <c r="A53" s="7" t="s">
        <v>8</v>
      </c>
      <c r="B53" s="12">
        <v>210</v>
      </c>
      <c r="C53" s="24">
        <v>5725</v>
      </c>
      <c r="D53" s="74"/>
      <c r="E53" s="75"/>
      <c r="I53" s="15" t="s">
        <v>31</v>
      </c>
      <c r="J53" s="18">
        <v>200</v>
      </c>
    </row>
    <row r="54" spans="1:10" x14ac:dyDescent="0.45">
      <c r="I54" s="15" t="s">
        <v>32</v>
      </c>
      <c r="J54" s="18">
        <v>100</v>
      </c>
    </row>
    <row r="55" spans="1:10" ht="18.399999999999999" thickBot="1" x14ac:dyDescent="0.6">
      <c r="A55" s="73" t="s">
        <v>12</v>
      </c>
      <c r="B55" s="73"/>
      <c r="C55" s="73"/>
      <c r="D55" s="26"/>
      <c r="E55" s="26"/>
      <c r="F55" s="2" t="s">
        <v>9</v>
      </c>
      <c r="G55" s="2"/>
      <c r="H55" s="2"/>
      <c r="I55" s="15" t="s">
        <v>33</v>
      </c>
      <c r="J55" s="18">
        <v>0</v>
      </c>
    </row>
    <row r="56" spans="1:10" x14ac:dyDescent="0.45">
      <c r="A56" s="5" t="s">
        <v>1</v>
      </c>
      <c r="B56" s="10">
        <v>178</v>
      </c>
      <c r="C56" s="25">
        <v>9280</v>
      </c>
      <c r="D56" s="74">
        <f>B57-B56</f>
        <v>35</v>
      </c>
      <c r="E56" s="75">
        <f>C57-C56</f>
        <v>15306</v>
      </c>
      <c r="I56" s="15" t="s">
        <v>34</v>
      </c>
      <c r="J56" s="18">
        <v>200</v>
      </c>
    </row>
    <row r="57" spans="1:10" x14ac:dyDescent="0.45">
      <c r="A57" s="6" t="s">
        <v>1</v>
      </c>
      <c r="B57" s="11">
        <v>213</v>
      </c>
      <c r="C57" s="23">
        <v>24586</v>
      </c>
      <c r="D57" s="74"/>
      <c r="E57" s="75"/>
      <c r="I57" s="15" t="s">
        <v>35</v>
      </c>
      <c r="J57" s="18">
        <v>1</v>
      </c>
    </row>
    <row r="58" spans="1:10" x14ac:dyDescent="0.45">
      <c r="A58" s="6" t="s">
        <v>7</v>
      </c>
      <c r="B58" s="11">
        <v>178</v>
      </c>
      <c r="C58" s="23">
        <v>8932</v>
      </c>
      <c r="D58" s="74">
        <f>B59-B58</f>
        <v>36</v>
      </c>
      <c r="E58" s="75">
        <f>C59-C58</f>
        <v>15019</v>
      </c>
      <c r="I58" s="15" t="s">
        <v>36</v>
      </c>
      <c r="J58" s="18">
        <v>1</v>
      </c>
    </row>
    <row r="59" spans="1:10" ht="14.65" thickBot="1" x14ac:dyDescent="0.5">
      <c r="A59" s="7" t="s">
        <v>8</v>
      </c>
      <c r="B59" s="12">
        <v>214</v>
      </c>
      <c r="C59" s="24">
        <v>23951</v>
      </c>
      <c r="D59" s="74"/>
      <c r="E59" s="75"/>
      <c r="I59" s="15" t="s">
        <v>37</v>
      </c>
      <c r="J59" s="18">
        <v>0</v>
      </c>
    </row>
    <row r="60" spans="1:10" x14ac:dyDescent="0.45">
      <c r="I60" s="15" t="s">
        <v>38</v>
      </c>
      <c r="J60" s="18">
        <v>456</v>
      </c>
    </row>
    <row r="61" spans="1:10" x14ac:dyDescent="0.45">
      <c r="I61" s="15" t="s">
        <v>39</v>
      </c>
      <c r="J61" s="18">
        <v>45.6</v>
      </c>
    </row>
    <row r="62" spans="1:10" x14ac:dyDescent="0.45">
      <c r="I62" s="15" t="s">
        <v>40</v>
      </c>
      <c r="J62" s="59">
        <f xml:space="preserve"> 0.344827586206896 * 2</f>
        <v>0.68965517241379204</v>
      </c>
    </row>
    <row r="63" spans="1:10" ht="14.65" thickBot="1" x14ac:dyDescent="0.5">
      <c r="I63" s="16" t="s">
        <v>41</v>
      </c>
      <c r="J63" s="19">
        <v>1</v>
      </c>
    </row>
    <row r="65" spans="1:10" x14ac:dyDescent="0.45">
      <c r="A65" s="78">
        <v>0.1</v>
      </c>
      <c r="B65" s="78"/>
      <c r="C65" s="78"/>
      <c r="D65" s="78"/>
      <c r="E65" s="78"/>
      <c r="F65" s="78"/>
      <c r="G65" s="78"/>
      <c r="H65" s="78"/>
      <c r="I65" s="78"/>
      <c r="J65" s="78"/>
    </row>
    <row r="66" spans="1:10" ht="14.65" thickBot="1" x14ac:dyDescent="0.5"/>
    <row r="67" spans="1:10" ht="18.399999999999999" thickBot="1" x14ac:dyDescent="0.6">
      <c r="A67" s="70" t="s">
        <v>0</v>
      </c>
      <c r="B67" s="71"/>
      <c r="C67" s="72"/>
      <c r="D67" s="27"/>
      <c r="E67" s="27"/>
      <c r="F67" s="1" t="s">
        <v>44</v>
      </c>
      <c r="G67" s="1" t="s">
        <v>47</v>
      </c>
      <c r="H67" s="1" t="s">
        <v>51</v>
      </c>
      <c r="I67" s="20" t="s">
        <v>42</v>
      </c>
      <c r="J67" s="13" t="s">
        <v>43</v>
      </c>
    </row>
    <row r="68" spans="1:10" ht="14.65" thickBot="1" x14ac:dyDescent="0.5">
      <c r="A68" s="21" t="s">
        <v>4</v>
      </c>
      <c r="B68" s="21" t="s">
        <v>5</v>
      </c>
      <c r="C68" s="4" t="s">
        <v>6</v>
      </c>
      <c r="D68" s="28" t="s">
        <v>45</v>
      </c>
      <c r="E68" s="28" t="s">
        <v>46</v>
      </c>
      <c r="G68" s="68">
        <f>MAX(D69:D92)</f>
        <v>39</v>
      </c>
      <c r="H68" s="31" t="s">
        <v>52</v>
      </c>
      <c r="I68" s="14" t="s">
        <v>13</v>
      </c>
      <c r="J68" s="17">
        <v>5</v>
      </c>
    </row>
    <row r="69" spans="1:10" x14ac:dyDescent="0.45">
      <c r="A69" s="5" t="s">
        <v>1</v>
      </c>
      <c r="B69" s="8">
        <v>177</v>
      </c>
      <c r="C69" s="23">
        <v>11612</v>
      </c>
      <c r="D69" s="74" t="s">
        <v>70</v>
      </c>
      <c r="E69" s="75">
        <f>C70-C69</f>
        <v>-11612</v>
      </c>
      <c r="I69" s="15" t="s">
        <v>14</v>
      </c>
      <c r="J69" s="18">
        <v>300</v>
      </c>
    </row>
    <row r="70" spans="1:10" x14ac:dyDescent="0.45">
      <c r="A70" s="6" t="s">
        <v>1</v>
      </c>
      <c r="B70" s="8" t="s">
        <v>69</v>
      </c>
      <c r="C70" s="23"/>
      <c r="D70" s="74"/>
      <c r="E70" s="75"/>
      <c r="G70" s="1" t="s">
        <v>48</v>
      </c>
      <c r="H70" s="1"/>
      <c r="I70" s="15" t="s">
        <v>15</v>
      </c>
      <c r="J70" s="18">
        <v>2900</v>
      </c>
    </row>
    <row r="71" spans="1:10" x14ac:dyDescent="0.45">
      <c r="A71" s="6" t="s">
        <v>3</v>
      </c>
      <c r="B71" s="8"/>
      <c r="C71" s="23"/>
      <c r="D71" s="29"/>
      <c r="E71" s="29"/>
      <c r="G71" s="68">
        <f>MIN(D69:D92)</f>
        <v>36</v>
      </c>
      <c r="H71" t="s">
        <v>54</v>
      </c>
      <c r="I71" s="15" t="s">
        <v>16</v>
      </c>
      <c r="J71" s="18">
        <v>1000</v>
      </c>
    </row>
    <row r="72" spans="1:10" x14ac:dyDescent="0.45">
      <c r="A72" s="6" t="s">
        <v>3</v>
      </c>
      <c r="B72" s="8"/>
      <c r="C72" s="23"/>
      <c r="D72" s="29"/>
      <c r="E72" s="29"/>
      <c r="I72" s="15" t="s">
        <v>17</v>
      </c>
      <c r="J72" s="18">
        <v>0.45600000000000002</v>
      </c>
    </row>
    <row r="73" spans="1:10" x14ac:dyDescent="0.45">
      <c r="A73" s="6" t="s">
        <v>2</v>
      </c>
      <c r="B73" s="8"/>
      <c r="C73" s="23"/>
      <c r="D73" s="29"/>
      <c r="E73" s="29"/>
      <c r="G73" s="1" t="s">
        <v>49</v>
      </c>
      <c r="H73" s="1"/>
      <c r="I73" s="15" t="s">
        <v>18</v>
      </c>
      <c r="J73" s="18">
        <v>4.5600000000000002E-2</v>
      </c>
    </row>
    <row r="74" spans="1:10" ht="14.65" thickBot="1" x14ac:dyDescent="0.5">
      <c r="A74" s="7" t="s">
        <v>2</v>
      </c>
      <c r="B74" s="9"/>
      <c r="C74" s="24"/>
      <c r="D74" s="29"/>
      <c r="E74" s="29"/>
      <c r="G74" s="68">
        <f>MAX(E69:E92)</f>
        <v>0</v>
      </c>
      <c r="I74" s="15" t="s">
        <v>19</v>
      </c>
      <c r="J74" s="18">
        <v>1</v>
      </c>
    </row>
    <row r="75" spans="1:10" ht="14.65" thickBot="1" x14ac:dyDescent="0.5">
      <c r="I75" s="15" t="s">
        <v>20</v>
      </c>
      <c r="J75" s="18">
        <v>1</v>
      </c>
    </row>
    <row r="76" spans="1:10" ht="18.399999999999999" thickBot="1" x14ac:dyDescent="0.6">
      <c r="A76" s="70" t="s">
        <v>11</v>
      </c>
      <c r="B76" s="71"/>
      <c r="C76" s="72"/>
      <c r="D76" s="27"/>
      <c r="E76" s="27"/>
      <c r="F76" s="2" t="s">
        <v>9</v>
      </c>
      <c r="G76" s="30" t="s">
        <v>50</v>
      </c>
      <c r="H76" s="30"/>
      <c r="I76" s="15" t="s">
        <v>21</v>
      </c>
      <c r="J76" s="18">
        <v>1E-3</v>
      </c>
    </row>
    <row r="77" spans="1:10" x14ac:dyDescent="0.45">
      <c r="A77" s="5" t="s">
        <v>1</v>
      </c>
      <c r="B77" s="10">
        <v>177</v>
      </c>
      <c r="C77" s="25">
        <v>11612</v>
      </c>
      <c r="D77" s="74" t="s">
        <v>70</v>
      </c>
      <c r="E77" s="75">
        <f>C78-C77</f>
        <v>-11612</v>
      </c>
      <c r="G77" s="68">
        <f xml:space="preserve"> MIN(E69:E92)</f>
        <v>-11612</v>
      </c>
      <c r="I77" s="15" t="s">
        <v>22</v>
      </c>
      <c r="J77" s="18">
        <v>1</v>
      </c>
    </row>
    <row r="78" spans="1:10" x14ac:dyDescent="0.45">
      <c r="A78" s="6" t="s">
        <v>1</v>
      </c>
      <c r="B78" s="11" t="s">
        <v>69</v>
      </c>
      <c r="C78" s="23"/>
      <c r="D78" s="74"/>
      <c r="E78" s="75"/>
      <c r="I78" s="15" t="s">
        <v>23</v>
      </c>
      <c r="J78" s="18">
        <v>0.1</v>
      </c>
    </row>
    <row r="79" spans="1:10" x14ac:dyDescent="0.45">
      <c r="A79" s="6" t="s">
        <v>7</v>
      </c>
      <c r="B79" s="11">
        <v>177</v>
      </c>
      <c r="C79" s="23">
        <v>11422</v>
      </c>
      <c r="D79" s="74">
        <f>B80-B79</f>
        <v>37</v>
      </c>
      <c r="E79" s="75">
        <f>C80-C79</f>
        <v>-9948</v>
      </c>
      <c r="G79" s="1"/>
      <c r="H79" s="1"/>
      <c r="I79" s="15" t="s">
        <v>24</v>
      </c>
      <c r="J79" s="18">
        <v>0.05</v>
      </c>
    </row>
    <row r="80" spans="1:10" ht="14.65" thickBot="1" x14ac:dyDescent="0.5">
      <c r="A80" s="7" t="s">
        <v>8</v>
      </c>
      <c r="B80" s="12">
        <v>214</v>
      </c>
      <c r="C80" s="24">
        <v>1474</v>
      </c>
      <c r="D80" s="74"/>
      <c r="E80" s="75"/>
      <c r="I80" s="15" t="s">
        <v>25</v>
      </c>
      <c r="J80" s="18">
        <v>0.05</v>
      </c>
    </row>
    <row r="81" spans="1:10" ht="14.65" thickBot="1" x14ac:dyDescent="0.5">
      <c r="I81" s="15" t="s">
        <v>26</v>
      </c>
      <c r="J81" s="18">
        <v>3</v>
      </c>
    </row>
    <row r="82" spans="1:10" ht="18.399999999999999" thickBot="1" x14ac:dyDescent="0.6">
      <c r="A82" s="70" t="s">
        <v>10</v>
      </c>
      <c r="B82" s="71"/>
      <c r="C82" s="72"/>
      <c r="D82" s="27"/>
      <c r="E82" s="27"/>
      <c r="F82" s="2" t="s">
        <v>9</v>
      </c>
      <c r="G82" s="2"/>
      <c r="H82" s="2"/>
      <c r="I82" s="15" t="s">
        <v>27</v>
      </c>
      <c r="J82" s="58">
        <v>0.05</v>
      </c>
    </row>
    <row r="83" spans="1:10" x14ac:dyDescent="0.45">
      <c r="A83" s="5" t="s">
        <v>1</v>
      </c>
      <c r="B83" s="10">
        <v>171</v>
      </c>
      <c r="C83" s="25"/>
      <c r="D83" s="74" t="s">
        <v>70</v>
      </c>
      <c r="E83" s="75">
        <f>C84-C83</f>
        <v>0</v>
      </c>
      <c r="I83" s="15" t="s">
        <v>28</v>
      </c>
      <c r="J83" s="58">
        <v>0.2</v>
      </c>
    </row>
    <row r="84" spans="1:10" x14ac:dyDescent="0.45">
      <c r="A84" s="6" t="s">
        <v>1</v>
      </c>
      <c r="B84" s="11" t="s">
        <v>69</v>
      </c>
      <c r="C84" s="23"/>
      <c r="D84" s="74"/>
      <c r="E84" s="75"/>
      <c r="I84" s="15" t="s">
        <v>29</v>
      </c>
      <c r="J84" s="18">
        <v>1</v>
      </c>
    </row>
    <row r="85" spans="1:10" x14ac:dyDescent="0.45">
      <c r="A85" s="6" t="s">
        <v>7</v>
      </c>
      <c r="B85" s="11">
        <v>171</v>
      </c>
      <c r="C85" s="23">
        <v>2601</v>
      </c>
      <c r="D85" s="74">
        <f>B86-B85</f>
        <v>39</v>
      </c>
      <c r="E85" s="75">
        <f>C86-C85</f>
        <v>-2315</v>
      </c>
      <c r="I85" s="15" t="s">
        <v>30</v>
      </c>
      <c r="J85" s="18">
        <v>1</v>
      </c>
    </row>
    <row r="86" spans="1:10" ht="14.65" thickBot="1" x14ac:dyDescent="0.5">
      <c r="A86" s="7" t="s">
        <v>8</v>
      </c>
      <c r="B86" s="12">
        <v>210</v>
      </c>
      <c r="C86" s="24">
        <v>286</v>
      </c>
      <c r="D86" s="74"/>
      <c r="E86" s="75"/>
      <c r="I86" s="15" t="s">
        <v>31</v>
      </c>
      <c r="J86" s="18">
        <v>200</v>
      </c>
    </row>
    <row r="87" spans="1:10" x14ac:dyDescent="0.45">
      <c r="I87" s="15" t="s">
        <v>32</v>
      </c>
      <c r="J87" s="18">
        <v>100</v>
      </c>
    </row>
    <row r="88" spans="1:10" ht="18.399999999999999" thickBot="1" x14ac:dyDescent="0.6">
      <c r="A88" s="73" t="s">
        <v>12</v>
      </c>
      <c r="B88" s="73"/>
      <c r="C88" s="73"/>
      <c r="D88" s="26"/>
      <c r="E88" s="26"/>
      <c r="F88" s="2" t="s">
        <v>9</v>
      </c>
      <c r="G88" s="2"/>
      <c r="H88" s="2"/>
      <c r="I88" s="15" t="s">
        <v>33</v>
      </c>
      <c r="J88" s="18">
        <v>0</v>
      </c>
    </row>
    <row r="89" spans="1:10" x14ac:dyDescent="0.45">
      <c r="A89" s="5" t="s">
        <v>1</v>
      </c>
      <c r="B89" s="10">
        <v>178</v>
      </c>
      <c r="C89" s="25">
        <v>8950</v>
      </c>
      <c r="D89" s="74" t="s">
        <v>70</v>
      </c>
      <c r="E89" s="75">
        <f>C90-C89</f>
        <v>-8950</v>
      </c>
      <c r="I89" s="15" t="s">
        <v>34</v>
      </c>
      <c r="J89" s="18">
        <v>200</v>
      </c>
    </row>
    <row r="90" spans="1:10" x14ac:dyDescent="0.45">
      <c r="A90" s="6" t="s">
        <v>1</v>
      </c>
      <c r="B90" s="11" t="s">
        <v>69</v>
      </c>
      <c r="C90" s="23"/>
      <c r="D90" s="74"/>
      <c r="E90" s="75"/>
      <c r="I90" s="15" t="s">
        <v>35</v>
      </c>
      <c r="J90" s="18">
        <v>1</v>
      </c>
    </row>
    <row r="91" spans="1:10" x14ac:dyDescent="0.45">
      <c r="A91" s="6" t="s">
        <v>7</v>
      </c>
      <c r="B91" s="11">
        <v>178</v>
      </c>
      <c r="C91" s="23">
        <v>8932</v>
      </c>
      <c r="D91" s="74">
        <f>B92-B91</f>
        <v>36</v>
      </c>
      <c r="E91" s="75">
        <f>C92-C91</f>
        <v>-7735</v>
      </c>
      <c r="I91" s="15" t="s">
        <v>36</v>
      </c>
      <c r="J91" s="18">
        <v>1</v>
      </c>
    </row>
    <row r="92" spans="1:10" ht="14.65" thickBot="1" x14ac:dyDescent="0.5">
      <c r="A92" s="7" t="s">
        <v>8</v>
      </c>
      <c r="B92" s="12">
        <v>214</v>
      </c>
      <c r="C92" s="24">
        <v>1197</v>
      </c>
      <c r="D92" s="74"/>
      <c r="E92" s="75"/>
      <c r="I92" s="15" t="s">
        <v>37</v>
      </c>
      <c r="J92" s="18">
        <v>0</v>
      </c>
    </row>
    <row r="93" spans="1:10" x14ac:dyDescent="0.45">
      <c r="I93" s="15" t="s">
        <v>38</v>
      </c>
      <c r="J93" s="18">
        <v>456</v>
      </c>
    </row>
    <row r="94" spans="1:10" x14ac:dyDescent="0.45">
      <c r="I94" s="15" t="s">
        <v>39</v>
      </c>
      <c r="J94" s="18">
        <v>45.6</v>
      </c>
    </row>
    <row r="95" spans="1:10" x14ac:dyDescent="0.45">
      <c r="I95" s="15" t="s">
        <v>40</v>
      </c>
      <c r="J95" s="59">
        <f xml:space="preserve"> 0.344827586206896 / 10</f>
        <v>3.4482758620689599E-2</v>
      </c>
    </row>
    <row r="96" spans="1:10" ht="14.65" thickBot="1" x14ac:dyDescent="0.5">
      <c r="I96" s="16" t="s">
        <v>41</v>
      </c>
      <c r="J96" s="19">
        <v>1</v>
      </c>
    </row>
    <row r="98" spans="1:10" x14ac:dyDescent="0.45">
      <c r="A98" s="76">
        <v>10</v>
      </c>
      <c r="B98" s="76"/>
      <c r="C98" s="76"/>
      <c r="D98" s="76"/>
      <c r="E98" s="76"/>
      <c r="F98" s="76"/>
      <c r="G98" s="76"/>
      <c r="H98" s="76"/>
      <c r="I98" s="76"/>
      <c r="J98" s="76"/>
    </row>
    <row r="99" spans="1:10" ht="14.65" thickBot="1" x14ac:dyDescent="0.5"/>
    <row r="100" spans="1:10" ht="18.399999999999999" thickBot="1" x14ac:dyDescent="0.6">
      <c r="A100" s="70" t="s">
        <v>0</v>
      </c>
      <c r="B100" s="71"/>
      <c r="C100" s="72"/>
      <c r="D100" s="27"/>
      <c r="E100" s="27"/>
      <c r="F100" s="1" t="s">
        <v>44</v>
      </c>
      <c r="G100" s="1" t="s">
        <v>47</v>
      </c>
      <c r="H100" s="1" t="s">
        <v>51</v>
      </c>
      <c r="I100" s="20" t="s">
        <v>42</v>
      </c>
      <c r="J100" s="13" t="s">
        <v>43</v>
      </c>
    </row>
    <row r="101" spans="1:10" ht="14.65" thickBot="1" x14ac:dyDescent="0.5">
      <c r="A101" s="21" t="s">
        <v>4</v>
      </c>
      <c r="B101" s="21" t="s">
        <v>5</v>
      </c>
      <c r="C101" s="4" t="s">
        <v>6</v>
      </c>
      <c r="D101" s="28" t="s">
        <v>45</v>
      </c>
      <c r="E101" s="28" t="s">
        <v>46</v>
      </c>
      <c r="G101" s="68">
        <f>MAX(D102:D125)</f>
        <v>39</v>
      </c>
      <c r="H101" s="31" t="s">
        <v>52</v>
      </c>
      <c r="I101" s="14" t="s">
        <v>13</v>
      </c>
      <c r="J101" s="17">
        <v>5</v>
      </c>
    </row>
    <row r="102" spans="1:10" x14ac:dyDescent="0.45">
      <c r="A102" s="5" t="s">
        <v>1</v>
      </c>
      <c r="B102" s="8">
        <v>180</v>
      </c>
      <c r="C102" s="23">
        <v>30620</v>
      </c>
      <c r="D102" s="74">
        <f>B103-B102</f>
        <v>33</v>
      </c>
      <c r="E102" s="75">
        <f>C103-C102</f>
        <v>117974</v>
      </c>
      <c r="I102" s="15" t="s">
        <v>14</v>
      </c>
      <c r="J102" s="18">
        <v>300</v>
      </c>
    </row>
    <row r="103" spans="1:10" x14ac:dyDescent="0.45">
      <c r="A103" s="6" t="s">
        <v>1</v>
      </c>
      <c r="B103" s="8">
        <v>213</v>
      </c>
      <c r="C103" s="23">
        <v>148594</v>
      </c>
      <c r="D103" s="74"/>
      <c r="E103" s="75"/>
      <c r="G103" s="1" t="s">
        <v>48</v>
      </c>
      <c r="H103" s="1"/>
      <c r="I103" s="15" t="s">
        <v>15</v>
      </c>
      <c r="J103" s="18">
        <v>2900</v>
      </c>
    </row>
    <row r="104" spans="1:10" x14ac:dyDescent="0.45">
      <c r="A104" s="6" t="s">
        <v>3</v>
      </c>
      <c r="B104" s="8"/>
      <c r="C104" s="23"/>
      <c r="D104" s="29"/>
      <c r="E104" s="29"/>
      <c r="G104" s="68">
        <f>MIN(D102:D125)</f>
        <v>25</v>
      </c>
      <c r="H104" t="s">
        <v>54</v>
      </c>
      <c r="I104" s="15" t="s">
        <v>16</v>
      </c>
      <c r="J104" s="18">
        <v>1000</v>
      </c>
    </row>
    <row r="105" spans="1:10" x14ac:dyDescent="0.45">
      <c r="A105" s="6" t="s">
        <v>3</v>
      </c>
      <c r="B105" s="8"/>
      <c r="C105" s="23"/>
      <c r="D105" s="29"/>
      <c r="E105" s="29"/>
      <c r="I105" s="15" t="s">
        <v>17</v>
      </c>
      <c r="J105" s="18">
        <v>0.45600000000000002</v>
      </c>
    </row>
    <row r="106" spans="1:10" x14ac:dyDescent="0.45">
      <c r="A106" s="6" t="s">
        <v>2</v>
      </c>
      <c r="B106" s="8"/>
      <c r="C106" s="23"/>
      <c r="D106" s="29"/>
      <c r="E106" s="29"/>
      <c r="G106" s="1" t="s">
        <v>49</v>
      </c>
      <c r="H106" s="1"/>
      <c r="I106" s="15" t="s">
        <v>18</v>
      </c>
      <c r="J106" s="18">
        <v>4.5600000000000002E-2</v>
      </c>
    </row>
    <row r="107" spans="1:10" ht="14.65" thickBot="1" x14ac:dyDescent="0.5">
      <c r="A107" s="7" t="s">
        <v>2</v>
      </c>
      <c r="B107" s="9"/>
      <c r="C107" s="24"/>
      <c r="D107" s="29"/>
      <c r="E107" s="29"/>
      <c r="G107">
        <f>MAX(E:E)</f>
        <v>135998</v>
      </c>
      <c r="I107" s="15" t="s">
        <v>19</v>
      </c>
      <c r="J107" s="18">
        <v>1</v>
      </c>
    </row>
    <row r="108" spans="1:10" ht="14.65" thickBot="1" x14ac:dyDescent="0.5">
      <c r="I108" s="15" t="s">
        <v>20</v>
      </c>
      <c r="J108" s="18">
        <v>1</v>
      </c>
    </row>
    <row r="109" spans="1:10" ht="18.399999999999999" thickBot="1" x14ac:dyDescent="0.6">
      <c r="A109" s="70" t="s">
        <v>11</v>
      </c>
      <c r="B109" s="71"/>
      <c r="C109" s="72"/>
      <c r="D109" s="27"/>
      <c r="E109" s="27"/>
      <c r="F109" s="2" t="s">
        <v>9</v>
      </c>
      <c r="G109" s="30" t="s">
        <v>50</v>
      </c>
      <c r="H109" s="30"/>
      <c r="I109" s="15" t="s">
        <v>21</v>
      </c>
      <c r="J109" s="18">
        <v>1E-3</v>
      </c>
    </row>
    <row r="110" spans="1:10" x14ac:dyDescent="0.45">
      <c r="A110" s="5" t="s">
        <v>1</v>
      </c>
      <c r="B110" s="10">
        <v>180</v>
      </c>
      <c r="C110" s="25">
        <v>30620</v>
      </c>
      <c r="D110" s="74">
        <f>B111-B110</f>
        <v>33</v>
      </c>
      <c r="E110" s="75">
        <f>C111-C110</f>
        <v>117974</v>
      </c>
      <c r="G110">
        <f xml:space="preserve"> MIN(E:E)</f>
        <v>-11612</v>
      </c>
      <c r="I110" s="15" t="s">
        <v>22</v>
      </c>
      <c r="J110" s="18">
        <v>1</v>
      </c>
    </row>
    <row r="111" spans="1:10" x14ac:dyDescent="0.45">
      <c r="A111" s="6" t="s">
        <v>1</v>
      </c>
      <c r="B111" s="11">
        <v>213</v>
      </c>
      <c r="C111" s="23">
        <v>148594</v>
      </c>
      <c r="D111" s="74"/>
      <c r="E111" s="75"/>
      <c r="I111" s="15" t="s">
        <v>23</v>
      </c>
      <c r="J111" s="18">
        <v>0.1</v>
      </c>
    </row>
    <row r="112" spans="1:10" x14ac:dyDescent="0.45">
      <c r="A112" s="6" t="s">
        <v>7</v>
      </c>
      <c r="B112" s="11">
        <v>177</v>
      </c>
      <c r="C112" s="23">
        <v>11422</v>
      </c>
      <c r="D112" s="74">
        <f>B113-B112</f>
        <v>37</v>
      </c>
      <c r="E112" s="75">
        <f>C113-C112</f>
        <v>135998</v>
      </c>
      <c r="G112" s="1"/>
      <c r="H112" s="1"/>
      <c r="I112" s="15" t="s">
        <v>24</v>
      </c>
      <c r="J112" s="18">
        <v>0.05</v>
      </c>
    </row>
    <row r="113" spans="1:10" ht="14.65" thickBot="1" x14ac:dyDescent="0.5">
      <c r="A113" s="7" t="s">
        <v>8</v>
      </c>
      <c r="B113" s="12">
        <v>214</v>
      </c>
      <c r="C113" s="24">
        <v>147420</v>
      </c>
      <c r="D113" s="74"/>
      <c r="E113" s="75"/>
      <c r="I113" s="15" t="s">
        <v>25</v>
      </c>
      <c r="J113" s="18">
        <v>0.05</v>
      </c>
    </row>
    <row r="114" spans="1:10" ht="14.65" thickBot="1" x14ac:dyDescent="0.5">
      <c r="I114" s="15" t="s">
        <v>26</v>
      </c>
      <c r="J114" s="18">
        <v>3</v>
      </c>
    </row>
    <row r="115" spans="1:10" ht="18.399999999999999" thickBot="1" x14ac:dyDescent="0.6">
      <c r="A115" s="70" t="s">
        <v>10</v>
      </c>
      <c r="B115" s="71"/>
      <c r="C115" s="72"/>
      <c r="D115" s="27"/>
      <c r="E115" s="27"/>
      <c r="F115" s="2" t="s">
        <v>9</v>
      </c>
      <c r="G115" s="2"/>
      <c r="H115" s="2"/>
      <c r="I115" s="15" t="s">
        <v>27</v>
      </c>
      <c r="J115" s="58">
        <v>0.05</v>
      </c>
    </row>
    <row r="116" spans="1:10" x14ac:dyDescent="0.45">
      <c r="A116" s="5" t="s">
        <v>1</v>
      </c>
      <c r="B116" s="10">
        <v>185</v>
      </c>
      <c r="C116" s="25">
        <v>20041</v>
      </c>
      <c r="D116" s="74">
        <f>B117-B116</f>
        <v>25</v>
      </c>
      <c r="E116" s="75">
        <f>C117-C116</f>
        <v>9203</v>
      </c>
      <c r="I116" s="15" t="s">
        <v>28</v>
      </c>
      <c r="J116" s="58">
        <v>0.2</v>
      </c>
    </row>
    <row r="117" spans="1:10" x14ac:dyDescent="0.45">
      <c r="A117" s="6" t="s">
        <v>1</v>
      </c>
      <c r="B117" s="11">
        <v>210</v>
      </c>
      <c r="C117" s="23">
        <v>29244</v>
      </c>
      <c r="D117" s="74"/>
      <c r="E117" s="75"/>
      <c r="I117" s="15" t="s">
        <v>29</v>
      </c>
      <c r="J117" s="18">
        <v>1</v>
      </c>
    </row>
    <row r="118" spans="1:10" x14ac:dyDescent="0.45">
      <c r="A118" s="6" t="s">
        <v>7</v>
      </c>
      <c r="B118" s="11">
        <v>171</v>
      </c>
      <c r="C118" s="23">
        <v>2601</v>
      </c>
      <c r="D118" s="74">
        <f>B119-B118</f>
        <v>39</v>
      </c>
      <c r="E118" s="75">
        <f>C119-C118</f>
        <v>26028</v>
      </c>
      <c r="I118" s="15" t="s">
        <v>30</v>
      </c>
      <c r="J118" s="18">
        <v>1</v>
      </c>
    </row>
    <row r="119" spans="1:10" ht="14.65" thickBot="1" x14ac:dyDescent="0.5">
      <c r="A119" s="7" t="s">
        <v>8</v>
      </c>
      <c r="B119" s="12">
        <v>210</v>
      </c>
      <c r="C119" s="24">
        <v>28629</v>
      </c>
      <c r="D119" s="74"/>
      <c r="E119" s="75"/>
      <c r="I119" s="15" t="s">
        <v>31</v>
      </c>
      <c r="J119" s="18">
        <v>200</v>
      </c>
    </row>
    <row r="120" spans="1:10" x14ac:dyDescent="0.45">
      <c r="I120" s="15" t="s">
        <v>32</v>
      </c>
      <c r="J120" s="18">
        <v>100</v>
      </c>
    </row>
    <row r="121" spans="1:10" ht="18.399999999999999" thickBot="1" x14ac:dyDescent="0.6">
      <c r="A121" s="73" t="s">
        <v>12</v>
      </c>
      <c r="B121" s="73"/>
      <c r="C121" s="73"/>
      <c r="D121" s="26"/>
      <c r="E121" s="26"/>
      <c r="F121" s="2" t="s">
        <v>9</v>
      </c>
      <c r="G121" s="2"/>
      <c r="H121" s="2"/>
      <c r="I121" s="15" t="s">
        <v>33</v>
      </c>
      <c r="J121" s="18">
        <v>0</v>
      </c>
    </row>
    <row r="122" spans="1:10" x14ac:dyDescent="0.45">
      <c r="A122" s="5" t="s">
        <v>1</v>
      </c>
      <c r="B122" s="10">
        <v>179</v>
      </c>
      <c r="C122" s="25">
        <v>10677</v>
      </c>
      <c r="D122" s="74">
        <f>B123-B122</f>
        <v>35</v>
      </c>
      <c r="E122" s="75">
        <f>C123-C122</f>
        <v>109711</v>
      </c>
      <c r="I122" s="15" t="s">
        <v>34</v>
      </c>
      <c r="J122" s="18">
        <v>200</v>
      </c>
    </row>
    <row r="123" spans="1:10" x14ac:dyDescent="0.45">
      <c r="A123" s="6" t="s">
        <v>1</v>
      </c>
      <c r="B123" s="11">
        <v>214</v>
      </c>
      <c r="C123" s="23">
        <v>120388</v>
      </c>
      <c r="D123" s="74"/>
      <c r="E123" s="75"/>
      <c r="I123" s="15" t="s">
        <v>35</v>
      </c>
      <c r="J123" s="18">
        <v>1</v>
      </c>
    </row>
    <row r="124" spans="1:10" x14ac:dyDescent="0.45">
      <c r="A124" s="6" t="s">
        <v>7</v>
      </c>
      <c r="B124" s="11">
        <v>178</v>
      </c>
      <c r="C124" s="23">
        <v>2601</v>
      </c>
      <c r="D124" s="74">
        <f>B125-B124</f>
        <v>36</v>
      </c>
      <c r="E124" s="75">
        <f>C125-C124</f>
        <v>117158</v>
      </c>
      <c r="I124" s="15" t="s">
        <v>36</v>
      </c>
      <c r="J124" s="18">
        <v>1</v>
      </c>
    </row>
    <row r="125" spans="1:10" ht="14.65" thickBot="1" x14ac:dyDescent="0.5">
      <c r="A125" s="7" t="s">
        <v>8</v>
      </c>
      <c r="B125" s="12">
        <v>214</v>
      </c>
      <c r="C125" s="24">
        <v>119759</v>
      </c>
      <c r="D125" s="74"/>
      <c r="E125" s="75"/>
      <c r="I125" s="15" t="s">
        <v>37</v>
      </c>
      <c r="J125" s="18">
        <v>0</v>
      </c>
    </row>
    <row r="126" spans="1:10" x14ac:dyDescent="0.45">
      <c r="I126" s="15" t="s">
        <v>38</v>
      </c>
      <c r="J126" s="18">
        <v>456</v>
      </c>
    </row>
    <row r="127" spans="1:10" x14ac:dyDescent="0.45">
      <c r="I127" s="15" t="s">
        <v>39</v>
      </c>
      <c r="J127" s="18">
        <v>45.6</v>
      </c>
    </row>
    <row r="128" spans="1:10" x14ac:dyDescent="0.45">
      <c r="I128" s="15" t="s">
        <v>40</v>
      </c>
      <c r="J128" s="69">
        <f xml:space="preserve"> 0.344827586206896 * 10</f>
        <v>3.44827586206896</v>
      </c>
    </row>
    <row r="129" spans="9:10" ht="14.65" thickBot="1" x14ac:dyDescent="0.5">
      <c r="I129" s="16" t="s">
        <v>41</v>
      </c>
      <c r="J129" s="19">
        <v>1</v>
      </c>
    </row>
  </sheetData>
  <mergeCells count="75">
    <mergeCell ref="D13:D14"/>
    <mergeCell ref="E13:E14"/>
    <mergeCell ref="A16:C16"/>
    <mergeCell ref="D17:D18"/>
    <mergeCell ref="E17:E18"/>
    <mergeCell ref="A1:C1"/>
    <mergeCell ref="D3:D4"/>
    <mergeCell ref="E3:E4"/>
    <mergeCell ref="A10:C10"/>
    <mergeCell ref="D11:D12"/>
    <mergeCell ref="E11:E12"/>
    <mergeCell ref="E36:E37"/>
    <mergeCell ref="A43:C43"/>
    <mergeCell ref="D44:D45"/>
    <mergeCell ref="E44:E45"/>
    <mergeCell ref="D19:D20"/>
    <mergeCell ref="E19:E20"/>
    <mergeCell ref="A22:C22"/>
    <mergeCell ref="D23:D24"/>
    <mergeCell ref="E23:E24"/>
    <mergeCell ref="D25:D26"/>
    <mergeCell ref="E25:E26"/>
    <mergeCell ref="D58:D59"/>
    <mergeCell ref="E58:E59"/>
    <mergeCell ref="A32:J32"/>
    <mergeCell ref="A65:J65"/>
    <mergeCell ref="D52:D53"/>
    <mergeCell ref="E52:E53"/>
    <mergeCell ref="A55:C55"/>
    <mergeCell ref="D56:D57"/>
    <mergeCell ref="E56:E57"/>
    <mergeCell ref="D46:D47"/>
    <mergeCell ref="E46:E47"/>
    <mergeCell ref="A49:C49"/>
    <mergeCell ref="D50:D51"/>
    <mergeCell ref="E50:E51"/>
    <mergeCell ref="A34:C34"/>
    <mergeCell ref="D36:D37"/>
    <mergeCell ref="A67:C67"/>
    <mergeCell ref="D69:D70"/>
    <mergeCell ref="E69:E70"/>
    <mergeCell ref="A76:C76"/>
    <mergeCell ref="D77:D78"/>
    <mergeCell ref="E77:E78"/>
    <mergeCell ref="D79:D80"/>
    <mergeCell ref="E79:E80"/>
    <mergeCell ref="A82:C82"/>
    <mergeCell ref="D83:D84"/>
    <mergeCell ref="E83:E84"/>
    <mergeCell ref="D85:D86"/>
    <mergeCell ref="E85:E86"/>
    <mergeCell ref="A88:C88"/>
    <mergeCell ref="D89:D90"/>
    <mergeCell ref="E89:E90"/>
    <mergeCell ref="D91:D92"/>
    <mergeCell ref="E91:E92"/>
    <mergeCell ref="A98:J98"/>
    <mergeCell ref="A100:C100"/>
    <mergeCell ref="D102:D103"/>
    <mergeCell ref="E102:E103"/>
    <mergeCell ref="A109:C109"/>
    <mergeCell ref="D110:D111"/>
    <mergeCell ref="E110:E111"/>
    <mergeCell ref="D112:D113"/>
    <mergeCell ref="E112:E113"/>
    <mergeCell ref="A115:C115"/>
    <mergeCell ref="D116:D117"/>
    <mergeCell ref="E116:E117"/>
    <mergeCell ref="D118:D119"/>
    <mergeCell ref="E118:E119"/>
    <mergeCell ref="A121:C121"/>
    <mergeCell ref="D122:D123"/>
    <mergeCell ref="E122:E123"/>
    <mergeCell ref="D124:D125"/>
    <mergeCell ref="E124:E1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2FE7-306F-4621-A436-D6AA647E05C2}">
  <dimension ref="A1:J63"/>
  <sheetViews>
    <sheetView workbookViewId="0">
      <selection activeCell="D31" sqref="D31"/>
    </sheetView>
  </sheetViews>
  <sheetFormatPr defaultRowHeight="14.25" x14ac:dyDescent="0.45"/>
  <cols>
    <col min="1" max="1" width="11.1328125" customWidth="1"/>
    <col min="2" max="2" width="6.33203125" customWidth="1"/>
    <col min="3" max="3" width="11.73046875" bestFit="1" customWidth="1"/>
    <col min="4" max="4" width="15.796875" bestFit="1" customWidth="1"/>
    <col min="5" max="5" width="19.6640625" bestFit="1" customWidth="1"/>
    <col min="6" max="6" width="19.59765625" bestFit="1" customWidth="1"/>
    <col min="7" max="7" width="19.59765625" customWidth="1"/>
    <col min="8" max="8" width="28" bestFit="1" customWidth="1"/>
    <col min="9" max="9" width="17" bestFit="1" customWidth="1"/>
    <col min="10" max="10" width="6.73046875" bestFit="1" customWidth="1"/>
  </cols>
  <sheetData>
    <row r="1" spans="1:10" ht="18.399999999999999" thickBot="1" x14ac:dyDescent="0.6">
      <c r="A1" s="70" t="s">
        <v>0</v>
      </c>
      <c r="B1" s="71"/>
      <c r="C1" s="72"/>
      <c r="D1" s="27"/>
      <c r="E1" s="27"/>
      <c r="F1" s="1" t="s">
        <v>44</v>
      </c>
      <c r="G1" s="1" t="s">
        <v>47</v>
      </c>
      <c r="H1" s="1" t="s">
        <v>51</v>
      </c>
      <c r="I1" s="20" t="s">
        <v>42</v>
      </c>
      <c r="J1" s="13" t="s">
        <v>43</v>
      </c>
    </row>
    <row r="2" spans="1:10" ht="14.65" thickBot="1" x14ac:dyDescent="0.5">
      <c r="A2" s="21" t="s">
        <v>4</v>
      </c>
      <c r="B2" s="21" t="s">
        <v>5</v>
      </c>
      <c r="C2" s="4" t="s">
        <v>6</v>
      </c>
      <c r="D2" s="28" t="s">
        <v>45</v>
      </c>
      <c r="E2" s="28" t="s">
        <v>46</v>
      </c>
      <c r="G2">
        <f>MAX(D:D)</f>
        <v>39</v>
      </c>
      <c r="H2" s="31" t="s">
        <v>52</v>
      </c>
      <c r="I2" s="14" t="s">
        <v>13</v>
      </c>
      <c r="J2" s="17">
        <v>5</v>
      </c>
    </row>
    <row r="3" spans="1:10" x14ac:dyDescent="0.45">
      <c r="A3" s="5" t="s">
        <v>1</v>
      </c>
      <c r="B3" s="8">
        <v>177</v>
      </c>
      <c r="C3" s="23">
        <v>8781</v>
      </c>
      <c r="D3" s="74">
        <f>B4-B3</f>
        <v>35</v>
      </c>
      <c r="E3" s="75">
        <f>C4-C3</f>
        <v>948</v>
      </c>
      <c r="I3" s="15" t="s">
        <v>14</v>
      </c>
      <c r="J3" s="18">
        <v>300</v>
      </c>
    </row>
    <row r="4" spans="1:10" x14ac:dyDescent="0.45">
      <c r="A4" s="6" t="s">
        <v>1</v>
      </c>
      <c r="B4" s="8">
        <v>212</v>
      </c>
      <c r="C4" s="23">
        <v>9729</v>
      </c>
      <c r="D4" s="74"/>
      <c r="E4" s="75"/>
      <c r="G4" s="1" t="s">
        <v>48</v>
      </c>
      <c r="H4" s="1"/>
      <c r="I4" s="15" t="s">
        <v>15</v>
      </c>
      <c r="J4" s="18">
        <v>2900</v>
      </c>
    </row>
    <row r="5" spans="1:10" x14ac:dyDescent="0.45">
      <c r="A5" s="6" t="s">
        <v>3</v>
      </c>
      <c r="B5" s="8">
        <v>174</v>
      </c>
      <c r="C5" s="23">
        <v>4271</v>
      </c>
      <c r="D5" s="29"/>
      <c r="E5" s="29"/>
      <c r="G5">
        <f>MIN(D:D)</f>
        <v>34</v>
      </c>
      <c r="H5" t="s">
        <v>54</v>
      </c>
      <c r="I5" s="15" t="s">
        <v>16</v>
      </c>
      <c r="J5" s="18">
        <v>1000</v>
      </c>
    </row>
    <row r="6" spans="1:10" x14ac:dyDescent="0.45">
      <c r="A6" s="6" t="s">
        <v>3</v>
      </c>
      <c r="B6" s="8">
        <v>208</v>
      </c>
      <c r="C6" s="23">
        <v>3496</v>
      </c>
      <c r="D6" s="29"/>
      <c r="E6" s="29"/>
      <c r="I6" s="15" t="s">
        <v>17</v>
      </c>
      <c r="J6" s="18">
        <f xml:space="preserve"> 0.456</f>
        <v>0.45600000000000002</v>
      </c>
    </row>
    <row r="7" spans="1:10" x14ac:dyDescent="0.45">
      <c r="A7" s="6" t="s">
        <v>2</v>
      </c>
      <c r="B7" s="8">
        <v>178</v>
      </c>
      <c r="C7" s="23">
        <v>4553</v>
      </c>
      <c r="D7" s="29"/>
      <c r="E7" s="29"/>
      <c r="G7" s="1" t="s">
        <v>49</v>
      </c>
      <c r="H7" s="1"/>
      <c r="I7" s="15" t="s">
        <v>18</v>
      </c>
      <c r="J7" s="33">
        <f xml:space="preserve"> 0.0456 / 2</f>
        <v>2.2800000000000001E-2</v>
      </c>
    </row>
    <row r="8" spans="1:10" ht="14.65" thickBot="1" x14ac:dyDescent="0.5">
      <c r="A8" s="7" t="s">
        <v>2</v>
      </c>
      <c r="B8" s="9">
        <v>213</v>
      </c>
      <c r="C8" s="24">
        <v>6331</v>
      </c>
      <c r="D8" s="29"/>
      <c r="E8" s="29"/>
      <c r="G8">
        <f>MAX(E:E)</f>
        <v>7111</v>
      </c>
      <c r="I8" s="15" t="s">
        <v>19</v>
      </c>
      <c r="J8" s="18">
        <v>1</v>
      </c>
    </row>
    <row r="9" spans="1:10" ht="14.65" thickBot="1" x14ac:dyDescent="0.5">
      <c r="I9" s="15" t="s">
        <v>20</v>
      </c>
      <c r="J9" s="18">
        <v>1</v>
      </c>
    </row>
    <row r="10" spans="1:10" ht="18.399999999999999" thickBot="1" x14ac:dyDescent="0.6">
      <c r="A10" s="70" t="s">
        <v>11</v>
      </c>
      <c r="B10" s="71"/>
      <c r="C10" s="72"/>
      <c r="D10" s="27"/>
      <c r="E10" s="27"/>
      <c r="F10" s="2" t="s">
        <v>9</v>
      </c>
      <c r="G10" s="30" t="s">
        <v>50</v>
      </c>
      <c r="H10" s="30"/>
      <c r="I10" s="15" t="s">
        <v>21</v>
      </c>
      <c r="J10" s="18">
        <v>1E-3</v>
      </c>
    </row>
    <row r="11" spans="1:10" x14ac:dyDescent="0.45">
      <c r="A11" s="5" t="s">
        <v>1</v>
      </c>
      <c r="B11" s="10">
        <v>177</v>
      </c>
      <c r="C11" s="25">
        <v>8781</v>
      </c>
      <c r="D11" s="74">
        <f>B12-B11</f>
        <v>35</v>
      </c>
      <c r="E11" s="75">
        <f>C12-C11</f>
        <v>948</v>
      </c>
      <c r="G11">
        <f xml:space="preserve"> MIN(E:E)</f>
        <v>-775</v>
      </c>
      <c r="I11" s="15" t="s">
        <v>22</v>
      </c>
      <c r="J11" s="18">
        <v>1</v>
      </c>
    </row>
    <row r="12" spans="1:10" x14ac:dyDescent="0.45">
      <c r="A12" s="6" t="s">
        <v>1</v>
      </c>
      <c r="B12" s="11">
        <v>212</v>
      </c>
      <c r="C12" s="23">
        <v>9729</v>
      </c>
      <c r="D12" s="74"/>
      <c r="E12" s="75"/>
      <c r="I12" s="15" t="s">
        <v>23</v>
      </c>
      <c r="J12" s="18">
        <v>0.1</v>
      </c>
    </row>
    <row r="13" spans="1:10" x14ac:dyDescent="0.45">
      <c r="A13" s="6" t="s">
        <v>7</v>
      </c>
      <c r="B13" s="11">
        <v>176</v>
      </c>
      <c r="C13" s="23">
        <v>6968</v>
      </c>
      <c r="D13" s="74">
        <f>B14-B13</f>
        <v>37</v>
      </c>
      <c r="E13" s="75">
        <f>C14-C13</f>
        <v>1800</v>
      </c>
      <c r="G13" s="1"/>
      <c r="H13" s="1"/>
      <c r="I13" s="15" t="s">
        <v>24</v>
      </c>
      <c r="J13" s="18">
        <v>0.05</v>
      </c>
    </row>
    <row r="14" spans="1:10" ht="14.65" thickBot="1" x14ac:dyDescent="0.5">
      <c r="A14" s="7" t="s">
        <v>8</v>
      </c>
      <c r="B14" s="12">
        <v>213</v>
      </c>
      <c r="C14" s="24">
        <v>8768</v>
      </c>
      <c r="D14" s="74"/>
      <c r="E14" s="75"/>
      <c r="I14" s="15" t="s">
        <v>25</v>
      </c>
      <c r="J14" s="18">
        <v>0.05</v>
      </c>
    </row>
    <row r="15" spans="1:10" ht="14.65" thickBot="1" x14ac:dyDescent="0.5">
      <c r="I15" s="15" t="s">
        <v>26</v>
      </c>
      <c r="J15" s="18">
        <v>3</v>
      </c>
    </row>
    <row r="16" spans="1:10" ht="18.399999999999999" thickBot="1" x14ac:dyDescent="0.6">
      <c r="A16" s="70" t="s">
        <v>10</v>
      </c>
      <c r="B16" s="71"/>
      <c r="C16" s="72"/>
      <c r="D16" s="27"/>
      <c r="E16" s="27"/>
      <c r="F16" s="2" t="s">
        <v>9</v>
      </c>
      <c r="G16" s="2"/>
      <c r="H16" s="2"/>
      <c r="I16" s="15" t="s">
        <v>27</v>
      </c>
      <c r="J16" s="58">
        <v>0.05</v>
      </c>
    </row>
    <row r="17" spans="1:10" x14ac:dyDescent="0.45">
      <c r="A17" s="5" t="s">
        <v>1</v>
      </c>
      <c r="B17" s="10">
        <v>174</v>
      </c>
      <c r="C17" s="25">
        <v>4271</v>
      </c>
      <c r="D17" s="74">
        <f>B18-B17</f>
        <v>34</v>
      </c>
      <c r="E17" s="75">
        <f>C18-C17</f>
        <v>-775</v>
      </c>
      <c r="I17" s="15" t="s">
        <v>28</v>
      </c>
      <c r="J17" s="58">
        <v>0.2</v>
      </c>
    </row>
    <row r="18" spans="1:10" x14ac:dyDescent="0.45">
      <c r="A18" s="6" t="s">
        <v>1</v>
      </c>
      <c r="B18" s="11">
        <v>208</v>
      </c>
      <c r="C18" s="23">
        <v>3496</v>
      </c>
      <c r="D18" s="74"/>
      <c r="E18" s="75"/>
      <c r="I18" s="15" t="s">
        <v>29</v>
      </c>
      <c r="J18" s="18">
        <v>1</v>
      </c>
    </row>
    <row r="19" spans="1:10" x14ac:dyDescent="0.45">
      <c r="A19" s="6" t="s">
        <v>7</v>
      </c>
      <c r="B19" s="11">
        <v>171</v>
      </c>
      <c r="C19" s="23">
        <v>2601</v>
      </c>
      <c r="D19" s="74">
        <f>B20-B19</f>
        <v>39</v>
      </c>
      <c r="E19" s="75">
        <f>C20-C19</f>
        <v>261</v>
      </c>
      <c r="I19" s="15" t="s">
        <v>30</v>
      </c>
      <c r="J19" s="18">
        <v>1</v>
      </c>
    </row>
    <row r="20" spans="1:10" ht="14.65" thickBot="1" x14ac:dyDescent="0.5">
      <c r="A20" s="7" t="s">
        <v>8</v>
      </c>
      <c r="B20" s="12">
        <v>210</v>
      </c>
      <c r="C20" s="24">
        <v>2862</v>
      </c>
      <c r="D20" s="74"/>
      <c r="E20" s="75"/>
      <c r="I20" s="15" t="s">
        <v>31</v>
      </c>
      <c r="J20" s="18">
        <v>200</v>
      </c>
    </row>
    <row r="21" spans="1:10" x14ac:dyDescent="0.45">
      <c r="I21" s="15" t="s">
        <v>32</v>
      </c>
      <c r="J21" s="18">
        <v>100</v>
      </c>
    </row>
    <row r="22" spans="1:10" ht="18.399999999999999" thickBot="1" x14ac:dyDescent="0.6">
      <c r="A22" s="73" t="s">
        <v>12</v>
      </c>
      <c r="B22" s="73"/>
      <c r="C22" s="73"/>
      <c r="D22" s="26"/>
      <c r="E22" s="26"/>
      <c r="F22" s="2" t="s">
        <v>9</v>
      </c>
      <c r="G22" s="2"/>
      <c r="H22" s="2"/>
      <c r="I22" s="15" t="s">
        <v>33</v>
      </c>
      <c r="J22" s="18">
        <v>0</v>
      </c>
    </row>
    <row r="23" spans="1:10" x14ac:dyDescent="0.45">
      <c r="A23" s="5" t="s">
        <v>1</v>
      </c>
      <c r="B23" s="10">
        <v>178</v>
      </c>
      <c r="C23" s="25">
        <v>4553</v>
      </c>
      <c r="D23" s="74">
        <f>B24-B23</f>
        <v>35</v>
      </c>
      <c r="E23" s="75">
        <f>C24-C23</f>
        <v>1778</v>
      </c>
      <c r="I23" s="15" t="s">
        <v>34</v>
      </c>
      <c r="J23" s="18">
        <v>200</v>
      </c>
    </row>
    <row r="24" spans="1:10" x14ac:dyDescent="0.45">
      <c r="A24" s="6" t="s">
        <v>1</v>
      </c>
      <c r="B24" s="11">
        <v>213</v>
      </c>
      <c r="C24" s="23">
        <v>6331</v>
      </c>
      <c r="D24" s="74"/>
      <c r="E24" s="75"/>
      <c r="I24" s="15" t="s">
        <v>35</v>
      </c>
      <c r="J24" s="18">
        <v>1</v>
      </c>
    </row>
    <row r="25" spans="1:10" x14ac:dyDescent="0.45">
      <c r="A25" s="6" t="s">
        <v>7</v>
      </c>
      <c r="B25" s="11">
        <v>178</v>
      </c>
      <c r="C25" s="23">
        <v>4466</v>
      </c>
      <c r="D25" s="74">
        <f>B26-B25</f>
        <v>36</v>
      </c>
      <c r="E25" s="75">
        <f>C26-C25</f>
        <v>1521</v>
      </c>
      <c r="I25" s="15" t="s">
        <v>36</v>
      </c>
      <c r="J25" s="18">
        <v>1</v>
      </c>
    </row>
    <row r="26" spans="1:10" ht="14.65" thickBot="1" x14ac:dyDescent="0.5">
      <c r="A26" s="7" t="s">
        <v>8</v>
      </c>
      <c r="B26" s="12">
        <v>214</v>
      </c>
      <c r="C26" s="24">
        <v>5987</v>
      </c>
      <c r="D26" s="74"/>
      <c r="E26" s="75"/>
      <c r="I26" s="15" t="s">
        <v>37</v>
      </c>
      <c r="J26" s="18">
        <v>0</v>
      </c>
    </row>
    <row r="27" spans="1:10" x14ac:dyDescent="0.45">
      <c r="I27" s="15" t="s">
        <v>38</v>
      </c>
      <c r="J27" s="33">
        <f xml:space="preserve"> 456 / 2</f>
        <v>228</v>
      </c>
    </row>
    <row r="28" spans="1:10" x14ac:dyDescent="0.45">
      <c r="I28" s="15" t="s">
        <v>39</v>
      </c>
      <c r="J28" s="18">
        <v>45.6</v>
      </c>
    </row>
    <row r="29" spans="1:10" x14ac:dyDescent="0.45">
      <c r="I29" s="15" t="s">
        <v>40</v>
      </c>
      <c r="J29" s="60">
        <f xml:space="preserve"> 0.344827586206896 * 2</f>
        <v>0.68965517241379204</v>
      </c>
    </row>
    <row r="30" spans="1:10" ht="14.65" thickBot="1" x14ac:dyDescent="0.5">
      <c r="I30" s="16" t="s">
        <v>41</v>
      </c>
      <c r="J30" s="19">
        <v>1</v>
      </c>
    </row>
    <row r="32" spans="1:10" x14ac:dyDescent="0.45">
      <c r="A32" s="76" t="s">
        <v>62</v>
      </c>
      <c r="B32" s="76"/>
      <c r="C32" s="76"/>
      <c r="D32" s="76"/>
      <c r="E32" s="76"/>
      <c r="F32" s="76"/>
      <c r="G32" s="76"/>
      <c r="H32" s="76"/>
      <c r="I32" s="76"/>
      <c r="J32" s="76"/>
    </row>
    <row r="33" spans="1:10" ht="14.65" thickBot="1" x14ac:dyDescent="0.5"/>
    <row r="34" spans="1:10" ht="18.399999999999999" thickBot="1" x14ac:dyDescent="0.6">
      <c r="A34" s="70" t="s">
        <v>0</v>
      </c>
      <c r="B34" s="71"/>
      <c r="C34" s="72"/>
      <c r="D34" s="27"/>
      <c r="E34" s="27"/>
      <c r="F34" s="1" t="s">
        <v>44</v>
      </c>
      <c r="G34" s="1" t="s">
        <v>47</v>
      </c>
      <c r="H34" s="1" t="s">
        <v>51</v>
      </c>
      <c r="I34" s="20" t="s">
        <v>42</v>
      </c>
      <c r="J34" s="13" t="s">
        <v>43</v>
      </c>
    </row>
    <row r="35" spans="1:10" ht="14.65" thickBot="1" x14ac:dyDescent="0.5">
      <c r="A35" s="21" t="s">
        <v>4</v>
      </c>
      <c r="B35" s="21" t="s">
        <v>5</v>
      </c>
      <c r="C35" s="4" t="s">
        <v>6</v>
      </c>
      <c r="D35" s="28" t="s">
        <v>45</v>
      </c>
      <c r="E35" s="28" t="s">
        <v>46</v>
      </c>
      <c r="G35">
        <f>MAX(D:D)</f>
        <v>39</v>
      </c>
      <c r="H35" s="31" t="s">
        <v>52</v>
      </c>
      <c r="I35" s="14" t="s">
        <v>13</v>
      </c>
      <c r="J35" s="17">
        <v>5</v>
      </c>
    </row>
    <row r="36" spans="1:10" x14ac:dyDescent="0.45">
      <c r="A36" s="5" t="s">
        <v>1</v>
      </c>
      <c r="B36" s="8">
        <v>178</v>
      </c>
      <c r="C36" s="23">
        <v>22433</v>
      </c>
      <c r="D36" s="74">
        <f>B37-B36</f>
        <v>34</v>
      </c>
      <c r="E36" s="75">
        <f>C37-C36</f>
        <v>6271</v>
      </c>
      <c r="I36" s="15" t="s">
        <v>14</v>
      </c>
      <c r="J36" s="18">
        <v>300</v>
      </c>
    </row>
    <row r="37" spans="1:10" x14ac:dyDescent="0.45">
      <c r="A37" s="6" t="s">
        <v>1</v>
      </c>
      <c r="B37" s="8">
        <v>212</v>
      </c>
      <c r="C37" s="23">
        <v>28704</v>
      </c>
      <c r="D37" s="74"/>
      <c r="E37" s="75"/>
      <c r="G37" s="1" t="s">
        <v>48</v>
      </c>
      <c r="H37" s="1"/>
      <c r="I37" s="15" t="s">
        <v>15</v>
      </c>
      <c r="J37" s="18">
        <v>2900</v>
      </c>
    </row>
    <row r="38" spans="1:10" x14ac:dyDescent="0.45">
      <c r="A38" s="6" t="s">
        <v>3</v>
      </c>
      <c r="B38" s="8"/>
      <c r="C38" s="23"/>
      <c r="D38" s="29"/>
      <c r="E38" s="29"/>
      <c r="G38">
        <f>MIN(D:D)</f>
        <v>34</v>
      </c>
      <c r="H38" s="61" t="s">
        <v>60</v>
      </c>
      <c r="I38" s="15" t="s">
        <v>16</v>
      </c>
      <c r="J38" s="18">
        <v>1000</v>
      </c>
    </row>
    <row r="39" spans="1:10" x14ac:dyDescent="0.45">
      <c r="A39" s="6" t="s">
        <v>3</v>
      </c>
      <c r="B39" s="8"/>
      <c r="C39" s="23"/>
      <c r="D39" s="29"/>
      <c r="E39" s="29"/>
      <c r="I39" s="15" t="s">
        <v>17</v>
      </c>
      <c r="J39" s="18">
        <f xml:space="preserve"> 0.456</f>
        <v>0.45600000000000002</v>
      </c>
    </row>
    <row r="40" spans="1:10" x14ac:dyDescent="0.45">
      <c r="A40" s="6" t="s">
        <v>2</v>
      </c>
      <c r="B40" s="8"/>
      <c r="C40" s="23"/>
      <c r="D40" s="29"/>
      <c r="E40" s="29"/>
      <c r="G40" s="1" t="s">
        <v>49</v>
      </c>
      <c r="H40" s="1"/>
      <c r="I40" s="15" t="s">
        <v>18</v>
      </c>
      <c r="J40" s="33">
        <f xml:space="preserve"> 0.0456 * 2</f>
        <v>9.1200000000000003E-2</v>
      </c>
    </row>
    <row r="41" spans="1:10" ht="14.65" thickBot="1" x14ac:dyDescent="0.5">
      <c r="A41" s="7" t="s">
        <v>2</v>
      </c>
      <c r="B41" s="9"/>
      <c r="C41" s="24"/>
      <c r="D41" s="29"/>
      <c r="E41" s="29"/>
      <c r="G41">
        <f>MAX(E:E)</f>
        <v>7111</v>
      </c>
      <c r="I41" s="15" t="s">
        <v>19</v>
      </c>
      <c r="J41" s="18">
        <v>1</v>
      </c>
    </row>
    <row r="42" spans="1:10" ht="14.65" thickBot="1" x14ac:dyDescent="0.5">
      <c r="I42" s="15" t="s">
        <v>20</v>
      </c>
      <c r="J42" s="18">
        <v>1</v>
      </c>
    </row>
    <row r="43" spans="1:10" ht="18.399999999999999" thickBot="1" x14ac:dyDescent="0.6">
      <c r="A43" s="70" t="s">
        <v>11</v>
      </c>
      <c r="B43" s="71"/>
      <c r="C43" s="72"/>
      <c r="D43" s="27"/>
      <c r="E43" s="27"/>
      <c r="F43" s="2" t="s">
        <v>9</v>
      </c>
      <c r="G43" s="30" t="s">
        <v>50</v>
      </c>
      <c r="H43" s="30"/>
      <c r="I43" s="15" t="s">
        <v>21</v>
      </c>
      <c r="J43" s="18">
        <v>1E-3</v>
      </c>
    </row>
    <row r="44" spans="1:10" x14ac:dyDescent="0.45">
      <c r="A44" s="5" t="s">
        <v>1</v>
      </c>
      <c r="B44" s="10">
        <v>178</v>
      </c>
      <c r="C44" s="25">
        <v>22433</v>
      </c>
      <c r="D44" s="74">
        <f>B45-B44</f>
        <v>34</v>
      </c>
      <c r="E44" s="75">
        <f>C45-C44</f>
        <v>6271</v>
      </c>
      <c r="G44">
        <f xml:space="preserve"> MIN(E:E)</f>
        <v>-775</v>
      </c>
      <c r="I44" s="15" t="s">
        <v>22</v>
      </c>
      <c r="J44" s="18">
        <v>1</v>
      </c>
    </row>
    <row r="45" spans="1:10" x14ac:dyDescent="0.45">
      <c r="A45" s="6" t="s">
        <v>1</v>
      </c>
      <c r="B45" s="11">
        <v>212</v>
      </c>
      <c r="C45" s="23">
        <v>28704</v>
      </c>
      <c r="D45" s="74"/>
      <c r="E45" s="75"/>
      <c r="I45" s="15" t="s">
        <v>23</v>
      </c>
      <c r="J45" s="18">
        <v>0.1</v>
      </c>
    </row>
    <row r="46" spans="1:10" x14ac:dyDescent="0.45">
      <c r="A46" s="6" t="s">
        <v>7</v>
      </c>
      <c r="B46" s="11">
        <v>178</v>
      </c>
      <c r="C46" s="23">
        <v>20348</v>
      </c>
      <c r="D46" s="74">
        <f>B47-B46</f>
        <v>36</v>
      </c>
      <c r="E46" s="75">
        <f>C47-C46</f>
        <v>6369</v>
      </c>
      <c r="G46" s="1"/>
      <c r="H46" s="1"/>
      <c r="I46" s="15" t="s">
        <v>24</v>
      </c>
      <c r="J46" s="18">
        <v>0.05</v>
      </c>
    </row>
    <row r="47" spans="1:10" ht="14.65" thickBot="1" x14ac:dyDescent="0.5">
      <c r="A47" s="7" t="s">
        <v>8</v>
      </c>
      <c r="B47" s="12">
        <v>214</v>
      </c>
      <c r="C47" s="24">
        <v>26717</v>
      </c>
      <c r="D47" s="74"/>
      <c r="E47" s="75"/>
      <c r="I47" s="15" t="s">
        <v>25</v>
      </c>
      <c r="J47" s="18">
        <v>0.05</v>
      </c>
    </row>
    <row r="48" spans="1:10" ht="14.65" thickBot="1" x14ac:dyDescent="0.5">
      <c r="I48" s="15" t="s">
        <v>26</v>
      </c>
      <c r="J48" s="18">
        <v>3</v>
      </c>
    </row>
    <row r="49" spans="1:10" ht="18.399999999999999" thickBot="1" x14ac:dyDescent="0.6">
      <c r="A49" s="70" t="s">
        <v>10</v>
      </c>
      <c r="B49" s="71"/>
      <c r="C49" s="72"/>
      <c r="D49" s="27"/>
      <c r="E49" s="27"/>
      <c r="F49" s="2" t="s">
        <v>9</v>
      </c>
      <c r="G49" s="2"/>
      <c r="H49" s="2"/>
      <c r="I49" s="15" t="s">
        <v>27</v>
      </c>
      <c r="J49" s="58">
        <v>0.05</v>
      </c>
    </row>
    <row r="50" spans="1:10" x14ac:dyDescent="0.45">
      <c r="A50" s="5" t="s">
        <v>1</v>
      </c>
      <c r="B50" s="10">
        <v>174</v>
      </c>
      <c r="C50" s="25">
        <v>4271</v>
      </c>
      <c r="D50" s="74">
        <f>B51-B50</f>
        <v>34</v>
      </c>
      <c r="E50" s="75">
        <f>C51-C50</f>
        <v>-775</v>
      </c>
      <c r="I50" s="15" t="s">
        <v>28</v>
      </c>
      <c r="J50" s="58">
        <v>0.2</v>
      </c>
    </row>
    <row r="51" spans="1:10" x14ac:dyDescent="0.45">
      <c r="A51" s="6" t="s">
        <v>1</v>
      </c>
      <c r="B51" s="11">
        <v>208</v>
      </c>
      <c r="C51" s="23">
        <v>3496</v>
      </c>
      <c r="D51" s="74"/>
      <c r="E51" s="75"/>
      <c r="I51" s="15" t="s">
        <v>29</v>
      </c>
      <c r="J51" s="18">
        <v>1</v>
      </c>
    </row>
    <row r="52" spans="1:10" x14ac:dyDescent="0.45">
      <c r="A52" s="6" t="s">
        <v>7</v>
      </c>
      <c r="B52" s="11">
        <v>171</v>
      </c>
      <c r="C52" s="23">
        <v>2601</v>
      </c>
      <c r="D52" s="74">
        <f>B53-B52</f>
        <v>39</v>
      </c>
      <c r="E52" s="75">
        <f>C53-C52</f>
        <v>261</v>
      </c>
      <c r="I52" s="15" t="s">
        <v>30</v>
      </c>
      <c r="J52" s="18">
        <v>1</v>
      </c>
    </row>
    <row r="53" spans="1:10" ht="14.65" thickBot="1" x14ac:dyDescent="0.5">
      <c r="A53" s="7" t="s">
        <v>8</v>
      </c>
      <c r="B53" s="12">
        <v>210</v>
      </c>
      <c r="C53" s="24">
        <v>2862</v>
      </c>
      <c r="D53" s="74"/>
      <c r="E53" s="75"/>
      <c r="I53" s="15" t="s">
        <v>31</v>
      </c>
      <c r="J53" s="18">
        <v>200</v>
      </c>
    </row>
    <row r="54" spans="1:10" x14ac:dyDescent="0.45">
      <c r="I54" s="15" t="s">
        <v>32</v>
      </c>
      <c r="J54" s="18">
        <v>100</v>
      </c>
    </row>
    <row r="55" spans="1:10" ht="18.399999999999999" thickBot="1" x14ac:dyDescent="0.6">
      <c r="A55" s="73" t="s">
        <v>12</v>
      </c>
      <c r="B55" s="73"/>
      <c r="C55" s="73"/>
      <c r="D55" s="26"/>
      <c r="E55" s="26"/>
      <c r="F55" s="2" t="s">
        <v>9</v>
      </c>
      <c r="G55" s="2"/>
      <c r="H55" s="2"/>
      <c r="I55" s="15" t="s">
        <v>33</v>
      </c>
      <c r="J55" s="18">
        <v>0</v>
      </c>
    </row>
    <row r="56" spans="1:10" x14ac:dyDescent="0.45">
      <c r="A56" s="5" t="s">
        <v>1</v>
      </c>
      <c r="B56" s="10">
        <v>178</v>
      </c>
      <c r="C56" s="25">
        <v>18213</v>
      </c>
      <c r="D56" s="74">
        <f>B57-B56</f>
        <v>35</v>
      </c>
      <c r="E56" s="75">
        <f>C57-C56</f>
        <v>7111</v>
      </c>
      <c r="I56" s="15" t="s">
        <v>34</v>
      </c>
      <c r="J56" s="18">
        <v>200</v>
      </c>
    </row>
    <row r="57" spans="1:10" x14ac:dyDescent="0.45">
      <c r="A57" s="6" t="s">
        <v>1</v>
      </c>
      <c r="B57" s="11">
        <v>213</v>
      </c>
      <c r="C57" s="23">
        <v>25324</v>
      </c>
      <c r="D57" s="74"/>
      <c r="E57" s="75"/>
      <c r="I57" s="15" t="s">
        <v>35</v>
      </c>
      <c r="J57" s="18">
        <v>1</v>
      </c>
    </row>
    <row r="58" spans="1:10" x14ac:dyDescent="0.45">
      <c r="A58" s="6" t="s">
        <v>7</v>
      </c>
      <c r="B58" s="11">
        <v>178</v>
      </c>
      <c r="C58" s="23">
        <v>17865</v>
      </c>
      <c r="D58" s="74">
        <f>B59-B58</f>
        <v>36</v>
      </c>
      <c r="E58" s="75">
        <f>C59-C58</f>
        <v>6086</v>
      </c>
      <c r="I58" s="15" t="s">
        <v>36</v>
      </c>
      <c r="J58" s="18">
        <v>1</v>
      </c>
    </row>
    <row r="59" spans="1:10" ht="14.65" thickBot="1" x14ac:dyDescent="0.5">
      <c r="A59" s="7" t="s">
        <v>8</v>
      </c>
      <c r="B59" s="12">
        <v>214</v>
      </c>
      <c r="C59" s="24">
        <v>23951</v>
      </c>
      <c r="D59" s="74"/>
      <c r="E59" s="75"/>
      <c r="I59" s="15" t="s">
        <v>37</v>
      </c>
      <c r="J59" s="18">
        <v>0</v>
      </c>
    </row>
    <row r="60" spans="1:10" x14ac:dyDescent="0.45">
      <c r="I60" s="15" t="s">
        <v>38</v>
      </c>
      <c r="J60" s="33">
        <f xml:space="preserve"> 456 * 2</f>
        <v>912</v>
      </c>
    </row>
    <row r="61" spans="1:10" x14ac:dyDescent="0.45">
      <c r="I61" s="15" t="s">
        <v>39</v>
      </c>
      <c r="J61" s="18">
        <v>45.6</v>
      </c>
    </row>
    <row r="62" spans="1:10" x14ac:dyDescent="0.45">
      <c r="I62" s="15" t="s">
        <v>40</v>
      </c>
      <c r="J62" s="60">
        <f xml:space="preserve"> 0.344827586206896 * 2</f>
        <v>0.68965517241379204</v>
      </c>
    </row>
    <row r="63" spans="1:10" ht="14.65" thickBot="1" x14ac:dyDescent="0.5">
      <c r="I63" s="16" t="s">
        <v>41</v>
      </c>
      <c r="J63" s="19">
        <v>1</v>
      </c>
    </row>
  </sheetData>
  <mergeCells count="37">
    <mergeCell ref="D19:D20"/>
    <mergeCell ref="E19:E20"/>
    <mergeCell ref="A1:C1"/>
    <mergeCell ref="D3:D4"/>
    <mergeCell ref="E3:E4"/>
    <mergeCell ref="A10:C10"/>
    <mergeCell ref="D11:D12"/>
    <mergeCell ref="E11:E12"/>
    <mergeCell ref="D13:D14"/>
    <mergeCell ref="E13:E14"/>
    <mergeCell ref="A16:C16"/>
    <mergeCell ref="D17:D18"/>
    <mergeCell ref="E17:E18"/>
    <mergeCell ref="D46:D47"/>
    <mergeCell ref="E46:E47"/>
    <mergeCell ref="A22:C22"/>
    <mergeCell ref="D23:D24"/>
    <mergeCell ref="E23:E24"/>
    <mergeCell ref="D25:D26"/>
    <mergeCell ref="E25:E26"/>
    <mergeCell ref="A34:C34"/>
    <mergeCell ref="D56:D57"/>
    <mergeCell ref="E56:E57"/>
    <mergeCell ref="D58:D59"/>
    <mergeCell ref="E58:E59"/>
    <mergeCell ref="A32:J32"/>
    <mergeCell ref="A49:C49"/>
    <mergeCell ref="D50:D51"/>
    <mergeCell ref="E50:E51"/>
    <mergeCell ref="D52:D53"/>
    <mergeCell ref="E52:E53"/>
    <mergeCell ref="A55:C55"/>
    <mergeCell ref="D36:D37"/>
    <mergeCell ref="E36:E37"/>
    <mergeCell ref="A43:C43"/>
    <mergeCell ref="D44:D45"/>
    <mergeCell ref="E44:E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Comparisons</vt:lpstr>
      <vt:lpstr>Original Parameter Values</vt:lpstr>
      <vt:lpstr>Prob Stress</vt:lpstr>
      <vt:lpstr>Shedding Ratio</vt:lpstr>
      <vt:lpstr>NEC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Chitwood</dc:creator>
  <cp:lastModifiedBy>Corey Chitwood</cp:lastModifiedBy>
  <dcterms:created xsi:type="dcterms:W3CDTF">2021-12-01T19:57:49Z</dcterms:created>
  <dcterms:modified xsi:type="dcterms:W3CDTF">2021-12-20T19:53:46Z</dcterms:modified>
</cp:coreProperties>
</file>