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6360" yWindow="-10900" windowWidth="25780" windowHeight="16580" tabRatio="500" activeTab="2"/>
  </bookViews>
  <sheets>
    <sheet name="Sheet1" sheetId="1" r:id="rId1"/>
    <sheet name="BOM" sheetId="7" r:id="rId2"/>
    <sheet name="Total Cost" sheetId="3" r:id="rId3"/>
  </sheets>
  <definedNames>
    <definedName name="_1ChAmp_circuit" localSheetId="0">Sheet1!$A$1:$K$26</definedName>
    <definedName name="_1ChAmp_circuit" localSheetId="2">'Total Cost'!#REF!</definedName>
    <definedName name="_1ChAmp_circuit_1" localSheetId="0">Sheet1!$A$1:$K$26</definedName>
    <definedName name="_1ChAmp_circuit_TH" localSheetId="1">BOM!$A$1:$J$27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3" l="1"/>
  <c r="L27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" i="7"/>
  <c r="K8" i="7"/>
  <c r="K22" i="7"/>
  <c r="K16" i="7"/>
  <c r="K15" i="7"/>
  <c r="K6" i="7"/>
  <c r="K11" i="7"/>
  <c r="K10" i="7"/>
  <c r="K21" i="7"/>
  <c r="K24" i="7"/>
  <c r="K2" i="7"/>
  <c r="K3" i="7"/>
  <c r="K4" i="7"/>
  <c r="K5" i="7"/>
  <c r="K7" i="7"/>
  <c r="K9" i="7"/>
  <c r="K12" i="7"/>
  <c r="K13" i="7"/>
  <c r="K14" i="7"/>
  <c r="K17" i="7"/>
  <c r="K18" i="7"/>
  <c r="K19" i="7"/>
  <c r="K20" i="7"/>
  <c r="K23" i="7"/>
  <c r="K25" i="7"/>
  <c r="K26" i="7"/>
  <c r="K27" i="7"/>
  <c r="D7" i="3"/>
  <c r="C7" i="3"/>
  <c r="O2" i="1"/>
  <c r="P2" i="1"/>
  <c r="O3" i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P27" i="1"/>
  <c r="O27" i="1"/>
  <c r="A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connections.xml><?xml version="1.0" encoding="utf-8"?>
<connections xmlns="http://schemas.openxmlformats.org/spreadsheetml/2006/main">
  <connection id="1" name="1ChAmp_circuit_TH.csv" type="6" refreshedVersion="0" background="1" saveData="1">
    <textPr fileType="mac" sourceFile="Macintosh HD:Users:cpfeiffer:Documents:Projects:7chCryostat:OutputAmplifiers:1ChAmp_circuit_TH.csv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ChAmp_circuit.csv" type="6" refreshedVersion="0" background="1" saveData="1">
    <textPr fileType="mac" sourceFile="Macintosh HD:Users:cpfeiffer:Documents:eagle:7chAmplifiers:1ChAmp_circuit.csv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1ChAmp_circuit.csv1" type="6" refreshedVersion="0" background="1" saveData="1">
    <textPr fileType="mac" sourceFile="Macintosh HD:Users:cpfeiffer:Documents:eagle:7chAmplifiers:1ChAmp_circuit.csv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<sst xmlns="http://schemas.openxmlformats.org/spreadsheetml/2006/main" count="279" uniqueCount="110">
  <si>
    <t>Parts</t>
  </si>
  <si>
    <t>Qty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</si>
  <si>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</si>
  <si>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</si>
  <si>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</si>
  <si>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</si>
  <si>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</si>
  <si>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</si>
  <si>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</si>
  <si>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</si>
  <si>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C-EU025-025X050</t>
  </si>
  <si>
    <t>C025-025X050</t>
  </si>
  <si>
    <t>CAPACITOR, European symbol</t>
  </si>
  <si>
    <t>JP3Q</t>
  </si>
  <si>
    <t>JP5, JP6</t>
  </si>
  <si>
    <t>JUMPER</t>
  </si>
  <si>
    <t>JP4Q</t>
  </si>
  <si>
    <t>JP1, JP2, JP3, JP4</t>
  </si>
  <si>
    <t>R-EU_0204/5</t>
  </si>
  <si>
    <t>0204/5</t>
  </si>
  <si>
    <t>RESISTOR, European symbol</t>
  </si>
  <si>
    <t>22-23-2031</t>
  </si>
  <si>
    <t>SUPPLY</t>
  </si>
  <si>
    <t>1.6k</t>
  </si>
  <si>
    <t>R-EU_R0805</t>
  </si>
  <si>
    <t>R0805</t>
  </si>
  <si>
    <t>R10</t>
  </si>
  <si>
    <t>R13, R14</t>
  </si>
  <si>
    <t>C-EUC0805</t>
  </si>
  <si>
    <t>C0805</t>
  </si>
  <si>
    <t>C1, C3, C5, C6, C7, C8</t>
  </si>
  <si>
    <t>10u</t>
  </si>
  <si>
    <t>C10, C11, C12, C15</t>
  </si>
  <si>
    <t>R5, R7</t>
  </si>
  <si>
    <t>160k</t>
  </si>
  <si>
    <t>R12</t>
  </si>
  <si>
    <t>16k</t>
  </si>
  <si>
    <t>R11</t>
  </si>
  <si>
    <t>1k</t>
  </si>
  <si>
    <t>1u</t>
  </si>
  <si>
    <t>C13, C14</t>
  </si>
  <si>
    <t>C4, C31</t>
  </si>
  <si>
    <t>R3, R24</t>
  </si>
  <si>
    <t>R6</t>
  </si>
  <si>
    <t>R4, R25</t>
  </si>
  <si>
    <t>332-02</t>
  </si>
  <si>
    <t>IN, OUT</t>
  </si>
  <si>
    <t>2 Pin - 2mm Dual Row</t>
  </si>
  <si>
    <t>4.7u</t>
  </si>
  <si>
    <t>C25, C26, C27, C28, C29, C30</t>
  </si>
  <si>
    <t>R21</t>
  </si>
  <si>
    <t>C17</t>
  </si>
  <si>
    <t>5p</t>
  </si>
  <si>
    <t>C2, C32</t>
  </si>
  <si>
    <t>AD797R</t>
  </si>
  <si>
    <t>SO8</t>
  </si>
  <si>
    <t>IC1, IC2, IC3</t>
  </si>
  <si>
    <t>Ultralow Distortion, Ultralow Noise Op Amp</t>
  </si>
  <si>
    <t>ALTERA CORPORATION</t>
  </si>
  <si>
    <t>AD797ARZ</t>
  </si>
  <si>
    <t>88H0085</t>
  </si>
  <si>
    <t>se.farnell</t>
  </si>
  <si>
    <t>R1, R2, R15, R22, R23</t>
  </si>
  <si>
    <t>100p</t>
  </si>
  <si>
    <t>22p</t>
  </si>
  <si>
    <t>47p</t>
  </si>
  <si>
    <t>CPOL-EUB45181A</t>
  </si>
  <si>
    <t>B45181A</t>
  </si>
  <si>
    <t>POLARIZED CAPACITOR, European symbol</t>
  </si>
  <si>
    <t>C9, C16</t>
  </si>
  <si>
    <t>C33, C34</t>
  </si>
  <si>
    <t>100u</t>
  </si>
  <si>
    <t>R8, R9, R16, R26, R27</t>
  </si>
  <si>
    <t>Total Price</t>
  </si>
  <si>
    <t>SUM</t>
  </si>
  <si>
    <t>SUM:</t>
  </si>
  <si>
    <t>minQty</t>
  </si>
  <si>
    <t>12V</t>
  </si>
  <si>
    <t>B2+-VH(LF)(SN)</t>
  </si>
  <si>
    <t>JST 2pin B2P connector, 3.96mm</t>
  </si>
  <si>
    <t>Price/1item</t>
  </si>
  <si>
    <t>Price per dev</t>
  </si>
  <si>
    <t>Price/dev</t>
  </si>
  <si>
    <t>Item</t>
  </si>
  <si>
    <t>Comment</t>
  </si>
  <si>
    <t>Priece per 7</t>
  </si>
  <si>
    <t>Components</t>
  </si>
  <si>
    <t>Box</t>
  </si>
  <si>
    <t>L-EU</t>
  </si>
  <si>
    <t>RFS1113</t>
  </si>
  <si>
    <t>R26, R27</t>
  </si>
  <si>
    <t>INDUCTOR, European symbol</t>
  </si>
  <si>
    <t>R8, R9, R16</t>
  </si>
  <si>
    <t>AD797N</t>
  </si>
  <si>
    <t>DIL08</t>
  </si>
  <si>
    <t>AD797ANZ</t>
  </si>
  <si>
    <t>B2P-VH</t>
  </si>
  <si>
    <t>+12V, -12V</t>
  </si>
  <si>
    <t>2pin connector with 3.96mm pitch</t>
  </si>
  <si>
    <t>SE_FARNELL</t>
  </si>
  <si>
    <t>Price/p [SEK]</t>
  </si>
  <si>
    <t>Price/brd [SEK]</t>
  </si>
  <si>
    <t>x</t>
  </si>
  <si>
    <t>0.1u</t>
  </si>
  <si>
    <t>R7, R10</t>
  </si>
  <si>
    <t>R5</t>
  </si>
  <si>
    <t>C9</t>
  </si>
  <si>
    <t>C13</t>
  </si>
  <si>
    <t>Price/7 [SEK]</t>
  </si>
  <si>
    <t>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</si>
</sst>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Fill="1" applyBorder="1" applyAlignment="1">
      <alignment horizontal="center"/>
    </xf>
    <xf numFmtId="2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0" fontId="0" fillId="2" borderId="1" xfId="0" applyFill="1" applyBorder="1"/>
    <xf numFmtId="0" fontId="1" fillId="0" borderId="0" xfId="0" applyFont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3" borderId="1" xfId="0" applyFill="1" applyBorder="1"/>
    <xf numFmtId="2" fontId="0" fillId="0" borderId="3" xfId="0" applyNumberFormat="1" applyBorder="1"/>
    <xf numFmtId="2" fontId="0" fillId="0" borderId="2" xfId="0" applyNumberFormat="1" applyFill="1" applyBorder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1ChAmp_circui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ChAmp_circuit_1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ChAmp_circuit_TH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28"/>
  <sheetViews>
    <sheetView workbookViewId="0">
      <selection activeCell="D27" sqref="D27"/>
    </sheetView>
  </sheetViews>
  <sheetFormatPr baseColWidth="10" defaultRowHeight="15" x14ac:dyDescent="0"/>
  <cols>
    <col min="1" max="1" width="4.1640625" bestFit="1" customWidth="1"/>
    <col min="2" max="2" width="7.83203125" bestFit="1" customWidth="1"/>
    <col min="3" max="3" width="16" bestFit="1" customWidth="1"/>
    <col min="4" max="4" width="13.1640625" bestFit="1" customWidth="1"/>
    <col min="5" max="5" width="24.5" bestFit="1" customWidth="1"/>
    <col min="6" max="6" width="37" bestFit="1" customWidth="1"/>
    <col min="7" max="7" width="20" bestFit="1" customWidth="1"/>
    <col min="8" max="8" width="10.5" bestFit="1" customWidth="1"/>
    <col min="9" max="9" width="11.6640625" bestFit="1" customWidth="1"/>
    <col min="10" max="10" width="12" bestFit="1" customWidth="1"/>
  </cols>
  <sheetData>
    <row r="1" spans="1:16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61</v>
      </c>
      <c r="L1" s="4" t="s">
        <v>80</v>
      </c>
      <c r="M1" s="4">
        <v>7</v>
      </c>
      <c r="N1" s="4" t="s">
        <v>76</v>
      </c>
      <c r="O1" s="1" t="s">
        <v>73</v>
      </c>
      <c r="P1" s="6" t="s">
        <v>82</v>
      </c>
    </row>
    <row r="2" spans="1:16">
      <c r="A2" s="3">
        <v>2</v>
      </c>
      <c r="B2" s="2"/>
      <c r="C2" s="3" t="s">
        <v>10</v>
      </c>
      <c r="D2" s="3" t="s">
        <v>11</v>
      </c>
      <c r="E2" s="3" t="s">
        <v>69</v>
      </c>
      <c r="F2" s="3" t="s">
        <v>12</v>
      </c>
      <c r="G2" s="3"/>
      <c r="H2" s="3"/>
      <c r="I2" s="2"/>
      <c r="J2" s="3"/>
      <c r="K2" s="2"/>
      <c r="L2" s="2">
        <v>0</v>
      </c>
      <c r="M2" s="2">
        <f>A2*$M$1</f>
        <v>14</v>
      </c>
      <c r="N2" s="2">
        <v>14</v>
      </c>
      <c r="O2" s="8">
        <f>L2*N2</f>
        <v>0</v>
      </c>
      <c r="P2" s="8">
        <f>O2/7</f>
        <v>0</v>
      </c>
    </row>
    <row r="3" spans="1:16">
      <c r="A3" s="3">
        <v>2</v>
      </c>
      <c r="B3" s="2" t="s">
        <v>71</v>
      </c>
      <c r="C3" s="3" t="s">
        <v>66</v>
      </c>
      <c r="D3" s="3" t="s">
        <v>67</v>
      </c>
      <c r="E3" s="3" t="s">
        <v>70</v>
      </c>
      <c r="F3" s="3" t="s">
        <v>68</v>
      </c>
      <c r="G3" s="3"/>
      <c r="H3" s="3"/>
      <c r="I3" s="2" t="s">
        <v>102</v>
      </c>
      <c r="J3" s="3"/>
      <c r="K3" s="2">
        <v>1869995</v>
      </c>
      <c r="L3" s="2">
        <v>41.24</v>
      </c>
      <c r="M3" s="2">
        <f t="shared" ref="M3:M26" si="0">A3*$M$1</f>
        <v>14</v>
      </c>
      <c r="N3" s="2">
        <v>14</v>
      </c>
      <c r="O3" s="8">
        <f t="shared" ref="O3:O26" si="1">L3*N3</f>
        <v>577.36</v>
      </c>
      <c r="P3" s="8">
        <f t="shared" ref="P3:P26" si="2">O3/7</f>
        <v>82.48</v>
      </c>
    </row>
    <row r="4" spans="1:16">
      <c r="A4" s="3">
        <v>2</v>
      </c>
      <c r="B4" s="2"/>
      <c r="C4" s="3" t="s">
        <v>13</v>
      </c>
      <c r="D4" s="3" t="s">
        <v>13</v>
      </c>
      <c r="E4" s="3" t="s">
        <v>14</v>
      </c>
      <c r="F4" s="3" t="s">
        <v>15</v>
      </c>
      <c r="G4" s="3"/>
      <c r="H4" s="3"/>
      <c r="I4" s="2" t="s">
        <v>102</v>
      </c>
      <c r="J4" s="3"/>
      <c r="K4" s="2">
        <v>1022231</v>
      </c>
      <c r="L4" s="2">
        <v>1.28</v>
      </c>
      <c r="M4" s="2">
        <f t="shared" si="0"/>
        <v>14</v>
      </c>
      <c r="N4" s="2">
        <v>20</v>
      </c>
      <c r="O4" s="8">
        <f t="shared" si="1"/>
        <v>25.6</v>
      </c>
      <c r="P4" s="8">
        <f t="shared" si="2"/>
        <v>3.6571428571428575</v>
      </c>
    </row>
    <row r="5" spans="1:16">
      <c r="A5" s="3">
        <v>4</v>
      </c>
      <c r="B5" s="2"/>
      <c r="C5" s="3" t="s">
        <v>16</v>
      </c>
      <c r="D5" s="3" t="s">
        <v>16</v>
      </c>
      <c r="E5" s="3" t="s">
        <v>17</v>
      </c>
      <c r="F5" s="3" t="s">
        <v>15</v>
      </c>
      <c r="G5" s="3"/>
      <c r="H5" s="3"/>
      <c r="I5" s="2" t="s">
        <v>102</v>
      </c>
      <c r="J5" s="3"/>
      <c r="K5" s="2">
        <v>1022233</v>
      </c>
      <c r="L5" s="2">
        <v>1.77</v>
      </c>
      <c r="M5" s="2">
        <f t="shared" si="0"/>
        <v>28</v>
      </c>
      <c r="N5" s="2">
        <v>30</v>
      </c>
      <c r="O5" s="8">
        <f t="shared" si="1"/>
        <v>53.1</v>
      </c>
      <c r="P5" s="8">
        <f t="shared" si="2"/>
        <v>7.5857142857142863</v>
      </c>
    </row>
    <row r="6" spans="1:16">
      <c r="A6" s="3">
        <v>4</v>
      </c>
      <c r="B6" s="2"/>
      <c r="C6" s="3" t="s">
        <v>18</v>
      </c>
      <c r="D6" s="3" t="s">
        <v>19</v>
      </c>
      <c r="E6" s="3" t="s">
        <v>72</v>
      </c>
      <c r="F6" s="3" t="s">
        <v>20</v>
      </c>
      <c r="G6" s="3"/>
      <c r="H6" s="3"/>
      <c r="I6" s="2"/>
      <c r="J6" s="3"/>
      <c r="K6" s="2"/>
      <c r="L6" s="2">
        <v>0</v>
      </c>
      <c r="M6" s="2">
        <f t="shared" si="0"/>
        <v>28</v>
      </c>
      <c r="N6" s="2">
        <v>28</v>
      </c>
      <c r="O6" s="8">
        <f t="shared" si="1"/>
        <v>0</v>
      </c>
      <c r="P6" s="8">
        <f t="shared" si="2"/>
        <v>0</v>
      </c>
    </row>
    <row r="7" spans="1:16">
      <c r="A7" s="3">
        <v>2</v>
      </c>
      <c r="B7" s="2" t="s">
        <v>77</v>
      </c>
      <c r="C7" s="3" t="s">
        <v>21</v>
      </c>
      <c r="D7" s="3" t="s">
        <v>78</v>
      </c>
      <c r="E7" s="3" t="s">
        <v>22</v>
      </c>
      <c r="F7" s="3" t="s">
        <v>79</v>
      </c>
      <c r="G7" s="3"/>
      <c r="H7" s="3"/>
      <c r="I7" s="2" t="s">
        <v>102</v>
      </c>
      <c r="J7" s="3"/>
      <c r="K7" s="2">
        <v>9492003</v>
      </c>
      <c r="L7" s="2">
        <v>1.05</v>
      </c>
      <c r="M7" s="2">
        <f t="shared" si="0"/>
        <v>14</v>
      </c>
      <c r="N7" s="2">
        <v>15</v>
      </c>
      <c r="O7" s="8">
        <f t="shared" si="1"/>
        <v>15.75</v>
      </c>
      <c r="P7" s="8">
        <f t="shared" si="2"/>
        <v>2.25</v>
      </c>
    </row>
    <row r="8" spans="1:16">
      <c r="A8" s="3">
        <v>1</v>
      </c>
      <c r="B8" s="2" t="s">
        <v>23</v>
      </c>
      <c r="C8" s="13" t="s">
        <v>24</v>
      </c>
      <c r="D8" s="13" t="s">
        <v>25</v>
      </c>
      <c r="E8" s="3" t="s">
        <v>26</v>
      </c>
      <c r="F8" s="3" t="s">
        <v>20</v>
      </c>
      <c r="G8" s="3"/>
      <c r="H8" s="3"/>
      <c r="I8" s="2"/>
      <c r="J8" s="3"/>
      <c r="K8" s="2">
        <v>2670961</v>
      </c>
      <c r="L8" s="2">
        <v>0.253</v>
      </c>
      <c r="M8" s="2">
        <f t="shared" si="0"/>
        <v>7</v>
      </c>
      <c r="N8" s="2">
        <v>10</v>
      </c>
      <c r="O8" s="8">
        <f t="shared" si="1"/>
        <v>2.5300000000000002</v>
      </c>
      <c r="P8" s="8">
        <f t="shared" si="2"/>
        <v>0.36142857142857149</v>
      </c>
    </row>
    <row r="9" spans="1:16">
      <c r="A9" s="3">
        <v>2</v>
      </c>
      <c r="B9" s="2">
        <v>10</v>
      </c>
      <c r="C9" s="13" t="s">
        <v>24</v>
      </c>
      <c r="D9" s="13" t="s">
        <v>25</v>
      </c>
      <c r="E9" s="3" t="s">
        <v>27</v>
      </c>
      <c r="F9" s="3" t="s">
        <v>20</v>
      </c>
      <c r="G9" s="3"/>
      <c r="H9" s="3"/>
      <c r="I9" s="2"/>
      <c r="J9" s="3"/>
      <c r="K9" s="2">
        <v>2670118</v>
      </c>
      <c r="L9" s="2">
        <v>9.09</v>
      </c>
      <c r="M9" s="2">
        <f t="shared" si="0"/>
        <v>14</v>
      </c>
      <c r="N9" s="2">
        <v>20</v>
      </c>
      <c r="O9" s="8">
        <f t="shared" si="1"/>
        <v>181.8</v>
      </c>
      <c r="P9" s="8">
        <f t="shared" si="2"/>
        <v>25.971428571428572</v>
      </c>
    </row>
    <row r="10" spans="1:16">
      <c r="A10" s="3">
        <v>6</v>
      </c>
      <c r="B10" s="2" t="s">
        <v>63</v>
      </c>
      <c r="C10" s="10" t="s">
        <v>28</v>
      </c>
      <c r="D10" s="10" t="s">
        <v>29</v>
      </c>
      <c r="E10" s="3" t="s">
        <v>30</v>
      </c>
      <c r="F10" s="3" t="s">
        <v>12</v>
      </c>
      <c r="G10" s="3"/>
      <c r="H10" s="3"/>
      <c r="I10" s="2"/>
      <c r="J10" s="3"/>
      <c r="K10" s="2">
        <v>2320839</v>
      </c>
      <c r="L10" s="2">
        <v>0.26400000000000001</v>
      </c>
      <c r="M10" s="2">
        <f t="shared" si="0"/>
        <v>42</v>
      </c>
      <c r="N10" s="2">
        <v>50</v>
      </c>
      <c r="O10" s="8">
        <f t="shared" si="1"/>
        <v>13.200000000000001</v>
      </c>
      <c r="P10" s="8">
        <f t="shared" si="2"/>
        <v>1.8857142857142859</v>
      </c>
    </row>
    <row r="11" spans="1:16">
      <c r="A11" s="3">
        <v>4</v>
      </c>
      <c r="B11" s="2" t="s">
        <v>31</v>
      </c>
      <c r="C11" s="10" t="s">
        <v>28</v>
      </c>
      <c r="D11" s="10" t="s">
        <v>29</v>
      </c>
      <c r="E11" s="3" t="s">
        <v>32</v>
      </c>
      <c r="F11" s="3" t="s">
        <v>12</v>
      </c>
      <c r="G11" s="3"/>
      <c r="H11" s="3"/>
      <c r="I11" s="2"/>
      <c r="J11" s="3"/>
      <c r="K11" s="2">
        <v>2320856</v>
      </c>
      <c r="L11" s="2">
        <v>0.624</v>
      </c>
      <c r="M11" s="2">
        <f t="shared" si="0"/>
        <v>28</v>
      </c>
      <c r="N11" s="2">
        <v>30</v>
      </c>
      <c r="O11" s="8">
        <f t="shared" si="1"/>
        <v>18.72</v>
      </c>
      <c r="P11" s="8">
        <f t="shared" si="2"/>
        <v>2.6742857142857139</v>
      </c>
    </row>
    <row r="12" spans="1:16">
      <c r="A12" s="3">
        <v>2</v>
      </c>
      <c r="B12" s="2">
        <v>160</v>
      </c>
      <c r="C12" s="13" t="s">
        <v>24</v>
      </c>
      <c r="D12" s="13" t="s">
        <v>25</v>
      </c>
      <c r="E12" s="3" t="s">
        <v>33</v>
      </c>
      <c r="F12" s="3" t="s">
        <v>20</v>
      </c>
      <c r="G12" s="3"/>
      <c r="H12" s="3"/>
      <c r="I12" s="2"/>
      <c r="J12" s="3"/>
      <c r="K12" s="2">
        <v>2670960</v>
      </c>
      <c r="L12" s="2">
        <v>0.26800000000000002</v>
      </c>
      <c r="M12" s="2">
        <f t="shared" si="0"/>
        <v>14</v>
      </c>
      <c r="N12" s="2">
        <v>20</v>
      </c>
      <c r="O12" s="8">
        <f t="shared" si="1"/>
        <v>5.36</v>
      </c>
      <c r="P12" s="8">
        <f t="shared" si="2"/>
        <v>0.76571428571428579</v>
      </c>
    </row>
    <row r="13" spans="1:16">
      <c r="A13" s="3">
        <v>1</v>
      </c>
      <c r="B13" s="2" t="s">
        <v>34</v>
      </c>
      <c r="C13" s="13" t="s">
        <v>24</v>
      </c>
      <c r="D13" s="13" t="s">
        <v>25</v>
      </c>
      <c r="E13" s="3" t="s">
        <v>35</v>
      </c>
      <c r="F13" s="3" t="s">
        <v>20</v>
      </c>
      <c r="G13" s="3"/>
      <c r="H13" s="3"/>
      <c r="I13" s="2"/>
      <c r="J13" s="3"/>
      <c r="K13" s="2">
        <v>2670963</v>
      </c>
      <c r="L13" s="2">
        <v>0.253</v>
      </c>
      <c r="M13" s="2">
        <f t="shared" si="0"/>
        <v>7</v>
      </c>
      <c r="N13" s="2">
        <v>10</v>
      </c>
      <c r="O13" s="8">
        <f t="shared" si="1"/>
        <v>2.5300000000000002</v>
      </c>
      <c r="P13" s="8">
        <f t="shared" si="2"/>
        <v>0.36142857142857149</v>
      </c>
    </row>
    <row r="14" spans="1:16">
      <c r="A14" s="3">
        <v>1</v>
      </c>
      <c r="B14" s="2" t="s">
        <v>36</v>
      </c>
      <c r="C14" s="13" t="s">
        <v>24</v>
      </c>
      <c r="D14" s="13" t="s">
        <v>25</v>
      </c>
      <c r="E14" s="3" t="s">
        <v>37</v>
      </c>
      <c r="F14" s="3" t="s">
        <v>20</v>
      </c>
      <c r="G14" s="3"/>
      <c r="H14" s="3"/>
      <c r="I14" s="2"/>
      <c r="J14" s="3"/>
      <c r="K14" s="2">
        <v>2670962</v>
      </c>
      <c r="L14" s="2">
        <v>0.26100000000000001</v>
      </c>
      <c r="M14" s="2">
        <f t="shared" si="0"/>
        <v>7</v>
      </c>
      <c r="N14" s="2">
        <v>10</v>
      </c>
      <c r="O14" s="8">
        <f t="shared" si="1"/>
        <v>2.6100000000000003</v>
      </c>
      <c r="P14" s="8">
        <f t="shared" si="2"/>
        <v>0.37285714285714289</v>
      </c>
    </row>
    <row r="15" spans="1:16">
      <c r="A15" s="3">
        <v>4</v>
      </c>
      <c r="B15" s="2" t="s">
        <v>38</v>
      </c>
      <c r="C15" s="13" t="s">
        <v>24</v>
      </c>
      <c r="D15" s="13" t="s">
        <v>25</v>
      </c>
      <c r="E15" s="3" t="s">
        <v>62</v>
      </c>
      <c r="F15" s="3" t="s">
        <v>20</v>
      </c>
      <c r="G15" s="3"/>
      <c r="H15" s="3"/>
      <c r="I15" s="2"/>
      <c r="J15" s="3"/>
      <c r="K15" s="2">
        <v>2502670</v>
      </c>
      <c r="L15" s="2">
        <v>0.19900000000000001</v>
      </c>
      <c r="M15" s="2">
        <f t="shared" si="0"/>
        <v>28</v>
      </c>
      <c r="N15" s="2">
        <v>30</v>
      </c>
      <c r="O15" s="8">
        <f t="shared" si="1"/>
        <v>5.9700000000000006</v>
      </c>
      <c r="P15" s="8">
        <f t="shared" si="2"/>
        <v>0.85285714285714298</v>
      </c>
    </row>
    <row r="16" spans="1:16">
      <c r="A16" s="3">
        <v>2</v>
      </c>
      <c r="B16" s="2" t="s">
        <v>39</v>
      </c>
      <c r="C16" s="10" t="s">
        <v>28</v>
      </c>
      <c r="D16" s="10" t="s">
        <v>29</v>
      </c>
      <c r="E16" s="3" t="s">
        <v>40</v>
      </c>
      <c r="F16" s="3" t="s">
        <v>12</v>
      </c>
      <c r="G16" s="3"/>
      <c r="H16" s="3"/>
      <c r="I16" s="2"/>
      <c r="J16" s="3"/>
      <c r="K16" s="2">
        <v>2320853</v>
      </c>
      <c r="L16" s="2">
        <v>0.33800000000000002</v>
      </c>
      <c r="M16" s="2">
        <f t="shared" si="0"/>
        <v>14</v>
      </c>
      <c r="N16" s="2">
        <v>15</v>
      </c>
      <c r="O16" s="8">
        <f t="shared" si="1"/>
        <v>5.07</v>
      </c>
      <c r="P16" s="8">
        <f t="shared" si="2"/>
        <v>0.72428571428571431</v>
      </c>
    </row>
    <row r="17" spans="1:16">
      <c r="A17" s="3">
        <v>2</v>
      </c>
      <c r="B17" s="2" t="s">
        <v>64</v>
      </c>
      <c r="C17" s="10" t="s">
        <v>28</v>
      </c>
      <c r="D17" s="10" t="s">
        <v>29</v>
      </c>
      <c r="E17" s="3" t="s">
        <v>41</v>
      </c>
      <c r="F17" s="3" t="s">
        <v>12</v>
      </c>
      <c r="G17" s="3"/>
      <c r="H17" s="3"/>
      <c r="I17" s="2"/>
      <c r="J17" s="3"/>
      <c r="K17" s="2">
        <v>1759195</v>
      </c>
      <c r="L17" s="2">
        <v>0.17499999999999999</v>
      </c>
      <c r="M17" s="2">
        <f t="shared" si="0"/>
        <v>14</v>
      </c>
      <c r="N17" s="2">
        <v>20</v>
      </c>
      <c r="O17" s="8">
        <f t="shared" si="1"/>
        <v>3.5</v>
      </c>
      <c r="P17" s="8">
        <f t="shared" si="2"/>
        <v>0.5</v>
      </c>
    </row>
    <row r="18" spans="1:16">
      <c r="A18" s="3">
        <v>2</v>
      </c>
      <c r="B18" s="2">
        <v>300</v>
      </c>
      <c r="C18" s="13" t="s">
        <v>24</v>
      </c>
      <c r="D18" s="13" t="s">
        <v>25</v>
      </c>
      <c r="E18" s="3" t="s">
        <v>42</v>
      </c>
      <c r="F18" s="3" t="s">
        <v>20</v>
      </c>
      <c r="G18" s="3"/>
      <c r="H18" s="3"/>
      <c r="I18" s="2"/>
      <c r="J18" s="3"/>
      <c r="K18" s="2">
        <v>2670223</v>
      </c>
      <c r="L18" s="2">
        <v>9.3699999999999992</v>
      </c>
      <c r="M18" s="2">
        <f t="shared" si="0"/>
        <v>14</v>
      </c>
      <c r="N18" s="2">
        <v>20</v>
      </c>
      <c r="O18" s="8">
        <f t="shared" si="1"/>
        <v>187.39999999999998</v>
      </c>
      <c r="P18" s="8">
        <f t="shared" si="2"/>
        <v>26.771428571428569</v>
      </c>
    </row>
    <row r="19" spans="1:16">
      <c r="A19" s="3">
        <v>2</v>
      </c>
      <c r="B19" s="2">
        <v>33.200000000000003</v>
      </c>
      <c r="C19" s="13" t="s">
        <v>24</v>
      </c>
      <c r="D19" s="13" t="s">
        <v>25</v>
      </c>
      <c r="E19" s="3" t="s">
        <v>44</v>
      </c>
      <c r="F19" s="3" t="s">
        <v>20</v>
      </c>
      <c r="G19" s="3"/>
      <c r="H19" s="3"/>
      <c r="I19" s="2"/>
      <c r="J19" s="3"/>
      <c r="K19" s="2">
        <v>2670083</v>
      </c>
      <c r="L19" s="2">
        <v>0.71799999999999997</v>
      </c>
      <c r="M19" s="2">
        <f t="shared" si="0"/>
        <v>14</v>
      </c>
      <c r="N19" s="2">
        <v>20</v>
      </c>
      <c r="O19" s="8">
        <f t="shared" si="1"/>
        <v>14.36</v>
      </c>
      <c r="P19" s="8">
        <f t="shared" si="2"/>
        <v>2.0514285714285712</v>
      </c>
    </row>
    <row r="20" spans="1:16">
      <c r="A20" s="3">
        <v>1</v>
      </c>
      <c r="B20" s="2">
        <v>330</v>
      </c>
      <c r="C20" s="13" t="s">
        <v>24</v>
      </c>
      <c r="D20" s="13" t="s">
        <v>25</v>
      </c>
      <c r="E20" s="3" t="s">
        <v>43</v>
      </c>
      <c r="F20" s="3" t="s">
        <v>20</v>
      </c>
      <c r="G20" s="3"/>
      <c r="H20" s="3"/>
      <c r="I20" s="2"/>
      <c r="J20" s="3"/>
      <c r="K20" s="2">
        <v>2670238</v>
      </c>
      <c r="L20" s="2">
        <v>9.3699999999999992</v>
      </c>
      <c r="M20" s="2">
        <f t="shared" si="0"/>
        <v>7</v>
      </c>
      <c r="N20" s="2">
        <v>10</v>
      </c>
      <c r="O20" s="8">
        <f t="shared" si="1"/>
        <v>93.699999999999989</v>
      </c>
      <c r="P20" s="8">
        <f t="shared" si="2"/>
        <v>13.385714285714284</v>
      </c>
    </row>
    <row r="21" spans="1:16">
      <c r="A21" s="3">
        <v>2</v>
      </c>
      <c r="B21" s="2" t="s">
        <v>45</v>
      </c>
      <c r="C21" s="3" t="s">
        <v>45</v>
      </c>
      <c r="D21" s="3" t="s">
        <v>45</v>
      </c>
      <c r="E21" s="3" t="s">
        <v>46</v>
      </c>
      <c r="F21" s="3" t="s">
        <v>47</v>
      </c>
      <c r="G21" s="3"/>
      <c r="H21" s="3"/>
      <c r="I21" s="2" t="s">
        <v>102</v>
      </c>
      <c r="J21" s="3"/>
      <c r="K21" s="2">
        <v>1593411</v>
      </c>
      <c r="L21" s="2">
        <v>0.59399999999999997</v>
      </c>
      <c r="M21" s="2">
        <f t="shared" si="0"/>
        <v>14</v>
      </c>
      <c r="N21" s="2">
        <v>14</v>
      </c>
      <c r="O21" s="8">
        <f t="shared" si="1"/>
        <v>8.3159999999999989</v>
      </c>
      <c r="P21" s="8">
        <f t="shared" si="2"/>
        <v>1.1879999999999999</v>
      </c>
    </row>
    <row r="22" spans="1:16">
      <c r="A22" s="3">
        <v>6</v>
      </c>
      <c r="B22" s="2" t="s">
        <v>48</v>
      </c>
      <c r="C22" s="10" t="s">
        <v>28</v>
      </c>
      <c r="D22" s="10" t="s">
        <v>29</v>
      </c>
      <c r="E22" s="3" t="s">
        <v>49</v>
      </c>
      <c r="F22" s="3" t="s">
        <v>12</v>
      </c>
      <c r="G22" s="3"/>
      <c r="H22" s="3"/>
      <c r="I22" s="2"/>
      <c r="J22" s="3"/>
      <c r="K22" s="2">
        <v>1658237</v>
      </c>
      <c r="L22" s="2">
        <v>5.93</v>
      </c>
      <c r="M22" s="2">
        <f t="shared" si="0"/>
        <v>42</v>
      </c>
      <c r="N22" s="2">
        <v>45</v>
      </c>
      <c r="O22" s="8">
        <f t="shared" si="1"/>
        <v>266.84999999999997</v>
      </c>
      <c r="P22" s="8">
        <f t="shared" si="2"/>
        <v>38.121428571428567</v>
      </c>
    </row>
    <row r="23" spans="1:16">
      <c r="A23" s="3">
        <v>1</v>
      </c>
      <c r="B23" s="2" t="s">
        <v>65</v>
      </c>
      <c r="C23" s="10" t="s">
        <v>28</v>
      </c>
      <c r="D23" s="10" t="s">
        <v>29</v>
      </c>
      <c r="E23" s="3" t="s">
        <v>51</v>
      </c>
      <c r="F23" s="3" t="s">
        <v>12</v>
      </c>
      <c r="G23" s="3"/>
      <c r="H23" s="3"/>
      <c r="I23" s="2"/>
      <c r="J23" s="3"/>
      <c r="K23" s="2">
        <v>1759199</v>
      </c>
      <c r="L23" s="2">
        <v>0.155</v>
      </c>
      <c r="M23" s="2">
        <f t="shared" si="0"/>
        <v>7</v>
      </c>
      <c r="N23" s="2">
        <v>10</v>
      </c>
      <c r="O23" s="8">
        <f t="shared" si="1"/>
        <v>1.55</v>
      </c>
      <c r="P23" s="8">
        <f t="shared" si="2"/>
        <v>0.22142857142857145</v>
      </c>
    </row>
    <row r="24" spans="1:16">
      <c r="A24" s="3">
        <v>1</v>
      </c>
      <c r="B24" s="2">
        <v>50</v>
      </c>
      <c r="C24" s="3" t="s">
        <v>18</v>
      </c>
      <c r="D24" s="3" t="s">
        <v>19</v>
      </c>
      <c r="E24" s="3" t="s">
        <v>50</v>
      </c>
      <c r="F24" s="3" t="s">
        <v>20</v>
      </c>
      <c r="G24" s="3"/>
      <c r="H24" s="3"/>
      <c r="I24" s="2" t="s">
        <v>102</v>
      </c>
      <c r="J24" s="3"/>
      <c r="K24" s="2">
        <v>1903694</v>
      </c>
      <c r="L24" s="2">
        <v>2.71</v>
      </c>
      <c r="M24" s="2">
        <f t="shared" si="0"/>
        <v>7</v>
      </c>
      <c r="N24" s="2">
        <v>7</v>
      </c>
      <c r="O24" s="8">
        <f t="shared" si="1"/>
        <v>18.97</v>
      </c>
      <c r="P24" s="8">
        <f t="shared" si="2"/>
        <v>2.71</v>
      </c>
    </row>
    <row r="25" spans="1:16">
      <c r="A25" s="3">
        <v>2</v>
      </c>
      <c r="B25" s="2" t="s">
        <v>52</v>
      </c>
      <c r="C25" s="10" t="s">
        <v>28</v>
      </c>
      <c r="D25" s="10" t="s">
        <v>29</v>
      </c>
      <c r="E25" s="3" t="s">
        <v>53</v>
      </c>
      <c r="F25" s="3" t="s">
        <v>12</v>
      </c>
      <c r="G25" s="3"/>
      <c r="H25" s="3"/>
      <c r="I25" s="2"/>
      <c r="J25" s="3"/>
      <c r="K25" s="2">
        <v>1759184</v>
      </c>
      <c r="L25" s="2">
        <v>0.34200000000000003</v>
      </c>
      <c r="M25" s="2">
        <f t="shared" si="0"/>
        <v>14</v>
      </c>
      <c r="N25" s="2">
        <v>20</v>
      </c>
      <c r="O25" s="8">
        <f t="shared" si="1"/>
        <v>6.8400000000000007</v>
      </c>
      <c r="P25" s="8">
        <f t="shared" si="2"/>
        <v>0.9771428571428572</v>
      </c>
    </row>
    <row r="26" spans="1:16">
      <c r="A26" s="3">
        <v>3</v>
      </c>
      <c r="B26" s="2" t="s">
        <v>54</v>
      </c>
      <c r="C26" s="13" t="s">
        <v>54</v>
      </c>
      <c r="D26" s="13" t="s">
        <v>55</v>
      </c>
      <c r="E26" s="3" t="s">
        <v>56</v>
      </c>
      <c r="F26" s="3" t="s">
        <v>57</v>
      </c>
      <c r="G26" s="3" t="s">
        <v>58</v>
      </c>
      <c r="H26" s="3" t="s">
        <v>59</v>
      </c>
      <c r="I26" s="2" t="s">
        <v>102</v>
      </c>
      <c r="J26" s="3" t="s">
        <v>60</v>
      </c>
      <c r="K26" s="2">
        <v>9426450</v>
      </c>
      <c r="L26" s="2">
        <v>98.09</v>
      </c>
      <c r="M26" s="2">
        <f t="shared" si="0"/>
        <v>21</v>
      </c>
      <c r="N26" s="2">
        <v>21</v>
      </c>
      <c r="O26" s="8">
        <f t="shared" si="1"/>
        <v>2059.89</v>
      </c>
      <c r="P26" s="8">
        <f t="shared" si="2"/>
        <v>294.27</v>
      </c>
    </row>
    <row r="27" spans="1:16">
      <c r="A27">
        <f>SUM(A2:A26)</f>
        <v>61</v>
      </c>
      <c r="N27" s="5" t="s">
        <v>75</v>
      </c>
      <c r="O27" s="9">
        <f>SUM(O2:O26)</f>
        <v>3570.9759999999997</v>
      </c>
      <c r="P27" s="9">
        <f>SUM(P2:P26)</f>
        <v>510.13942857142854</v>
      </c>
    </row>
    <row r="28" spans="1:16">
      <c r="K28">
        <v>9708391</v>
      </c>
    </row>
  </sheetData>
  <phoneticPr fontId="2" type="noConversion"/>
  <pageMargins left="0.75" right="0.75" top="1" bottom="1" header="0.5" footer="0.5"/>
  <pageSetup scale="6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K27" sqref="K27"/>
    </sheetView>
  </sheetViews>
  <sheetFormatPr baseColWidth="10" defaultRowHeight="15" x14ac:dyDescent="0"/>
  <cols>
    <col min="1" max="1" width="4.1640625" bestFit="1" customWidth="1"/>
    <col min="2" max="2" width="8" bestFit="1" customWidth="1"/>
    <col min="3" max="4" width="16.33203125" bestFit="1" customWidth="1"/>
    <col min="5" max="5" width="24.5" bestFit="1" customWidth="1"/>
    <col min="6" max="6" width="37" bestFit="1" customWidth="1"/>
    <col min="7" max="7" width="10" bestFit="1" customWidth="1"/>
    <col min="8" max="8" width="11.6640625" bestFit="1" customWidth="1"/>
    <col min="9" max="10" width="12" bestFit="1" customWidth="1"/>
    <col min="11" max="11" width="13.83203125" bestFit="1" customWidth="1"/>
    <col min="12" max="12" width="12" bestFit="1" customWidth="1"/>
  </cols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7</v>
      </c>
      <c r="H1" s="1" t="s">
        <v>8</v>
      </c>
      <c r="I1" s="1" t="s">
        <v>99</v>
      </c>
      <c r="J1" s="6" t="s">
        <v>100</v>
      </c>
      <c r="K1" s="6" t="s">
        <v>101</v>
      </c>
      <c r="L1" s="1" t="s">
        <v>108</v>
      </c>
    </row>
    <row r="2" spans="1:12">
      <c r="A2" s="2">
        <v>2</v>
      </c>
      <c r="B2" s="2"/>
      <c r="C2" s="3" t="s">
        <v>13</v>
      </c>
      <c r="D2" s="3" t="s">
        <v>13</v>
      </c>
      <c r="E2" s="3" t="s">
        <v>14</v>
      </c>
      <c r="F2" s="3" t="s">
        <v>15</v>
      </c>
      <c r="G2" s="3"/>
      <c r="H2" s="3"/>
      <c r="I2" s="2">
        <v>1022231</v>
      </c>
      <c r="J2" s="12">
        <v>1.28</v>
      </c>
      <c r="K2" s="7">
        <f t="shared" ref="K2:K24" si="0">A2*J2</f>
        <v>2.56</v>
      </c>
      <c r="L2" s="7">
        <f>K2*7</f>
        <v>17.920000000000002</v>
      </c>
    </row>
    <row r="3" spans="1:12">
      <c r="A3" s="2">
        <v>4</v>
      </c>
      <c r="B3" s="2"/>
      <c r="C3" s="3" t="s">
        <v>16</v>
      </c>
      <c r="D3" s="3" t="s">
        <v>16</v>
      </c>
      <c r="E3" s="3" t="s">
        <v>17</v>
      </c>
      <c r="F3" s="3" t="s">
        <v>15</v>
      </c>
      <c r="G3" s="3"/>
      <c r="H3" s="3"/>
      <c r="I3" s="2">
        <v>1022233</v>
      </c>
      <c r="J3" s="12">
        <v>1.77</v>
      </c>
      <c r="K3" s="7">
        <f t="shared" si="0"/>
        <v>7.08</v>
      </c>
      <c r="L3" s="7">
        <f t="shared" ref="L3:L26" si="1">K3*7</f>
        <v>49.56</v>
      </c>
    </row>
    <row r="4" spans="1:12">
      <c r="A4" s="2">
        <v>2</v>
      </c>
      <c r="B4" s="2" t="s">
        <v>31</v>
      </c>
      <c r="C4" s="3" t="s">
        <v>88</v>
      </c>
      <c r="D4" s="3" t="s">
        <v>89</v>
      </c>
      <c r="E4" s="3" t="s">
        <v>90</v>
      </c>
      <c r="F4" s="3" t="s">
        <v>91</v>
      </c>
      <c r="G4" s="3"/>
      <c r="H4" s="3"/>
      <c r="I4" s="2">
        <v>2526883</v>
      </c>
      <c r="J4" s="12">
        <v>11.02</v>
      </c>
      <c r="K4" s="7">
        <f t="shared" si="0"/>
        <v>22.04</v>
      </c>
      <c r="L4" s="7">
        <f t="shared" si="1"/>
        <v>154.28</v>
      </c>
    </row>
    <row r="5" spans="1:12">
      <c r="A5" s="2">
        <v>3</v>
      </c>
      <c r="B5" s="2"/>
      <c r="C5" s="3" t="s">
        <v>18</v>
      </c>
      <c r="D5" s="3" t="s">
        <v>19</v>
      </c>
      <c r="E5" s="3" t="s">
        <v>92</v>
      </c>
      <c r="F5" s="3" t="s">
        <v>20</v>
      </c>
      <c r="G5" s="3"/>
      <c r="H5" s="3"/>
      <c r="I5" s="2"/>
      <c r="J5" s="12"/>
      <c r="K5" s="7">
        <f t="shared" si="0"/>
        <v>0</v>
      </c>
      <c r="L5" s="7">
        <f t="shared" si="1"/>
        <v>0</v>
      </c>
    </row>
    <row r="6" spans="1:12">
      <c r="A6" s="2">
        <v>2</v>
      </c>
      <c r="B6" s="2" t="s">
        <v>23</v>
      </c>
      <c r="C6" s="3" t="s">
        <v>18</v>
      </c>
      <c r="D6" s="3" t="s">
        <v>19</v>
      </c>
      <c r="E6" s="3" t="s">
        <v>104</v>
      </c>
      <c r="F6" s="3" t="s">
        <v>20</v>
      </c>
      <c r="G6" s="3"/>
      <c r="H6" s="3"/>
      <c r="I6" s="2">
        <v>9342680</v>
      </c>
      <c r="J6" s="12">
        <v>0.73899999999999999</v>
      </c>
      <c r="K6" s="7">
        <f t="shared" si="0"/>
        <v>1.478</v>
      </c>
      <c r="L6" s="7">
        <f t="shared" si="1"/>
        <v>10.346</v>
      </c>
    </row>
    <row r="7" spans="1:12">
      <c r="A7" s="2">
        <v>2</v>
      </c>
      <c r="B7" s="2">
        <v>10</v>
      </c>
      <c r="C7" s="3" t="s">
        <v>18</v>
      </c>
      <c r="D7" s="3" t="s">
        <v>19</v>
      </c>
      <c r="E7" s="3" t="s">
        <v>27</v>
      </c>
      <c r="F7" s="3" t="s">
        <v>20</v>
      </c>
      <c r="G7" s="3"/>
      <c r="H7" s="3"/>
      <c r="I7" s="2">
        <v>9342443</v>
      </c>
      <c r="J7" s="12">
        <v>0.76200000000000001</v>
      </c>
      <c r="K7" s="7">
        <f t="shared" si="0"/>
        <v>1.524</v>
      </c>
      <c r="L7" s="7">
        <f t="shared" si="1"/>
        <v>10.667999999999999</v>
      </c>
    </row>
    <row r="8" spans="1:12">
      <c r="A8" s="2">
        <v>6</v>
      </c>
      <c r="B8" s="2" t="s">
        <v>103</v>
      </c>
      <c r="C8" s="3" t="s">
        <v>10</v>
      </c>
      <c r="D8" s="3" t="s">
        <v>11</v>
      </c>
      <c r="E8" s="3" t="s">
        <v>30</v>
      </c>
      <c r="F8" s="3" t="s">
        <v>12</v>
      </c>
      <c r="G8" s="3"/>
      <c r="H8" s="3"/>
      <c r="I8" s="2">
        <v>2395773</v>
      </c>
      <c r="J8" s="12">
        <v>0.878</v>
      </c>
      <c r="K8" s="7">
        <f t="shared" si="0"/>
        <v>5.2679999999999998</v>
      </c>
      <c r="L8" s="7">
        <f t="shared" si="1"/>
        <v>36.875999999999998</v>
      </c>
    </row>
    <row r="9" spans="1:12">
      <c r="A9" s="2">
        <v>2</v>
      </c>
      <c r="B9" s="2" t="s">
        <v>71</v>
      </c>
      <c r="C9" s="3" t="s">
        <v>66</v>
      </c>
      <c r="D9" s="3" t="s">
        <v>67</v>
      </c>
      <c r="E9" s="3" t="s">
        <v>70</v>
      </c>
      <c r="F9" s="3" t="s">
        <v>68</v>
      </c>
      <c r="G9" s="3"/>
      <c r="H9" s="3"/>
      <c r="I9" s="2">
        <v>1869995</v>
      </c>
      <c r="J9" s="12">
        <v>41.24</v>
      </c>
      <c r="K9" s="7">
        <f t="shared" si="0"/>
        <v>82.48</v>
      </c>
      <c r="L9" s="7">
        <f t="shared" si="1"/>
        <v>577.36</v>
      </c>
    </row>
    <row r="10" spans="1:12">
      <c r="A10" s="2">
        <v>1</v>
      </c>
      <c r="B10" s="2" t="s">
        <v>31</v>
      </c>
      <c r="C10" s="3" t="s">
        <v>10</v>
      </c>
      <c r="D10" s="3" t="s">
        <v>11</v>
      </c>
      <c r="E10" s="3" t="s">
        <v>106</v>
      </c>
      <c r="F10" s="3" t="s">
        <v>12</v>
      </c>
      <c r="G10" s="3"/>
      <c r="H10" s="3"/>
      <c r="I10" s="2">
        <v>2525314</v>
      </c>
      <c r="J10" s="12">
        <v>36.020000000000003</v>
      </c>
      <c r="K10" s="7">
        <f t="shared" si="0"/>
        <v>36.020000000000003</v>
      </c>
      <c r="L10" s="7">
        <f t="shared" si="1"/>
        <v>252.14000000000001</v>
      </c>
    </row>
    <row r="11" spans="1:12">
      <c r="A11" s="2">
        <v>1</v>
      </c>
      <c r="B11" s="2">
        <v>160</v>
      </c>
      <c r="C11" s="3" t="s">
        <v>18</v>
      </c>
      <c r="D11" s="3" t="s">
        <v>19</v>
      </c>
      <c r="E11" s="3" t="s">
        <v>105</v>
      </c>
      <c r="F11" s="3" t="s">
        <v>20</v>
      </c>
      <c r="G11" s="3"/>
      <c r="H11" s="3"/>
      <c r="I11" s="2">
        <v>9342672</v>
      </c>
      <c r="J11" s="12">
        <v>0.73299999999999998</v>
      </c>
      <c r="K11" s="7">
        <f t="shared" si="0"/>
        <v>0.73299999999999998</v>
      </c>
      <c r="L11" s="7">
        <f t="shared" si="1"/>
        <v>5.1310000000000002</v>
      </c>
    </row>
    <row r="12" spans="1:12">
      <c r="A12" s="2">
        <v>1</v>
      </c>
      <c r="B12" s="2" t="s">
        <v>34</v>
      </c>
      <c r="C12" s="3" t="s">
        <v>18</v>
      </c>
      <c r="D12" s="3" t="s">
        <v>19</v>
      </c>
      <c r="E12" s="3" t="s">
        <v>35</v>
      </c>
      <c r="F12" s="3" t="s">
        <v>20</v>
      </c>
      <c r="G12" s="3"/>
      <c r="H12" s="3"/>
      <c r="I12" s="2">
        <v>9342702</v>
      </c>
      <c r="J12" s="12">
        <v>0.73899999999999999</v>
      </c>
      <c r="K12" s="7">
        <f t="shared" si="0"/>
        <v>0.73899999999999999</v>
      </c>
      <c r="L12" s="7">
        <f t="shared" si="1"/>
        <v>5.173</v>
      </c>
    </row>
    <row r="13" spans="1:12">
      <c r="A13" s="2">
        <v>1</v>
      </c>
      <c r="B13" s="2" t="s">
        <v>36</v>
      </c>
      <c r="C13" s="3" t="s">
        <v>18</v>
      </c>
      <c r="D13" s="3" t="s">
        <v>19</v>
      </c>
      <c r="E13" s="3" t="s">
        <v>37</v>
      </c>
      <c r="F13" s="3" t="s">
        <v>20</v>
      </c>
      <c r="G13" s="3"/>
      <c r="H13" s="3"/>
      <c r="I13" s="2">
        <v>9342699</v>
      </c>
      <c r="J13" s="12">
        <v>0.73299999999999998</v>
      </c>
      <c r="K13" s="7">
        <f t="shared" si="0"/>
        <v>0.73299999999999998</v>
      </c>
      <c r="L13" s="7">
        <f t="shared" si="1"/>
        <v>5.1310000000000002</v>
      </c>
    </row>
    <row r="14" spans="1:12">
      <c r="A14" s="2">
        <v>5</v>
      </c>
      <c r="B14" s="2" t="s">
        <v>38</v>
      </c>
      <c r="C14" s="3" t="s">
        <v>18</v>
      </c>
      <c r="D14" s="3" t="s">
        <v>19</v>
      </c>
      <c r="E14" s="3" t="s">
        <v>62</v>
      </c>
      <c r="F14" s="3" t="s">
        <v>20</v>
      </c>
      <c r="G14" s="3"/>
      <c r="H14" s="3"/>
      <c r="I14" s="2">
        <v>9342400</v>
      </c>
      <c r="J14" s="12">
        <v>0.76200000000000001</v>
      </c>
      <c r="K14" s="7">
        <f t="shared" si="0"/>
        <v>3.81</v>
      </c>
      <c r="L14" s="7">
        <f t="shared" si="1"/>
        <v>26.67</v>
      </c>
    </row>
    <row r="15" spans="1:12">
      <c r="A15" s="2">
        <v>2</v>
      </c>
      <c r="B15" s="2" t="s">
        <v>39</v>
      </c>
      <c r="C15" s="3" t="s">
        <v>10</v>
      </c>
      <c r="D15" s="3" t="s">
        <v>11</v>
      </c>
      <c r="E15" s="3" t="s">
        <v>107</v>
      </c>
      <c r="F15" s="3" t="s">
        <v>12</v>
      </c>
      <c r="G15" s="3"/>
      <c r="H15" s="3"/>
      <c r="I15" s="2">
        <v>2112947</v>
      </c>
      <c r="J15" s="12">
        <v>2.85</v>
      </c>
      <c r="K15" s="7">
        <f t="shared" si="0"/>
        <v>5.7</v>
      </c>
      <c r="L15" s="7">
        <f t="shared" si="1"/>
        <v>39.9</v>
      </c>
    </row>
    <row r="16" spans="1:12">
      <c r="A16" s="2">
        <v>2</v>
      </c>
      <c r="B16" s="2" t="s">
        <v>64</v>
      </c>
      <c r="C16" s="3" t="s">
        <v>10</v>
      </c>
      <c r="D16" s="3" t="s">
        <v>11</v>
      </c>
      <c r="E16" s="3" t="s">
        <v>41</v>
      </c>
      <c r="F16" s="3" t="s">
        <v>12</v>
      </c>
      <c r="G16" s="3"/>
      <c r="H16" s="3"/>
      <c r="I16" s="2">
        <v>1141760</v>
      </c>
      <c r="J16" s="12">
        <v>1.96</v>
      </c>
      <c r="K16" s="7">
        <f t="shared" si="0"/>
        <v>3.92</v>
      </c>
      <c r="L16" s="7">
        <f t="shared" si="1"/>
        <v>27.439999999999998</v>
      </c>
    </row>
    <row r="17" spans="1:12">
      <c r="A17" s="2">
        <v>2</v>
      </c>
      <c r="B17" s="2">
        <v>300</v>
      </c>
      <c r="C17" s="3" t="s">
        <v>18</v>
      </c>
      <c r="D17" s="3" t="s">
        <v>19</v>
      </c>
      <c r="E17" s="3" t="s">
        <v>42</v>
      </c>
      <c r="F17" s="3" t="s">
        <v>20</v>
      </c>
      <c r="G17" s="3"/>
      <c r="H17" s="3"/>
      <c r="I17" s="2">
        <v>9342982</v>
      </c>
      <c r="J17" s="12">
        <v>0.77500000000000002</v>
      </c>
      <c r="K17" s="7">
        <f t="shared" si="0"/>
        <v>1.55</v>
      </c>
      <c r="L17" s="7">
        <f t="shared" si="1"/>
        <v>10.85</v>
      </c>
    </row>
    <row r="18" spans="1:12">
      <c r="A18" s="2">
        <v>2</v>
      </c>
      <c r="B18" s="2">
        <v>33.200000000000003</v>
      </c>
      <c r="C18" s="3" t="s">
        <v>18</v>
      </c>
      <c r="D18" s="3" t="s">
        <v>19</v>
      </c>
      <c r="E18" s="3" t="s">
        <v>44</v>
      </c>
      <c r="F18" s="3" t="s">
        <v>20</v>
      </c>
      <c r="G18" s="3"/>
      <c r="H18" s="3"/>
      <c r="I18" s="2">
        <v>9343075</v>
      </c>
      <c r="J18" s="12">
        <v>0.76300000000000001</v>
      </c>
      <c r="K18" s="7">
        <f t="shared" si="0"/>
        <v>1.526</v>
      </c>
      <c r="L18" s="7">
        <f t="shared" si="1"/>
        <v>10.682</v>
      </c>
    </row>
    <row r="19" spans="1:12">
      <c r="A19" s="2">
        <v>1</v>
      </c>
      <c r="B19" s="2">
        <v>330</v>
      </c>
      <c r="C19" s="3" t="s">
        <v>18</v>
      </c>
      <c r="D19" s="3" t="s">
        <v>19</v>
      </c>
      <c r="E19" s="3" t="s">
        <v>43</v>
      </c>
      <c r="F19" s="3" t="s">
        <v>20</v>
      </c>
      <c r="G19" s="3"/>
      <c r="H19" s="3"/>
      <c r="I19" s="2">
        <v>9343032</v>
      </c>
      <c r="J19" s="12">
        <v>0.76900000000000002</v>
      </c>
      <c r="K19" s="7">
        <f t="shared" si="0"/>
        <v>0.76900000000000002</v>
      </c>
      <c r="L19" s="7">
        <f t="shared" si="1"/>
        <v>5.383</v>
      </c>
    </row>
    <row r="20" spans="1:12">
      <c r="A20" s="2">
        <v>2</v>
      </c>
      <c r="B20" s="2" t="s">
        <v>45</v>
      </c>
      <c r="C20" s="3" t="s">
        <v>45</v>
      </c>
      <c r="D20" s="3" t="s">
        <v>45</v>
      </c>
      <c r="E20" s="3" t="s">
        <v>46</v>
      </c>
      <c r="F20" s="3" t="s">
        <v>47</v>
      </c>
      <c r="G20" s="3"/>
      <c r="H20" s="3"/>
      <c r="I20" s="2">
        <v>1593411</v>
      </c>
      <c r="J20" s="12">
        <v>0.59399999999999997</v>
      </c>
      <c r="K20" s="7">
        <f t="shared" si="0"/>
        <v>1.1879999999999999</v>
      </c>
      <c r="L20" s="7">
        <f t="shared" si="1"/>
        <v>8.3159999999999989</v>
      </c>
    </row>
    <row r="21" spans="1:12">
      <c r="A21" s="2">
        <v>6</v>
      </c>
      <c r="B21" s="2" t="s">
        <v>48</v>
      </c>
      <c r="C21" s="3" t="s">
        <v>66</v>
      </c>
      <c r="D21" s="3" t="s">
        <v>67</v>
      </c>
      <c r="E21" s="3" t="s">
        <v>49</v>
      </c>
      <c r="F21" s="3" t="s">
        <v>68</v>
      </c>
      <c r="G21" s="3"/>
      <c r="H21" s="3"/>
      <c r="I21" s="2">
        <v>9708324</v>
      </c>
      <c r="J21" s="12">
        <v>7.07</v>
      </c>
      <c r="K21" s="7">
        <f t="shared" si="0"/>
        <v>42.42</v>
      </c>
      <c r="L21" s="7">
        <f t="shared" si="1"/>
        <v>296.94</v>
      </c>
    </row>
    <row r="22" spans="1:12">
      <c r="A22" s="2">
        <v>1</v>
      </c>
      <c r="B22" s="2" t="s">
        <v>65</v>
      </c>
      <c r="C22" s="3" t="s">
        <v>10</v>
      </c>
      <c r="D22" s="3" t="s">
        <v>11</v>
      </c>
      <c r="E22" s="3" t="s">
        <v>51</v>
      </c>
      <c r="F22" s="3" t="s">
        <v>12</v>
      </c>
      <c r="G22" s="3"/>
      <c r="H22" s="3"/>
      <c r="I22" s="2">
        <v>1141762</v>
      </c>
      <c r="J22" s="12">
        <v>0.64600000000000002</v>
      </c>
      <c r="K22" s="7">
        <f t="shared" si="0"/>
        <v>0.64600000000000002</v>
      </c>
      <c r="L22" s="7">
        <f t="shared" si="1"/>
        <v>4.5220000000000002</v>
      </c>
    </row>
    <row r="23" spans="1:12">
      <c r="A23" s="2">
        <v>1</v>
      </c>
      <c r="B23" s="2">
        <v>50</v>
      </c>
      <c r="C23" s="3" t="s">
        <v>18</v>
      </c>
      <c r="D23" s="3" t="s">
        <v>19</v>
      </c>
      <c r="E23" s="3" t="s">
        <v>50</v>
      </c>
      <c r="F23" s="3" t="s">
        <v>20</v>
      </c>
      <c r="G23" s="3"/>
      <c r="H23" s="3"/>
      <c r="I23" s="2">
        <v>1903694</v>
      </c>
      <c r="J23" s="12">
        <v>2.71</v>
      </c>
      <c r="K23" s="7">
        <f t="shared" si="0"/>
        <v>2.71</v>
      </c>
      <c r="L23" s="7">
        <f t="shared" si="1"/>
        <v>18.97</v>
      </c>
    </row>
    <row r="24" spans="1:12">
      <c r="A24" s="2">
        <v>2</v>
      </c>
      <c r="B24" s="2" t="s">
        <v>52</v>
      </c>
      <c r="C24" s="3" t="s">
        <v>10</v>
      </c>
      <c r="D24" s="3" t="s">
        <v>11</v>
      </c>
      <c r="E24" s="3" t="s">
        <v>53</v>
      </c>
      <c r="F24" s="3" t="s">
        <v>12</v>
      </c>
      <c r="G24" s="3"/>
      <c r="H24" s="3"/>
      <c r="I24" s="2">
        <v>9411640</v>
      </c>
      <c r="J24" s="12">
        <v>0.372</v>
      </c>
      <c r="K24" s="7">
        <f t="shared" si="0"/>
        <v>0.74399999999999999</v>
      </c>
      <c r="L24" s="7">
        <f t="shared" si="1"/>
        <v>5.2080000000000002</v>
      </c>
    </row>
    <row r="25" spans="1:12">
      <c r="A25" s="2">
        <v>3</v>
      </c>
      <c r="B25" s="2" t="s">
        <v>93</v>
      </c>
      <c r="C25" s="3" t="s">
        <v>93</v>
      </c>
      <c r="D25" s="3" t="s">
        <v>94</v>
      </c>
      <c r="E25" s="3" t="s">
        <v>56</v>
      </c>
      <c r="F25" s="3" t="s">
        <v>57</v>
      </c>
      <c r="G25" s="3" t="s">
        <v>95</v>
      </c>
      <c r="H25" s="3">
        <v>9603778</v>
      </c>
      <c r="I25" s="2">
        <v>9603778</v>
      </c>
      <c r="J25" s="12">
        <v>82.77</v>
      </c>
      <c r="K25" s="7">
        <f>A25*J25</f>
        <v>248.31</v>
      </c>
      <c r="L25" s="7">
        <f t="shared" si="1"/>
        <v>1738.17</v>
      </c>
    </row>
    <row r="26" spans="1:12">
      <c r="A26" s="2">
        <v>2</v>
      </c>
      <c r="B26" s="2" t="s">
        <v>96</v>
      </c>
      <c r="C26" s="3" t="s">
        <v>96</v>
      </c>
      <c r="D26" s="3" t="s">
        <v>96</v>
      </c>
      <c r="E26" s="3" t="s">
        <v>97</v>
      </c>
      <c r="F26" s="3" t="s">
        <v>98</v>
      </c>
      <c r="G26" s="3"/>
      <c r="H26" s="3"/>
      <c r="I26" s="2">
        <v>9492003</v>
      </c>
      <c r="J26" s="12">
        <v>1.05</v>
      </c>
      <c r="K26" s="7">
        <f>A26*J26</f>
        <v>2.1</v>
      </c>
      <c r="L26" s="7">
        <f t="shared" si="1"/>
        <v>14.700000000000001</v>
      </c>
    </row>
    <row r="27" spans="1:12">
      <c r="J27" s="11" t="s">
        <v>74</v>
      </c>
      <c r="K27" s="15">
        <f>SUM(K2:K26)</f>
        <v>476.048</v>
      </c>
      <c r="L27" s="14">
        <f>SUM(L2:L26)</f>
        <v>3332.3360000000002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D7"/>
  <sheetViews>
    <sheetView tabSelected="1" workbookViewId="0">
      <selection activeCell="D15" sqref="D15"/>
    </sheetView>
  </sheetViews>
  <sheetFormatPr baseColWidth="10" defaultRowHeight="15" x14ac:dyDescent="0"/>
  <cols>
    <col min="1" max="1" width="14.83203125" bestFit="1" customWidth="1"/>
    <col min="2" max="2" width="27.33203125" bestFit="1" customWidth="1"/>
    <col min="3" max="3" width="11.83203125" bestFit="1" customWidth="1"/>
    <col min="4" max="4" width="11" bestFit="1" customWidth="1"/>
    <col min="5" max="5" width="24.5" bestFit="1" customWidth="1"/>
    <col min="6" max="6" width="37" bestFit="1" customWidth="1"/>
    <col min="7" max="7" width="20" bestFit="1" customWidth="1"/>
    <col min="8" max="8" width="10.5" bestFit="1" customWidth="1"/>
    <col min="9" max="9" width="11.6640625" bestFit="1" customWidth="1"/>
    <col min="10" max="10" width="12" bestFit="1" customWidth="1"/>
    <col min="15" max="15" width="9.83203125" bestFit="1" customWidth="1"/>
  </cols>
  <sheetData>
    <row r="2" spans="1:4">
      <c r="A2" s="1" t="s">
        <v>83</v>
      </c>
      <c r="B2" s="1" t="s">
        <v>84</v>
      </c>
      <c r="C2" s="1" t="s">
        <v>81</v>
      </c>
      <c r="D2" s="1" t="s">
        <v>85</v>
      </c>
    </row>
    <row r="3" spans="1:4">
      <c r="A3" s="3" t="s">
        <v>86</v>
      </c>
      <c r="B3" s="3"/>
      <c r="C3" s="8">
        <v>476</v>
      </c>
      <c r="D3" s="8">
        <v>3333</v>
      </c>
    </row>
    <row r="4" spans="1:4">
      <c r="A4" s="3" t="s">
        <v>109</v>
      </c>
      <c r="B4" s="3"/>
      <c r="C4" s="8">
        <v>174.6</v>
      </c>
      <c r="D4" s="8">
        <v>1221.9000000000001</v>
      </c>
    </row>
    <row r="5" spans="1:4">
      <c r="A5" s="3" t="s">
        <v>87</v>
      </c>
      <c r="B5" s="3"/>
      <c r="C5" s="8">
        <v>118</v>
      </c>
      <c r="D5" s="8">
        <f>103*7</f>
        <v>721</v>
      </c>
    </row>
    <row r="6" spans="1:4">
      <c r="A6" s="3"/>
      <c r="B6" s="3"/>
      <c r="C6" s="8"/>
      <c r="D6" s="8"/>
    </row>
    <row r="7" spans="1:4">
      <c r="B7" s="5" t="s">
        <v>74</v>
      </c>
      <c r="C7" s="9">
        <f>SUM(C3:C6)</f>
        <v>768.6</v>
      </c>
      <c r="D7" s="9">
        <f>SUM(D3:D6)</f>
        <v>5275.9</v>
      </c>
    </row>
  </sheetData>
  <phoneticPr fontId="2" type="noConversion"/>
  <pageMargins left="0.75" right="0.75" top="1" bottom="1" header="0.5" footer="0.5"/>
  <pageSetup orientation="landscape" horizontalDpi="4294967292" verticalDpi="4294967292"/>
  <ignoredErrors>
    <ignoredError sqref="C7:D7" emptyCellReference="1"/>
  </ignoredError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BOM</vt:lpstr>
      <vt:lpstr>Total Cost</vt:lpstr>
    </vt:vector>
  </TitlesOfParts>
  <Company>Chalmers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Pfeiffer</dc:creator>
  <cp:lastModifiedBy>Christoph Pfeiffer</cp:lastModifiedBy>
  <cp:lastPrinted>2017-08-17T08:15:58Z</cp:lastPrinted>
  <dcterms:created xsi:type="dcterms:W3CDTF">2017-07-31T08:50:45Z</dcterms:created>
  <dcterms:modified xsi:type="dcterms:W3CDTF">2017-08-28T07:36:07Z</dcterms:modified>
</cp:coreProperties>
</file>