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homaspetersen/Documents/GitHub/jekyll-unicorn/files/"/>
    </mc:Choice>
  </mc:AlternateContent>
  <xr:revisionPtr revIDLastSave="0" documentId="8_{FBF48D13-BF54-AE43-BCCD-BF9486624D21}" xr6:coauthVersionLast="45" xr6:coauthVersionMax="45" xr10:uidLastSave="{00000000-0000-0000-0000-000000000000}"/>
  <bookViews>
    <workbookView xWindow="0" yWindow="460" windowWidth="35840" windowHeight="21940" tabRatio="500" xr2:uid="{00000000-000D-0000-FFFF-FFFF00000000}"/>
  </bookViews>
  <sheets>
    <sheet name="P" sheetId="16" r:id="rId1"/>
    <sheet name="Inv konstante nettobetalinger" sheetId="1" r:id="rId2"/>
    <sheet name="Inv variable nettobetalinger" sheetId="2" r:id="rId3"/>
    <sheet name="Inv variable nettobet. skat" sheetId="14" r:id="rId4"/>
    <sheet name="annuitet" sheetId="3" r:id="rId5"/>
    <sheet name="annuitet kendt ydelse" sheetId="8" r:id="rId6"/>
    <sheet name="stående" sheetId="5" r:id="rId7"/>
    <sheet name="serie" sheetId="4" r:id="rId8"/>
    <sheet name="Leverandørrabat" sheetId="6" r:id="rId9"/>
    <sheet name="Kassekredit" sheetId="7" r:id="rId10"/>
    <sheet name="Optimering kapacitet" sheetId="10" r:id="rId11"/>
    <sheet name="Optimering 2 markeder" sheetId="15" r:id="rId12"/>
    <sheet name="Optimering oligopol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5" i="16" l="1"/>
  <c r="A91" i="16"/>
  <c r="A93" i="16"/>
  <c r="B96" i="16"/>
  <c r="A96" i="16"/>
  <c r="B94" i="16"/>
  <c r="A92" i="16"/>
  <c r="A63" i="16"/>
  <c r="A62" i="16"/>
  <c r="B65" i="16"/>
  <c r="B84" i="16"/>
  <c r="B87" i="16"/>
  <c r="B89" i="16"/>
  <c r="A89" i="16"/>
  <c r="A60" i="16" s="1"/>
  <c r="A88" i="16"/>
  <c r="A86" i="16"/>
  <c r="B86" i="16"/>
  <c r="B85" i="16"/>
  <c r="B82" i="16"/>
  <c r="B81" i="16"/>
  <c r="A78" i="16"/>
  <c r="A80" i="16" s="1"/>
  <c r="B76" i="16"/>
  <c r="A76" i="16"/>
  <c r="B75" i="16"/>
  <c r="A75" i="16"/>
  <c r="B74" i="16"/>
  <c r="B72" i="16"/>
  <c r="B71" i="16"/>
  <c r="A70" i="16"/>
  <c r="B69" i="16"/>
  <c r="B68" i="16"/>
  <c r="A67" i="16"/>
  <c r="A83" i="16" s="1"/>
  <c r="B66" i="16"/>
  <c r="B61" i="16" l="1"/>
  <c r="B80" i="16"/>
  <c r="B83" i="16"/>
  <c r="A73" i="16"/>
  <c r="B73" i="16"/>
  <c r="B6" i="13"/>
  <c r="A61" i="16" l="1"/>
  <c r="A89" i="15"/>
  <c r="B95" i="15"/>
  <c r="B92" i="15"/>
  <c r="B91" i="15"/>
  <c r="B90" i="15"/>
  <c r="A87" i="15"/>
  <c r="A86" i="15" s="1"/>
  <c r="B83" i="15"/>
  <c r="A83" i="15"/>
  <c r="B82" i="15"/>
  <c r="A82" i="15"/>
  <c r="B81" i="15"/>
  <c r="B79" i="15"/>
  <c r="B78" i="15"/>
  <c r="A77" i="15"/>
  <c r="A80" i="15" s="1"/>
  <c r="B74" i="15"/>
  <c r="B73" i="15"/>
  <c r="B72" i="15"/>
  <c r="B70" i="15"/>
  <c r="B69" i="15"/>
  <c r="B67" i="15"/>
  <c r="B66" i="15"/>
  <c r="B85" i="15" l="1"/>
  <c r="B86" i="15" s="1"/>
  <c r="A85" i="15"/>
  <c r="B80" i="15"/>
  <c r="A92" i="15"/>
  <c r="A71" i="15"/>
  <c r="B71" i="15" l="1"/>
  <c r="B76" i="15" s="1"/>
  <c r="A74" i="15"/>
  <c r="A76" i="15" s="1"/>
  <c r="A73" i="15"/>
  <c r="C77" i="15" l="1"/>
  <c r="D77" i="15" s="1"/>
  <c r="C85" i="15" s="1"/>
  <c r="D85" i="15" l="1"/>
  <c r="E85" i="15" s="1"/>
  <c r="B75" i="15"/>
  <c r="E84" i="15" l="1"/>
  <c r="B98" i="15"/>
  <c r="B97" i="15" s="1"/>
  <c r="B96" i="15"/>
  <c r="F85" i="15"/>
  <c r="G85" i="15" s="1"/>
  <c r="G84" i="15" l="1"/>
  <c r="B94" i="15"/>
  <c r="F84" i="15"/>
  <c r="C96" i="15"/>
  <c r="C95" i="15" s="1"/>
  <c r="C94" i="15" l="1"/>
  <c r="B93" i="15"/>
  <c r="D99" i="15" l="1"/>
  <c r="D98" i="15" s="1"/>
  <c r="C93" i="15"/>
  <c r="B68" i="10" l="1"/>
  <c r="D2" i="1" l="1"/>
  <c r="B8" i="14"/>
  <c r="B7" i="14"/>
  <c r="D7" i="14" s="1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H7" i="14"/>
  <c r="C2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N2" i="14"/>
  <c r="N1" i="14"/>
  <c r="D1" i="13"/>
  <c r="A7" i="3"/>
  <c r="G2" i="5"/>
  <c r="F7" i="5" s="1"/>
  <c r="G7" i="5" s="1"/>
  <c r="H2" i="5"/>
  <c r="C9" i="5" s="1"/>
  <c r="C8" i="5"/>
  <c r="F8" i="5" s="1"/>
  <c r="E8" i="5"/>
  <c r="D8" i="5"/>
  <c r="E9" i="5"/>
  <c r="C10" i="5"/>
  <c r="D10" i="5" s="1"/>
  <c r="E10" i="5"/>
  <c r="C11" i="5"/>
  <c r="E11" i="5"/>
  <c r="D11" i="5"/>
  <c r="C12" i="5"/>
  <c r="E12" i="5"/>
  <c r="E13" i="5"/>
  <c r="E14" i="5"/>
  <c r="C15" i="5"/>
  <c r="E15" i="5"/>
  <c r="C16" i="5"/>
  <c r="F16" i="5" s="1"/>
  <c r="E16" i="5"/>
  <c r="C17" i="5"/>
  <c r="E17" i="5"/>
  <c r="C18" i="5"/>
  <c r="E18" i="5"/>
  <c r="E19" i="5"/>
  <c r="C20" i="5"/>
  <c r="E20" i="5"/>
  <c r="E21" i="5"/>
  <c r="C22" i="5"/>
  <c r="F22" i="5" s="1"/>
  <c r="E22" i="5"/>
  <c r="C23" i="5"/>
  <c r="E23" i="5"/>
  <c r="C24" i="5"/>
  <c r="D24" i="5" s="1"/>
  <c r="E24" i="5"/>
  <c r="C25" i="5"/>
  <c r="E25" i="5"/>
  <c r="E26" i="5"/>
  <c r="C27" i="5"/>
  <c r="E27" i="5"/>
  <c r="C28" i="5"/>
  <c r="E28" i="5"/>
  <c r="C29" i="5"/>
  <c r="E29" i="5"/>
  <c r="C30" i="5"/>
  <c r="E30" i="5"/>
  <c r="D30" i="5"/>
  <c r="C31" i="5"/>
  <c r="E31" i="5"/>
  <c r="C32" i="5"/>
  <c r="E32" i="5"/>
  <c r="C33" i="5"/>
  <c r="E33" i="5"/>
  <c r="D33" i="5"/>
  <c r="C34" i="5"/>
  <c r="E34" i="5"/>
  <c r="C35" i="5"/>
  <c r="D35" i="5" s="1"/>
  <c r="E35" i="5"/>
  <c r="C36" i="5"/>
  <c r="E36" i="5"/>
  <c r="C37" i="5"/>
  <c r="E37" i="5"/>
  <c r="C38" i="5"/>
  <c r="E38" i="5"/>
  <c r="D38" i="5"/>
  <c r="C39" i="5"/>
  <c r="E39" i="5"/>
  <c r="C40" i="5"/>
  <c r="D40" i="5" s="1"/>
  <c r="E40" i="5"/>
  <c r="F40" i="5"/>
  <c r="C41" i="5"/>
  <c r="E41" i="5"/>
  <c r="C42" i="5"/>
  <c r="D42" i="5" s="1"/>
  <c r="E42" i="5"/>
  <c r="C43" i="5"/>
  <c r="D43" i="5" s="1"/>
  <c r="E43" i="5"/>
  <c r="C44" i="5"/>
  <c r="E44" i="5"/>
  <c r="C45" i="5"/>
  <c r="E45" i="5"/>
  <c r="F45" i="5" s="1"/>
  <c r="D45" i="5"/>
  <c r="C46" i="5"/>
  <c r="F46" i="5" s="1"/>
  <c r="E46" i="5"/>
  <c r="C47" i="5"/>
  <c r="E47" i="5"/>
  <c r="C48" i="5"/>
  <c r="E48" i="5"/>
  <c r="C49" i="5"/>
  <c r="E49" i="5"/>
  <c r="D49" i="5"/>
  <c r="C50" i="5"/>
  <c r="D50" i="5" s="1"/>
  <c r="E50" i="5"/>
  <c r="C51" i="5"/>
  <c r="D51" i="5" s="1"/>
  <c r="E51" i="5"/>
  <c r="C52" i="5"/>
  <c r="E52" i="5"/>
  <c r="C53" i="5"/>
  <c r="E53" i="5"/>
  <c r="C54" i="5"/>
  <c r="D54" i="5" s="1"/>
  <c r="E54" i="5"/>
  <c r="C55" i="5"/>
  <c r="E55" i="5"/>
  <c r="C56" i="5"/>
  <c r="E56" i="5"/>
  <c r="D56" i="5"/>
  <c r="C57" i="5"/>
  <c r="E57" i="5"/>
  <c r="C58" i="5"/>
  <c r="D58" i="5" s="1"/>
  <c r="E58" i="5"/>
  <c r="C59" i="5"/>
  <c r="D59" i="5" s="1"/>
  <c r="E59" i="5"/>
  <c r="C60" i="5"/>
  <c r="E60" i="5"/>
  <c r="C61" i="5"/>
  <c r="F61" i="5" s="1"/>
  <c r="E61" i="5"/>
  <c r="C62" i="5"/>
  <c r="D62" i="5" s="1"/>
  <c r="E62" i="5"/>
  <c r="F62" i="5"/>
  <c r="C63" i="5"/>
  <c r="E63" i="5"/>
  <c r="C64" i="5"/>
  <c r="E64" i="5"/>
  <c r="C65" i="5"/>
  <c r="E65" i="5"/>
  <c r="C66" i="5"/>
  <c r="D66" i="5" s="1"/>
  <c r="E66" i="5"/>
  <c r="C67" i="5"/>
  <c r="D67" i="5" s="1"/>
  <c r="E67" i="5"/>
  <c r="C68" i="5"/>
  <c r="E68" i="5"/>
  <c r="C69" i="5"/>
  <c r="D69" i="5" s="1"/>
  <c r="E69" i="5"/>
  <c r="C70" i="5"/>
  <c r="F70" i="5" s="1"/>
  <c r="E70" i="5"/>
  <c r="C71" i="5"/>
  <c r="E71" i="5"/>
  <c r="C72" i="5"/>
  <c r="E72" i="5"/>
  <c r="C73" i="5"/>
  <c r="E73" i="5"/>
  <c r="D73" i="5"/>
  <c r="C74" i="5"/>
  <c r="E74" i="5"/>
  <c r="C75" i="5"/>
  <c r="D75" i="5" s="1"/>
  <c r="E75" i="5"/>
  <c r="F75" i="5" s="1"/>
  <c r="C76" i="5"/>
  <c r="E76" i="5"/>
  <c r="C77" i="5"/>
  <c r="E77" i="5"/>
  <c r="D77" i="5"/>
  <c r="C78" i="5"/>
  <c r="E78" i="5"/>
  <c r="C79" i="5"/>
  <c r="D79" i="5" s="1"/>
  <c r="E79" i="5"/>
  <c r="C80" i="5"/>
  <c r="E80" i="5"/>
  <c r="C81" i="5"/>
  <c r="E81" i="5"/>
  <c r="D81" i="5"/>
  <c r="C82" i="5"/>
  <c r="E82" i="5"/>
  <c r="C83" i="5"/>
  <c r="E83" i="5"/>
  <c r="D83" i="5"/>
  <c r="C84" i="5"/>
  <c r="D84" i="5" s="1"/>
  <c r="E84" i="5"/>
  <c r="C85" i="5"/>
  <c r="E85" i="5"/>
  <c r="C86" i="5"/>
  <c r="D86" i="5" s="1"/>
  <c r="E86" i="5"/>
  <c r="F86" i="5"/>
  <c r="C87" i="5"/>
  <c r="E87" i="5"/>
  <c r="C88" i="5"/>
  <c r="F88" i="5" s="1"/>
  <c r="G88" i="5" s="1"/>
  <c r="E88" i="5"/>
  <c r="D88" i="5"/>
  <c r="C89" i="5"/>
  <c r="D89" i="5" s="1"/>
  <c r="E89" i="5"/>
  <c r="C90" i="5"/>
  <c r="E90" i="5"/>
  <c r="C91" i="5"/>
  <c r="D91" i="5" s="1"/>
  <c r="E91" i="5"/>
  <c r="C92" i="5"/>
  <c r="D92" i="5" s="1"/>
  <c r="E92" i="5"/>
  <c r="F92" i="5"/>
  <c r="C93" i="5"/>
  <c r="D93" i="5" s="1"/>
  <c r="E93" i="5"/>
  <c r="F93" i="5" s="1"/>
  <c r="C94" i="5"/>
  <c r="F94" i="5" s="1"/>
  <c r="E94" i="5"/>
  <c r="C95" i="5"/>
  <c r="E95" i="5"/>
  <c r="C96" i="5"/>
  <c r="F96" i="5" s="1"/>
  <c r="E96" i="5"/>
  <c r="C97" i="5"/>
  <c r="D97" i="5" s="1"/>
  <c r="E97" i="5"/>
  <c r="C98" i="5"/>
  <c r="E98" i="5"/>
  <c r="C99" i="5"/>
  <c r="E99" i="5"/>
  <c r="F99" i="5" s="1"/>
  <c r="D99" i="5"/>
  <c r="C100" i="5"/>
  <c r="D100" i="5" s="1"/>
  <c r="E100" i="5"/>
  <c r="F100" i="5" s="1"/>
  <c r="C101" i="5"/>
  <c r="D101" i="5" s="1"/>
  <c r="E101" i="5"/>
  <c r="F101" i="5" s="1"/>
  <c r="G101" i="5" s="1"/>
  <c r="C102" i="5"/>
  <c r="E102" i="5"/>
  <c r="C103" i="5"/>
  <c r="E103" i="5"/>
  <c r="C104" i="5"/>
  <c r="F104" i="5" s="1"/>
  <c r="E104" i="5"/>
  <c r="C105" i="5"/>
  <c r="F105" i="5" s="1"/>
  <c r="E105" i="5"/>
  <c r="C106" i="5"/>
  <c r="E106" i="5"/>
  <c r="C107" i="5"/>
  <c r="D107" i="5" s="1"/>
  <c r="E107" i="5"/>
  <c r="F107" i="5" s="1"/>
  <c r="G107" i="5" s="1"/>
  <c r="C108" i="5"/>
  <c r="D108" i="5" s="1"/>
  <c r="E108" i="5"/>
  <c r="F108" i="5"/>
  <c r="C109" i="5"/>
  <c r="D109" i="5" s="1"/>
  <c r="E109" i="5"/>
  <c r="C110" i="5"/>
  <c r="D110" i="5" s="1"/>
  <c r="E110" i="5"/>
  <c r="F110" i="5" s="1"/>
  <c r="C111" i="5"/>
  <c r="E111" i="5"/>
  <c r="C112" i="5"/>
  <c r="E112" i="5"/>
  <c r="C113" i="5"/>
  <c r="D113" i="5" s="1"/>
  <c r="E113" i="5"/>
  <c r="C114" i="5"/>
  <c r="E114" i="5"/>
  <c r="C115" i="5"/>
  <c r="D115" i="5" s="1"/>
  <c r="E115" i="5"/>
  <c r="F115" i="5" s="1"/>
  <c r="C116" i="5"/>
  <c r="D116" i="5" s="1"/>
  <c r="E116" i="5"/>
  <c r="C117" i="5"/>
  <c r="D117" i="5" s="1"/>
  <c r="E117" i="5"/>
  <c r="C118" i="5"/>
  <c r="E118" i="5"/>
  <c r="C119" i="5"/>
  <c r="E119" i="5"/>
  <c r="C120" i="5"/>
  <c r="D120" i="5" s="1"/>
  <c r="E120" i="5"/>
  <c r="C121" i="5"/>
  <c r="E121" i="5"/>
  <c r="D121" i="5"/>
  <c r="C122" i="5"/>
  <c r="E122" i="5"/>
  <c r="C123" i="5"/>
  <c r="D123" i="5" s="1"/>
  <c r="E123" i="5"/>
  <c r="C124" i="5"/>
  <c r="D124" i="5" s="1"/>
  <c r="E124" i="5"/>
  <c r="C125" i="5"/>
  <c r="D125" i="5" s="1"/>
  <c r="E125" i="5"/>
  <c r="F125" i="5" s="1"/>
  <c r="C126" i="5"/>
  <c r="E126" i="5"/>
  <c r="D126" i="5"/>
  <c r="C127" i="5"/>
  <c r="E127" i="5"/>
  <c r="C128" i="5"/>
  <c r="D128" i="5" s="1"/>
  <c r="E128" i="5"/>
  <c r="C129" i="5"/>
  <c r="E129" i="5"/>
  <c r="C130" i="5"/>
  <c r="E130" i="5"/>
  <c r="C131" i="5"/>
  <c r="D131" i="5" s="1"/>
  <c r="E131" i="5"/>
  <c r="F131" i="5" s="1"/>
  <c r="C132" i="5"/>
  <c r="E132" i="5"/>
  <c r="C133" i="5"/>
  <c r="D133" i="5" s="1"/>
  <c r="E133" i="5"/>
  <c r="C134" i="5"/>
  <c r="E134" i="5"/>
  <c r="C135" i="5"/>
  <c r="E135" i="5"/>
  <c r="C136" i="5"/>
  <c r="D136" i="5" s="1"/>
  <c r="E136" i="5"/>
  <c r="C137" i="5"/>
  <c r="E137" i="5"/>
  <c r="C138" i="5"/>
  <c r="E138" i="5"/>
  <c r="C139" i="5"/>
  <c r="D139" i="5" s="1"/>
  <c r="E139" i="5"/>
  <c r="C140" i="5"/>
  <c r="E140" i="5"/>
  <c r="C141" i="5"/>
  <c r="D141" i="5" s="1"/>
  <c r="E141" i="5"/>
  <c r="F141" i="5" s="1"/>
  <c r="C142" i="5"/>
  <c r="E142" i="5"/>
  <c r="C143" i="5"/>
  <c r="E143" i="5"/>
  <c r="C144" i="5"/>
  <c r="D144" i="5" s="1"/>
  <c r="E144" i="5"/>
  <c r="C145" i="5"/>
  <c r="F145" i="5" s="1"/>
  <c r="E145" i="5"/>
  <c r="C146" i="5"/>
  <c r="E146" i="5"/>
  <c r="C147" i="5"/>
  <c r="D147" i="5" s="1"/>
  <c r="E147" i="5"/>
  <c r="F147" i="5" s="1"/>
  <c r="G147" i="5" s="1"/>
  <c r="C148" i="5"/>
  <c r="F148" i="5" s="1"/>
  <c r="E148" i="5"/>
  <c r="C149" i="5"/>
  <c r="D149" i="5" s="1"/>
  <c r="E149" i="5"/>
  <c r="C150" i="5"/>
  <c r="E150" i="5"/>
  <c r="C151" i="5"/>
  <c r="E151" i="5"/>
  <c r="C152" i="5"/>
  <c r="E152" i="5"/>
  <c r="C153" i="5"/>
  <c r="F153" i="5" s="1"/>
  <c r="E153" i="5"/>
  <c r="C154" i="5"/>
  <c r="E154" i="5"/>
  <c r="C155" i="5"/>
  <c r="D155" i="5" s="1"/>
  <c r="E155" i="5"/>
  <c r="C156" i="5"/>
  <c r="D156" i="5" s="1"/>
  <c r="E156" i="5"/>
  <c r="F156" i="5" s="1"/>
  <c r="C157" i="5"/>
  <c r="E157" i="5"/>
  <c r="C158" i="5"/>
  <c r="D158" i="5" s="1"/>
  <c r="E158" i="5"/>
  <c r="C159" i="5"/>
  <c r="E159" i="5"/>
  <c r="C160" i="5"/>
  <c r="D160" i="5" s="1"/>
  <c r="E160" i="5"/>
  <c r="C161" i="5"/>
  <c r="F161" i="5" s="1"/>
  <c r="E161" i="5"/>
  <c r="C162" i="5"/>
  <c r="E162" i="5"/>
  <c r="C163" i="5"/>
  <c r="F163" i="5" s="1"/>
  <c r="E163" i="5"/>
  <c r="D163" i="5"/>
  <c r="C164" i="5"/>
  <c r="E164" i="5"/>
  <c r="C165" i="5"/>
  <c r="D165" i="5" s="1"/>
  <c r="E165" i="5"/>
  <c r="F165" i="5" s="1"/>
  <c r="G165" i="5" s="1"/>
  <c r="C166" i="5"/>
  <c r="E166" i="5"/>
  <c r="C167" i="5"/>
  <c r="E167" i="5"/>
  <c r="C168" i="5"/>
  <c r="E168" i="5"/>
  <c r="C169" i="5"/>
  <c r="E169" i="5"/>
  <c r="C170" i="5"/>
  <c r="E170" i="5"/>
  <c r="C171" i="5"/>
  <c r="E171" i="5"/>
  <c r="D171" i="5"/>
  <c r="C172" i="5"/>
  <c r="E172" i="5"/>
  <c r="C173" i="5"/>
  <c r="D173" i="5" s="1"/>
  <c r="E173" i="5"/>
  <c r="C174" i="5"/>
  <c r="F174" i="5" s="1"/>
  <c r="G174" i="5" s="1"/>
  <c r="E174" i="5"/>
  <c r="D174" i="5"/>
  <c r="C175" i="5"/>
  <c r="E175" i="5"/>
  <c r="C176" i="5"/>
  <c r="D176" i="5" s="1"/>
  <c r="E176" i="5"/>
  <c r="C177" i="5"/>
  <c r="E177" i="5"/>
  <c r="C178" i="5"/>
  <c r="E178" i="5"/>
  <c r="C179" i="5"/>
  <c r="D179" i="5" s="1"/>
  <c r="E179" i="5"/>
  <c r="C180" i="5"/>
  <c r="E180" i="5"/>
  <c r="C181" i="5"/>
  <c r="E181" i="5"/>
  <c r="C182" i="5"/>
  <c r="F182" i="5" s="1"/>
  <c r="E182" i="5"/>
  <c r="C183" i="5"/>
  <c r="E183" i="5"/>
  <c r="C184" i="5"/>
  <c r="E184" i="5"/>
  <c r="D184" i="5"/>
  <c r="C185" i="5"/>
  <c r="D185" i="5" s="1"/>
  <c r="E185" i="5"/>
  <c r="C186" i="5"/>
  <c r="E186" i="5"/>
  <c r="C187" i="5"/>
  <c r="D187" i="5" s="1"/>
  <c r="E187" i="5"/>
  <c r="F187" i="5"/>
  <c r="C188" i="5"/>
  <c r="D188" i="5" s="1"/>
  <c r="E188" i="5"/>
  <c r="C189" i="5"/>
  <c r="D189" i="5" s="1"/>
  <c r="E189" i="5"/>
  <c r="C190" i="5"/>
  <c r="D190" i="5" s="1"/>
  <c r="E190" i="5"/>
  <c r="F190" i="5"/>
  <c r="G190" i="5" s="1"/>
  <c r="C191" i="5"/>
  <c r="F191" i="5" s="1"/>
  <c r="E191" i="5"/>
  <c r="C192" i="5"/>
  <c r="D192" i="5" s="1"/>
  <c r="E192" i="5"/>
  <c r="C193" i="5"/>
  <c r="D193" i="5" s="1"/>
  <c r="E193" i="5"/>
  <c r="C194" i="5"/>
  <c r="E194" i="5"/>
  <c r="C195" i="5"/>
  <c r="D195" i="5" s="1"/>
  <c r="E195" i="5"/>
  <c r="C196" i="5"/>
  <c r="D196" i="5" s="1"/>
  <c r="E196" i="5"/>
  <c r="C197" i="5"/>
  <c r="E197" i="5"/>
  <c r="C198" i="5"/>
  <c r="F198" i="5" s="1"/>
  <c r="E198" i="5"/>
  <c r="C199" i="5"/>
  <c r="E199" i="5"/>
  <c r="D199" i="5"/>
  <c r="C200" i="5"/>
  <c r="E200" i="5"/>
  <c r="D200" i="5"/>
  <c r="C201" i="5"/>
  <c r="D201" i="5" s="1"/>
  <c r="E201" i="5"/>
  <c r="C202" i="5"/>
  <c r="E202" i="5"/>
  <c r="C203" i="5"/>
  <c r="D203" i="5" s="1"/>
  <c r="E203" i="5"/>
  <c r="C204" i="5"/>
  <c r="D204" i="5" s="1"/>
  <c r="E204" i="5"/>
  <c r="C205" i="5"/>
  <c r="D205" i="5" s="1"/>
  <c r="E205" i="5"/>
  <c r="C206" i="5"/>
  <c r="E206" i="5"/>
  <c r="C207" i="5"/>
  <c r="E207" i="5"/>
  <c r="D207" i="5"/>
  <c r="C208" i="5"/>
  <c r="E208" i="5"/>
  <c r="C209" i="5"/>
  <c r="F209" i="5" s="1"/>
  <c r="E209" i="5"/>
  <c r="C210" i="5"/>
  <c r="E210" i="5"/>
  <c r="C211" i="5"/>
  <c r="D211" i="5" s="1"/>
  <c r="E211" i="5"/>
  <c r="C212" i="5"/>
  <c r="D212" i="5" s="1"/>
  <c r="E212" i="5"/>
  <c r="F212" i="5" s="1"/>
  <c r="G212" i="5" s="1"/>
  <c r="C213" i="5"/>
  <c r="D213" i="5" s="1"/>
  <c r="E213" i="5"/>
  <c r="C214" i="5"/>
  <c r="E214" i="5"/>
  <c r="C215" i="5"/>
  <c r="E215" i="5"/>
  <c r="C216" i="5"/>
  <c r="D216" i="5" s="1"/>
  <c r="E216" i="5"/>
  <c r="C217" i="5"/>
  <c r="D217" i="5" s="1"/>
  <c r="E217" i="5"/>
  <c r="C218" i="5"/>
  <c r="E218" i="5"/>
  <c r="C219" i="5"/>
  <c r="E219" i="5"/>
  <c r="F219" i="5" s="1"/>
  <c r="D219" i="5"/>
  <c r="C220" i="5"/>
  <c r="D220" i="5" s="1"/>
  <c r="E220" i="5"/>
  <c r="F220" i="5" s="1"/>
  <c r="G220" i="5" s="1"/>
  <c r="C221" i="5"/>
  <c r="D221" i="5" s="1"/>
  <c r="E221" i="5"/>
  <c r="C222" i="5"/>
  <c r="D222" i="5" s="1"/>
  <c r="E222" i="5"/>
  <c r="C223" i="5"/>
  <c r="E223" i="5"/>
  <c r="C224" i="5"/>
  <c r="D224" i="5" s="1"/>
  <c r="E224" i="5"/>
  <c r="F224" i="5"/>
  <c r="C225" i="5"/>
  <c r="E225" i="5"/>
  <c r="C226" i="5"/>
  <c r="E226" i="5"/>
  <c r="C227" i="5"/>
  <c r="D227" i="5" s="1"/>
  <c r="E227" i="5"/>
  <c r="C228" i="5"/>
  <c r="E228" i="5"/>
  <c r="C229" i="5"/>
  <c r="D229" i="5" s="1"/>
  <c r="E229" i="5"/>
  <c r="C230" i="5"/>
  <c r="E230" i="5"/>
  <c r="F230" i="5"/>
  <c r="D230" i="5"/>
  <c r="C231" i="5"/>
  <c r="F231" i="5" s="1"/>
  <c r="E231" i="5"/>
  <c r="C232" i="5"/>
  <c r="E232" i="5"/>
  <c r="D232" i="5"/>
  <c r="C233" i="5"/>
  <c r="D233" i="5" s="1"/>
  <c r="E233" i="5"/>
  <c r="C234" i="5"/>
  <c r="E234" i="5"/>
  <c r="C235" i="5"/>
  <c r="F235" i="5" s="1"/>
  <c r="E235" i="5"/>
  <c r="C236" i="5"/>
  <c r="D236" i="5" s="1"/>
  <c r="E236" i="5"/>
  <c r="C237" i="5"/>
  <c r="D237" i="5" s="1"/>
  <c r="E237" i="5"/>
  <c r="C238" i="5"/>
  <c r="E238" i="5"/>
  <c r="C239" i="5"/>
  <c r="E239" i="5"/>
  <c r="C240" i="5"/>
  <c r="E240" i="5"/>
  <c r="C241" i="5"/>
  <c r="E241" i="5"/>
  <c r="C242" i="5"/>
  <c r="E242" i="5"/>
  <c r="C243" i="5"/>
  <c r="E243" i="5"/>
  <c r="F243" i="5" s="1"/>
  <c r="D243" i="5"/>
  <c r="C244" i="5"/>
  <c r="D244" i="5" s="1"/>
  <c r="E244" i="5"/>
  <c r="C245" i="5"/>
  <c r="E245" i="5"/>
  <c r="C246" i="5"/>
  <c r="E246" i="5"/>
  <c r="D246" i="5"/>
  <c r="C247" i="5"/>
  <c r="E247" i="5"/>
  <c r="C248" i="5"/>
  <c r="D248" i="5" s="1"/>
  <c r="E248" i="5"/>
  <c r="C249" i="5"/>
  <c r="D249" i="5" s="1"/>
  <c r="E249" i="5"/>
  <c r="C250" i="5"/>
  <c r="E250" i="5"/>
  <c r="C251" i="5"/>
  <c r="D251" i="5" s="1"/>
  <c r="E251" i="5"/>
  <c r="C252" i="5"/>
  <c r="D252" i="5" s="1"/>
  <c r="E252" i="5"/>
  <c r="F252" i="5" s="1"/>
  <c r="G252" i="5" s="1"/>
  <c r="C253" i="5"/>
  <c r="D253" i="5" s="1"/>
  <c r="E253" i="5"/>
  <c r="C254" i="5"/>
  <c r="F254" i="5" s="1"/>
  <c r="E254" i="5"/>
  <c r="D254" i="5"/>
  <c r="C255" i="5"/>
  <c r="E255" i="5"/>
  <c r="C256" i="5"/>
  <c r="E256" i="5"/>
  <c r="C257" i="5"/>
  <c r="D257" i="5" s="1"/>
  <c r="E257" i="5"/>
  <c r="C258" i="5"/>
  <c r="E258" i="5"/>
  <c r="C259" i="5"/>
  <c r="D259" i="5" s="1"/>
  <c r="E259" i="5"/>
  <c r="C260" i="5"/>
  <c r="D260" i="5" s="1"/>
  <c r="E260" i="5"/>
  <c r="C261" i="5"/>
  <c r="E261" i="5"/>
  <c r="F261" i="5" s="1"/>
  <c r="D261" i="5"/>
  <c r="C262" i="5"/>
  <c r="E262" i="5"/>
  <c r="C263" i="5"/>
  <c r="E263" i="5"/>
  <c r="D263" i="5"/>
  <c r="C264" i="5"/>
  <c r="D264" i="5" s="1"/>
  <c r="E264" i="5"/>
  <c r="C265" i="5"/>
  <c r="E265" i="5"/>
  <c r="D265" i="5"/>
  <c r="C266" i="5"/>
  <c r="E266" i="5"/>
  <c r="C267" i="5"/>
  <c r="D267" i="5" s="1"/>
  <c r="E267" i="5"/>
  <c r="C268" i="5"/>
  <c r="D268" i="5" s="1"/>
  <c r="E268" i="5"/>
  <c r="C269" i="5"/>
  <c r="D269" i="5" s="1"/>
  <c r="E269" i="5"/>
  <c r="F269" i="5" s="1"/>
  <c r="G269" i="5" s="1"/>
  <c r="C270" i="5"/>
  <c r="E270" i="5"/>
  <c r="C271" i="5"/>
  <c r="D271" i="5" s="1"/>
  <c r="E271" i="5"/>
  <c r="C272" i="5"/>
  <c r="D272" i="5" s="1"/>
  <c r="E272" i="5"/>
  <c r="C273" i="5"/>
  <c r="D273" i="5" s="1"/>
  <c r="E273" i="5"/>
  <c r="C274" i="5"/>
  <c r="E274" i="5"/>
  <c r="C275" i="5"/>
  <c r="D275" i="5" s="1"/>
  <c r="E275" i="5"/>
  <c r="F275" i="5" s="1"/>
  <c r="G275" i="5" s="1"/>
  <c r="C276" i="5"/>
  <c r="D276" i="5" s="1"/>
  <c r="E276" i="5"/>
  <c r="C277" i="5"/>
  <c r="E277" i="5"/>
  <c r="D277" i="5"/>
  <c r="C278" i="5"/>
  <c r="E278" i="5"/>
  <c r="C279" i="5"/>
  <c r="F279" i="5" s="1"/>
  <c r="E279" i="5"/>
  <c r="C280" i="5"/>
  <c r="D280" i="5" s="1"/>
  <c r="E280" i="5"/>
  <c r="C281" i="5"/>
  <c r="D281" i="5" s="1"/>
  <c r="E281" i="5"/>
  <c r="C282" i="5"/>
  <c r="E282" i="5"/>
  <c r="C283" i="5"/>
  <c r="E283" i="5"/>
  <c r="D283" i="5"/>
  <c r="C284" i="5"/>
  <c r="E284" i="5"/>
  <c r="C285" i="5"/>
  <c r="D285" i="5" s="1"/>
  <c r="E285" i="5"/>
  <c r="C286" i="5"/>
  <c r="E286" i="5"/>
  <c r="C287" i="5"/>
  <c r="E287" i="5"/>
  <c r="C288" i="5"/>
  <c r="D288" i="5" s="1"/>
  <c r="E288" i="5"/>
  <c r="C289" i="5"/>
  <c r="D289" i="5" s="1"/>
  <c r="E289" i="5"/>
  <c r="C290" i="5"/>
  <c r="E290" i="5"/>
  <c r="C291" i="5"/>
  <c r="D291" i="5" s="1"/>
  <c r="E291" i="5"/>
  <c r="C292" i="5"/>
  <c r="D292" i="5" s="1"/>
  <c r="E292" i="5"/>
  <c r="F292" i="5"/>
  <c r="G292" i="5" s="1"/>
  <c r="C293" i="5"/>
  <c r="E293" i="5"/>
  <c r="F293" i="5" s="1"/>
  <c r="D293" i="5"/>
  <c r="C294" i="5"/>
  <c r="D294" i="5" s="1"/>
  <c r="E294" i="5"/>
  <c r="F294" i="5" s="1"/>
  <c r="G294" i="5" s="1"/>
  <c r="C295" i="5"/>
  <c r="E295" i="5"/>
  <c r="C296" i="5"/>
  <c r="D296" i="5" s="1"/>
  <c r="E296" i="5"/>
  <c r="C297" i="5"/>
  <c r="D297" i="5" s="1"/>
  <c r="E297" i="5"/>
  <c r="C298" i="5"/>
  <c r="E298" i="5"/>
  <c r="C299" i="5"/>
  <c r="D299" i="5" s="1"/>
  <c r="E299" i="5"/>
  <c r="C300" i="5"/>
  <c r="D300" i="5" s="1"/>
  <c r="E300" i="5"/>
  <c r="F300" i="5"/>
  <c r="C301" i="5"/>
  <c r="D301" i="5" s="1"/>
  <c r="E301" i="5"/>
  <c r="C302" i="5"/>
  <c r="D302" i="5" s="1"/>
  <c r="E302" i="5"/>
  <c r="C303" i="5"/>
  <c r="E303" i="5"/>
  <c r="D303" i="5"/>
  <c r="C304" i="5"/>
  <c r="D304" i="5" s="1"/>
  <c r="E304" i="5"/>
  <c r="C305" i="5"/>
  <c r="E305" i="5"/>
  <c r="D305" i="5"/>
  <c r="C306" i="5"/>
  <c r="E306" i="5"/>
  <c r="C307" i="5"/>
  <c r="D307" i="5" s="1"/>
  <c r="E307" i="5"/>
  <c r="C308" i="5"/>
  <c r="D308" i="5" s="1"/>
  <c r="E308" i="5"/>
  <c r="C309" i="5"/>
  <c r="D309" i="5" s="1"/>
  <c r="E309" i="5"/>
  <c r="F309" i="5" s="1"/>
  <c r="G309" i="5" s="1"/>
  <c r="C310" i="5"/>
  <c r="E310" i="5"/>
  <c r="C311" i="5"/>
  <c r="D311" i="5" s="1"/>
  <c r="E311" i="5"/>
  <c r="C312" i="5"/>
  <c r="E312" i="5"/>
  <c r="C313" i="5"/>
  <c r="E313" i="5"/>
  <c r="D313" i="5"/>
  <c r="C314" i="5"/>
  <c r="E314" i="5"/>
  <c r="C315" i="5"/>
  <c r="D315" i="5" s="1"/>
  <c r="E315" i="5"/>
  <c r="C316" i="5"/>
  <c r="D316" i="5" s="1"/>
  <c r="E316" i="5"/>
  <c r="F316" i="5" s="1"/>
  <c r="G316" i="5" s="1"/>
  <c r="C317" i="5"/>
  <c r="D317" i="5" s="1"/>
  <c r="E317" i="5"/>
  <c r="C318" i="5"/>
  <c r="D318" i="5" s="1"/>
  <c r="E318" i="5"/>
  <c r="C319" i="5"/>
  <c r="D319" i="5" s="1"/>
  <c r="E319" i="5"/>
  <c r="C320" i="5"/>
  <c r="D320" i="5" s="1"/>
  <c r="E320" i="5"/>
  <c r="C321" i="5"/>
  <c r="D321" i="5" s="1"/>
  <c r="E321" i="5"/>
  <c r="C322" i="5"/>
  <c r="E322" i="5"/>
  <c r="C323" i="5"/>
  <c r="E323" i="5"/>
  <c r="F323" i="5" s="1"/>
  <c r="D323" i="5"/>
  <c r="C324" i="5"/>
  <c r="E324" i="5"/>
  <c r="C325" i="5"/>
  <c r="E325" i="5"/>
  <c r="D325" i="5"/>
  <c r="C326" i="5"/>
  <c r="D326" i="5" s="1"/>
  <c r="E326" i="5"/>
  <c r="F326" i="5" s="1"/>
  <c r="G326" i="5" s="1"/>
  <c r="C327" i="5"/>
  <c r="D327" i="5" s="1"/>
  <c r="E327" i="5"/>
  <c r="C328" i="5"/>
  <c r="D328" i="5" s="1"/>
  <c r="E328" i="5"/>
  <c r="C329" i="5"/>
  <c r="E329" i="5"/>
  <c r="D329" i="5"/>
  <c r="C330" i="5"/>
  <c r="E330" i="5"/>
  <c r="C331" i="5"/>
  <c r="D331" i="5" s="1"/>
  <c r="E331" i="5"/>
  <c r="C332" i="5"/>
  <c r="E332" i="5"/>
  <c r="C333" i="5"/>
  <c r="E333" i="5"/>
  <c r="F333" i="5" s="1"/>
  <c r="D333" i="5"/>
  <c r="C334" i="5"/>
  <c r="D334" i="5" s="1"/>
  <c r="E334" i="5"/>
  <c r="C335" i="5"/>
  <c r="D335" i="5" s="1"/>
  <c r="E335" i="5"/>
  <c r="C336" i="5"/>
  <c r="D336" i="5" s="1"/>
  <c r="E336" i="5"/>
  <c r="F336" i="5" s="1"/>
  <c r="G336" i="5" s="1"/>
  <c r="C337" i="5"/>
  <c r="D337" i="5" s="1"/>
  <c r="E337" i="5"/>
  <c r="C338" i="5"/>
  <c r="E338" i="5"/>
  <c r="C339" i="5"/>
  <c r="D339" i="5" s="1"/>
  <c r="E339" i="5"/>
  <c r="F339" i="5" s="1"/>
  <c r="C340" i="5"/>
  <c r="E340" i="5"/>
  <c r="C341" i="5"/>
  <c r="E341" i="5"/>
  <c r="F341" i="5" s="1"/>
  <c r="D341" i="5"/>
  <c r="C342" i="5"/>
  <c r="D342" i="5" s="1"/>
  <c r="E342" i="5"/>
  <c r="F342" i="5" s="1"/>
  <c r="G342" i="5" s="1"/>
  <c r="C343" i="5"/>
  <c r="E343" i="5"/>
  <c r="D343" i="5"/>
  <c r="C344" i="5"/>
  <c r="D344" i="5" s="1"/>
  <c r="E344" i="5"/>
  <c r="C345" i="5"/>
  <c r="F345" i="5" s="1"/>
  <c r="E345" i="5"/>
  <c r="D345" i="5"/>
  <c r="C346" i="5"/>
  <c r="D346" i="5" s="1"/>
  <c r="E346" i="5"/>
  <c r="F346" i="5"/>
  <c r="G346" i="5" s="1"/>
  <c r="C347" i="5"/>
  <c r="D347" i="5" s="1"/>
  <c r="E347" i="5"/>
  <c r="C348" i="5"/>
  <c r="E348" i="5"/>
  <c r="C349" i="5"/>
  <c r="D349" i="5" s="1"/>
  <c r="E349" i="5"/>
  <c r="F349" i="5" s="1"/>
  <c r="G349" i="5" s="1"/>
  <c r="C350" i="5"/>
  <c r="D350" i="5" s="1"/>
  <c r="E350" i="5"/>
  <c r="C351" i="5"/>
  <c r="D351" i="5" s="1"/>
  <c r="E351" i="5"/>
  <c r="C352" i="5"/>
  <c r="D352" i="5" s="1"/>
  <c r="E352" i="5"/>
  <c r="C353" i="5"/>
  <c r="D353" i="5" s="1"/>
  <c r="E353" i="5"/>
  <c r="C354" i="5"/>
  <c r="E354" i="5"/>
  <c r="C355" i="5"/>
  <c r="D355" i="5" s="1"/>
  <c r="E355" i="5"/>
  <c r="F355" i="5" s="1"/>
  <c r="C356" i="5"/>
  <c r="E356" i="5"/>
  <c r="C357" i="5"/>
  <c r="E357" i="5"/>
  <c r="D357" i="5"/>
  <c r="C358" i="5"/>
  <c r="E358" i="5"/>
  <c r="C359" i="5"/>
  <c r="E359" i="5"/>
  <c r="C360" i="5"/>
  <c r="D360" i="5" s="1"/>
  <c r="E360" i="5"/>
  <c r="C361" i="5"/>
  <c r="E361" i="5"/>
  <c r="C362" i="5"/>
  <c r="D362" i="5" s="1"/>
  <c r="E362" i="5"/>
  <c r="F362" i="5"/>
  <c r="G362" i="5" s="1"/>
  <c r="C363" i="5"/>
  <c r="E363" i="5"/>
  <c r="F363" i="5" s="1"/>
  <c r="D363" i="5"/>
  <c r="C364" i="5"/>
  <c r="D364" i="5" s="1"/>
  <c r="E364" i="5"/>
  <c r="F364" i="5" s="1"/>
  <c r="G364" i="5" s="1"/>
  <c r="C365" i="5"/>
  <c r="D365" i="5" s="1"/>
  <c r="E365" i="5"/>
  <c r="C366" i="5"/>
  <c r="D366" i="5" s="1"/>
  <c r="E366" i="5"/>
  <c r="C367" i="5"/>
  <c r="D367" i="5" s="1"/>
  <c r="E367" i="5"/>
  <c r="C368" i="5"/>
  <c r="D368" i="5" s="1"/>
  <c r="E368" i="5"/>
  <c r="C369" i="5"/>
  <c r="D369" i="5" s="1"/>
  <c r="E369" i="5"/>
  <c r="C370" i="5"/>
  <c r="D370" i="5" s="1"/>
  <c r="E370" i="5"/>
  <c r="F370" i="5"/>
  <c r="G370" i="5" s="1"/>
  <c r="C371" i="5"/>
  <c r="D371" i="5" s="1"/>
  <c r="E371" i="5"/>
  <c r="F371" i="5" s="1"/>
  <c r="C372" i="5"/>
  <c r="D372" i="5" s="1"/>
  <c r="E372" i="5"/>
  <c r="C373" i="5"/>
  <c r="F373" i="5" s="1"/>
  <c r="E373" i="5"/>
  <c r="D373" i="5"/>
  <c r="C374" i="5"/>
  <c r="D374" i="5" s="1"/>
  <c r="E374" i="5"/>
  <c r="C375" i="5"/>
  <c r="D375" i="5" s="1"/>
  <c r="E375" i="5"/>
  <c r="AU4" i="13"/>
  <c r="AR10" i="13"/>
  <c r="AK3" i="13"/>
  <c r="AK9" i="13" s="1"/>
  <c r="AL10" i="13"/>
  <c r="AN10" i="13"/>
  <c r="AO7" i="13"/>
  <c r="AL7" i="13"/>
  <c r="A1" i="13"/>
  <c r="AU3" i="13"/>
  <c r="AN6" i="13"/>
  <c r="AU6" i="13" s="1"/>
  <c r="AU5" i="13"/>
  <c r="AN9" i="13"/>
  <c r="AL8" i="13"/>
  <c r="AL5" i="13"/>
  <c r="A78" i="10"/>
  <c r="A80" i="10" s="1"/>
  <c r="B87" i="10" s="1"/>
  <c r="A67" i="10"/>
  <c r="A83" i="10" s="1"/>
  <c r="B82" i="10"/>
  <c r="B81" i="10"/>
  <c r="B71" i="10"/>
  <c r="B65" i="10"/>
  <c r="B74" i="10"/>
  <c r="B76" i="10"/>
  <c r="A76" i="10"/>
  <c r="B75" i="10"/>
  <c r="A75" i="10"/>
  <c r="B72" i="10"/>
  <c r="A70" i="10"/>
  <c r="B69" i="10"/>
  <c r="B66" i="10"/>
  <c r="C13" i="2"/>
  <c r="C11" i="2"/>
  <c r="C9" i="2"/>
  <c r="H2" i="8"/>
  <c r="I2" i="8" s="1"/>
  <c r="J2" i="8" s="1"/>
  <c r="F2" i="7"/>
  <c r="G2" i="7" s="1"/>
  <c r="H2" i="7" s="1"/>
  <c r="B5" i="6"/>
  <c r="B7" i="6" s="1"/>
  <c r="F73" i="4"/>
  <c r="F100" i="4"/>
  <c r="F144" i="4"/>
  <c r="F176" i="4"/>
  <c r="A7" i="4"/>
  <c r="G7" i="4" s="1"/>
  <c r="B7" i="4"/>
  <c r="G2" i="4"/>
  <c r="F7" i="4" s="1"/>
  <c r="H7" i="4" s="1"/>
  <c r="B8" i="4"/>
  <c r="D8" i="4" s="1"/>
  <c r="A8" i="4"/>
  <c r="A9" i="4"/>
  <c r="E9" i="4"/>
  <c r="A10" i="4"/>
  <c r="E10" i="4" s="1"/>
  <c r="A11" i="4"/>
  <c r="E11" i="4" s="1"/>
  <c r="A12" i="4"/>
  <c r="A13" i="4"/>
  <c r="E13" i="4" s="1"/>
  <c r="A14" i="4"/>
  <c r="E14" i="4" s="1"/>
  <c r="A15" i="4"/>
  <c r="E15" i="4" s="1"/>
  <c r="A16" i="4"/>
  <c r="A17" i="4"/>
  <c r="E17" i="4" s="1"/>
  <c r="A18" i="4"/>
  <c r="E18" i="4" s="1"/>
  <c r="A19" i="4"/>
  <c r="E19" i="4" s="1"/>
  <c r="A20" i="4"/>
  <c r="A21" i="4"/>
  <c r="E21" i="4" s="1"/>
  <c r="A22" i="4"/>
  <c r="E22" i="4" s="1"/>
  <c r="A23" i="4"/>
  <c r="E23" i="4" s="1"/>
  <c r="A24" i="4"/>
  <c r="A25" i="4"/>
  <c r="E25" i="4" s="1"/>
  <c r="A26" i="4"/>
  <c r="E26" i="4" s="1"/>
  <c r="A27" i="4"/>
  <c r="E27" i="4" s="1"/>
  <c r="A28" i="4"/>
  <c r="A29" i="4"/>
  <c r="E29" i="4" s="1"/>
  <c r="A30" i="4"/>
  <c r="E30" i="4" s="1"/>
  <c r="A31" i="4"/>
  <c r="E31" i="4" s="1"/>
  <c r="A32" i="4"/>
  <c r="A33" i="4"/>
  <c r="E33" i="4"/>
  <c r="A34" i="4"/>
  <c r="E34" i="4" s="1"/>
  <c r="A35" i="4"/>
  <c r="E35" i="4" s="1"/>
  <c r="A36" i="4"/>
  <c r="A37" i="4"/>
  <c r="E37" i="4" s="1"/>
  <c r="A38" i="4"/>
  <c r="E38" i="4" s="1"/>
  <c r="A39" i="4"/>
  <c r="E39" i="4" s="1"/>
  <c r="A40" i="4"/>
  <c r="A41" i="4"/>
  <c r="E41" i="4" s="1"/>
  <c r="A42" i="4"/>
  <c r="E42" i="4" s="1"/>
  <c r="A43" i="4"/>
  <c r="E43" i="4" s="1"/>
  <c r="A44" i="4"/>
  <c r="A45" i="4"/>
  <c r="E45" i="4" s="1"/>
  <c r="A46" i="4"/>
  <c r="E46" i="4" s="1"/>
  <c r="A47" i="4"/>
  <c r="E47" i="4" s="1"/>
  <c r="A48" i="4"/>
  <c r="A49" i="4"/>
  <c r="E49" i="4" s="1"/>
  <c r="A50" i="4"/>
  <c r="E50" i="4" s="1"/>
  <c r="A51" i="4"/>
  <c r="E51" i="4" s="1"/>
  <c r="A52" i="4"/>
  <c r="A53" i="4"/>
  <c r="E53" i="4" s="1"/>
  <c r="A54" i="4"/>
  <c r="A55" i="4"/>
  <c r="E55" i="4" s="1"/>
  <c r="A56" i="4"/>
  <c r="A57" i="4"/>
  <c r="E57" i="4" s="1"/>
  <c r="A58" i="4"/>
  <c r="E58" i="4" s="1"/>
  <c r="A59" i="4"/>
  <c r="E59" i="4" s="1"/>
  <c r="A60" i="4"/>
  <c r="A61" i="4"/>
  <c r="E61" i="4" s="1"/>
  <c r="A62" i="4"/>
  <c r="E62" i="4" s="1"/>
  <c r="A63" i="4"/>
  <c r="E63" i="4" s="1"/>
  <c r="A64" i="4"/>
  <c r="A65" i="4"/>
  <c r="E65" i="4" s="1"/>
  <c r="A66" i="4"/>
  <c r="E66" i="4" s="1"/>
  <c r="A67" i="4"/>
  <c r="E67" i="4" s="1"/>
  <c r="C68" i="4"/>
  <c r="F68" i="4" s="1"/>
  <c r="A68" i="4"/>
  <c r="G68" i="4" s="1"/>
  <c r="C69" i="4"/>
  <c r="F69" i="4" s="1"/>
  <c r="A69" i="4"/>
  <c r="G69" i="4" s="1"/>
  <c r="C70" i="4"/>
  <c r="F70" i="4" s="1"/>
  <c r="A70" i="4"/>
  <c r="E70" i="4" s="1"/>
  <c r="C71" i="4"/>
  <c r="F71" i="4" s="1"/>
  <c r="A71" i="4"/>
  <c r="G71" i="4" s="1"/>
  <c r="E71" i="4"/>
  <c r="C72" i="4"/>
  <c r="F72" i="4" s="1"/>
  <c r="A72" i="4"/>
  <c r="E72" i="4" s="1"/>
  <c r="C73" i="4"/>
  <c r="A73" i="4"/>
  <c r="E73" i="4" s="1"/>
  <c r="C74" i="4"/>
  <c r="F74" i="4" s="1"/>
  <c r="A74" i="4"/>
  <c r="E74" i="4" s="1"/>
  <c r="C75" i="4"/>
  <c r="F75" i="4" s="1"/>
  <c r="A75" i="4"/>
  <c r="E75" i="4" s="1"/>
  <c r="C76" i="4"/>
  <c r="F76" i="4" s="1"/>
  <c r="A76" i="4"/>
  <c r="E76" i="4" s="1"/>
  <c r="C77" i="4"/>
  <c r="F77" i="4" s="1"/>
  <c r="A77" i="4"/>
  <c r="E77" i="4" s="1"/>
  <c r="C78" i="4"/>
  <c r="F78" i="4" s="1"/>
  <c r="A78" i="4"/>
  <c r="E78" i="4" s="1"/>
  <c r="C79" i="4"/>
  <c r="F79" i="4" s="1"/>
  <c r="A79" i="4"/>
  <c r="E79" i="4" s="1"/>
  <c r="C80" i="4"/>
  <c r="F80" i="4" s="1"/>
  <c r="A80" i="4"/>
  <c r="E80" i="4" s="1"/>
  <c r="C81" i="4"/>
  <c r="F81" i="4" s="1"/>
  <c r="A81" i="4"/>
  <c r="E81" i="4" s="1"/>
  <c r="C82" i="4"/>
  <c r="F82" i="4" s="1"/>
  <c r="A82" i="4"/>
  <c r="E82" i="4" s="1"/>
  <c r="C83" i="4"/>
  <c r="F83" i="4" s="1"/>
  <c r="A83" i="4"/>
  <c r="E83" i="4" s="1"/>
  <c r="C84" i="4"/>
  <c r="F84" i="4" s="1"/>
  <c r="A84" i="4"/>
  <c r="C85" i="4"/>
  <c r="F85" i="4" s="1"/>
  <c r="A85" i="4"/>
  <c r="E85" i="4" s="1"/>
  <c r="C86" i="4"/>
  <c r="F86" i="4" s="1"/>
  <c r="A86" i="4"/>
  <c r="E86" i="4" s="1"/>
  <c r="C87" i="4"/>
  <c r="F87" i="4" s="1"/>
  <c r="A87" i="4"/>
  <c r="C88" i="4"/>
  <c r="F88" i="4" s="1"/>
  <c r="A88" i="4"/>
  <c r="E88" i="4" s="1"/>
  <c r="C89" i="4"/>
  <c r="F89" i="4" s="1"/>
  <c r="A89" i="4"/>
  <c r="E89" i="4" s="1"/>
  <c r="C90" i="4"/>
  <c r="F90" i="4" s="1"/>
  <c r="A90" i="4"/>
  <c r="C91" i="4"/>
  <c r="F91" i="4" s="1"/>
  <c r="A91" i="4"/>
  <c r="E91" i="4" s="1"/>
  <c r="C92" i="4"/>
  <c r="F92" i="4" s="1"/>
  <c r="A92" i="4"/>
  <c r="E92" i="4" s="1"/>
  <c r="C93" i="4"/>
  <c r="F93" i="4" s="1"/>
  <c r="A93" i="4"/>
  <c r="E93" i="4" s="1"/>
  <c r="C94" i="4"/>
  <c r="F94" i="4" s="1"/>
  <c r="A94" i="4"/>
  <c r="E94" i="4" s="1"/>
  <c r="C95" i="4"/>
  <c r="F95" i="4" s="1"/>
  <c r="A95" i="4"/>
  <c r="E95" i="4" s="1"/>
  <c r="C96" i="4"/>
  <c r="F96" i="4" s="1"/>
  <c r="A96" i="4"/>
  <c r="C97" i="4"/>
  <c r="F97" i="4" s="1"/>
  <c r="A97" i="4"/>
  <c r="E97" i="4"/>
  <c r="C98" i="4"/>
  <c r="F98" i="4" s="1"/>
  <c r="A98" i="4"/>
  <c r="E98" i="4" s="1"/>
  <c r="C99" i="4"/>
  <c r="F99" i="4" s="1"/>
  <c r="A99" i="4"/>
  <c r="G99" i="4" s="1"/>
  <c r="E99" i="4"/>
  <c r="C100" i="4"/>
  <c r="A100" i="4"/>
  <c r="E100" i="4"/>
  <c r="C101" i="4"/>
  <c r="F101" i="4" s="1"/>
  <c r="A101" i="4"/>
  <c r="E101" i="4" s="1"/>
  <c r="C102" i="4"/>
  <c r="F102" i="4" s="1"/>
  <c r="A102" i="4"/>
  <c r="E102" i="4" s="1"/>
  <c r="C103" i="4"/>
  <c r="F103" i="4" s="1"/>
  <c r="A103" i="4"/>
  <c r="E103" i="4"/>
  <c r="C104" i="4"/>
  <c r="F104" i="4" s="1"/>
  <c r="A104" i="4"/>
  <c r="E104" i="4" s="1"/>
  <c r="C105" i="4"/>
  <c r="F105" i="4" s="1"/>
  <c r="A105" i="4"/>
  <c r="G105" i="4" s="1"/>
  <c r="C106" i="4"/>
  <c r="F106" i="4" s="1"/>
  <c r="A106" i="4"/>
  <c r="E106" i="4" s="1"/>
  <c r="C107" i="4"/>
  <c r="F107" i="4" s="1"/>
  <c r="A107" i="4"/>
  <c r="G107" i="4" s="1"/>
  <c r="E107" i="4"/>
  <c r="C108" i="4"/>
  <c r="F108" i="4" s="1"/>
  <c r="A108" i="4"/>
  <c r="E108" i="4" s="1"/>
  <c r="C109" i="4"/>
  <c r="F109" i="4" s="1"/>
  <c r="A109" i="4"/>
  <c r="E109" i="4"/>
  <c r="C110" i="4"/>
  <c r="F110" i="4" s="1"/>
  <c r="A110" i="4"/>
  <c r="E110" i="4" s="1"/>
  <c r="C111" i="4"/>
  <c r="F111" i="4" s="1"/>
  <c r="A111" i="4"/>
  <c r="E111" i="4" s="1"/>
  <c r="C112" i="4"/>
  <c r="F112" i="4" s="1"/>
  <c r="A112" i="4"/>
  <c r="E112" i="4" s="1"/>
  <c r="C113" i="4"/>
  <c r="F113" i="4" s="1"/>
  <c r="A113" i="4"/>
  <c r="E113" i="4"/>
  <c r="C114" i="4"/>
  <c r="F114" i="4" s="1"/>
  <c r="A114" i="4"/>
  <c r="E114" i="4" s="1"/>
  <c r="C115" i="4"/>
  <c r="F115" i="4" s="1"/>
  <c r="A115" i="4"/>
  <c r="G115" i="4" s="1"/>
  <c r="C116" i="4"/>
  <c r="F116" i="4" s="1"/>
  <c r="A116" i="4"/>
  <c r="E116" i="4" s="1"/>
  <c r="C117" i="4"/>
  <c r="F117" i="4" s="1"/>
  <c r="A117" i="4"/>
  <c r="E117" i="4" s="1"/>
  <c r="C118" i="4"/>
  <c r="F118" i="4" s="1"/>
  <c r="A118" i="4"/>
  <c r="E118" i="4" s="1"/>
  <c r="C119" i="4"/>
  <c r="F119" i="4" s="1"/>
  <c r="A119" i="4"/>
  <c r="E119" i="4" s="1"/>
  <c r="C120" i="4"/>
  <c r="F120" i="4" s="1"/>
  <c r="A120" i="4"/>
  <c r="E120" i="4" s="1"/>
  <c r="C121" i="4"/>
  <c r="F121" i="4" s="1"/>
  <c r="A121" i="4"/>
  <c r="E121" i="4" s="1"/>
  <c r="C122" i="4"/>
  <c r="F122" i="4" s="1"/>
  <c r="A122" i="4"/>
  <c r="E122" i="4" s="1"/>
  <c r="C123" i="4"/>
  <c r="F123" i="4" s="1"/>
  <c r="A123" i="4"/>
  <c r="E123" i="4"/>
  <c r="C124" i="4"/>
  <c r="F124" i="4" s="1"/>
  <c r="A124" i="4"/>
  <c r="C125" i="4"/>
  <c r="F125" i="4" s="1"/>
  <c r="A125" i="4"/>
  <c r="G125" i="4" s="1"/>
  <c r="E125" i="4"/>
  <c r="C126" i="4"/>
  <c r="F126" i="4" s="1"/>
  <c r="A126" i="4"/>
  <c r="E126" i="4" s="1"/>
  <c r="C127" i="4"/>
  <c r="F127" i="4" s="1"/>
  <c r="A127" i="4"/>
  <c r="E127" i="4" s="1"/>
  <c r="C128" i="4"/>
  <c r="F128" i="4" s="1"/>
  <c r="A128" i="4"/>
  <c r="E128" i="4" s="1"/>
  <c r="C129" i="4"/>
  <c r="F129" i="4" s="1"/>
  <c r="A129" i="4"/>
  <c r="E129" i="4" s="1"/>
  <c r="C130" i="4"/>
  <c r="F130" i="4" s="1"/>
  <c r="A130" i="4"/>
  <c r="C131" i="4"/>
  <c r="F131" i="4" s="1"/>
  <c r="A131" i="4"/>
  <c r="E131" i="4"/>
  <c r="C132" i="4"/>
  <c r="F132" i="4" s="1"/>
  <c r="A132" i="4"/>
  <c r="E132" i="4" s="1"/>
  <c r="C133" i="4"/>
  <c r="F133" i="4" s="1"/>
  <c r="A133" i="4"/>
  <c r="E133" i="4"/>
  <c r="C134" i="4"/>
  <c r="F134" i="4" s="1"/>
  <c r="A134" i="4"/>
  <c r="E134" i="4" s="1"/>
  <c r="C135" i="4"/>
  <c r="F135" i="4" s="1"/>
  <c r="A135" i="4"/>
  <c r="E135" i="4" s="1"/>
  <c r="C136" i="4"/>
  <c r="F136" i="4" s="1"/>
  <c r="A136" i="4"/>
  <c r="C137" i="4"/>
  <c r="F137" i="4" s="1"/>
  <c r="A137" i="4"/>
  <c r="E137" i="4" s="1"/>
  <c r="C138" i="4"/>
  <c r="F138" i="4" s="1"/>
  <c r="A138" i="4"/>
  <c r="E138" i="4" s="1"/>
  <c r="C139" i="4"/>
  <c r="F139" i="4" s="1"/>
  <c r="A139" i="4"/>
  <c r="G139" i="4" s="1"/>
  <c r="E139" i="4"/>
  <c r="C140" i="4"/>
  <c r="F140" i="4" s="1"/>
  <c r="A140" i="4"/>
  <c r="E140" i="4" s="1"/>
  <c r="C141" i="4"/>
  <c r="F141" i="4" s="1"/>
  <c r="A141" i="4"/>
  <c r="E141" i="4" s="1"/>
  <c r="C142" i="4"/>
  <c r="F142" i="4" s="1"/>
  <c r="A142" i="4"/>
  <c r="C143" i="4"/>
  <c r="F143" i="4" s="1"/>
  <c r="A143" i="4"/>
  <c r="E143" i="4" s="1"/>
  <c r="C144" i="4"/>
  <c r="A144" i="4"/>
  <c r="E144" i="4" s="1"/>
  <c r="C145" i="4"/>
  <c r="F145" i="4" s="1"/>
  <c r="A145" i="4"/>
  <c r="C146" i="4"/>
  <c r="F146" i="4" s="1"/>
  <c r="A146" i="4"/>
  <c r="C147" i="4"/>
  <c r="F147" i="4" s="1"/>
  <c r="A147" i="4"/>
  <c r="E147" i="4" s="1"/>
  <c r="C148" i="4"/>
  <c r="F148" i="4" s="1"/>
  <c r="A148" i="4"/>
  <c r="E148" i="4" s="1"/>
  <c r="C149" i="4"/>
  <c r="F149" i="4" s="1"/>
  <c r="A149" i="4"/>
  <c r="E149" i="4" s="1"/>
  <c r="C150" i="4"/>
  <c r="F150" i="4" s="1"/>
  <c r="A150" i="4"/>
  <c r="E150" i="4" s="1"/>
  <c r="C151" i="4"/>
  <c r="F151" i="4" s="1"/>
  <c r="A151" i="4"/>
  <c r="E151" i="4" s="1"/>
  <c r="C152" i="4"/>
  <c r="F152" i="4" s="1"/>
  <c r="A152" i="4"/>
  <c r="E152" i="4" s="1"/>
  <c r="C153" i="4"/>
  <c r="F153" i="4" s="1"/>
  <c r="A153" i="4"/>
  <c r="G153" i="4" s="1"/>
  <c r="C154" i="4"/>
  <c r="F154" i="4" s="1"/>
  <c r="A154" i="4"/>
  <c r="E154" i="4" s="1"/>
  <c r="C155" i="4"/>
  <c r="F155" i="4" s="1"/>
  <c r="A155" i="4"/>
  <c r="E155" i="4" s="1"/>
  <c r="C156" i="4"/>
  <c r="F156" i="4" s="1"/>
  <c r="A156" i="4"/>
  <c r="C157" i="4"/>
  <c r="F157" i="4" s="1"/>
  <c r="A157" i="4"/>
  <c r="E157" i="4" s="1"/>
  <c r="C158" i="4"/>
  <c r="F158" i="4" s="1"/>
  <c r="A158" i="4"/>
  <c r="C159" i="4"/>
  <c r="F159" i="4" s="1"/>
  <c r="A159" i="4"/>
  <c r="E159" i="4" s="1"/>
  <c r="C160" i="4"/>
  <c r="F160" i="4" s="1"/>
  <c r="A160" i="4"/>
  <c r="E160" i="4" s="1"/>
  <c r="C161" i="4"/>
  <c r="F161" i="4" s="1"/>
  <c r="A161" i="4"/>
  <c r="G161" i="4" s="1"/>
  <c r="E161" i="4"/>
  <c r="C162" i="4"/>
  <c r="F162" i="4" s="1"/>
  <c r="A162" i="4"/>
  <c r="E162" i="4" s="1"/>
  <c r="C163" i="4"/>
  <c r="F163" i="4" s="1"/>
  <c r="A163" i="4"/>
  <c r="E163" i="4" s="1"/>
  <c r="C164" i="4"/>
  <c r="F164" i="4" s="1"/>
  <c r="A164" i="4"/>
  <c r="C165" i="4"/>
  <c r="F165" i="4" s="1"/>
  <c r="A165" i="4"/>
  <c r="E165" i="4" s="1"/>
  <c r="C166" i="4"/>
  <c r="F166" i="4" s="1"/>
  <c r="A166" i="4"/>
  <c r="E166" i="4" s="1"/>
  <c r="C167" i="4"/>
  <c r="F167" i="4" s="1"/>
  <c r="A167" i="4"/>
  <c r="E167" i="4"/>
  <c r="C168" i="4"/>
  <c r="F168" i="4" s="1"/>
  <c r="A168" i="4"/>
  <c r="E168" i="4" s="1"/>
  <c r="C169" i="4"/>
  <c r="F169" i="4" s="1"/>
  <c r="A169" i="4"/>
  <c r="G169" i="4" s="1"/>
  <c r="C170" i="4"/>
  <c r="F170" i="4" s="1"/>
  <c r="A170" i="4"/>
  <c r="E170" i="4" s="1"/>
  <c r="C171" i="4"/>
  <c r="F171" i="4" s="1"/>
  <c r="A171" i="4"/>
  <c r="E171" i="4" s="1"/>
  <c r="C172" i="4"/>
  <c r="F172" i="4" s="1"/>
  <c r="A172" i="4"/>
  <c r="C173" i="4"/>
  <c r="F173" i="4" s="1"/>
  <c r="A173" i="4"/>
  <c r="E173" i="4" s="1"/>
  <c r="C174" i="4"/>
  <c r="F174" i="4" s="1"/>
  <c r="A174" i="4"/>
  <c r="E174" i="4" s="1"/>
  <c r="C175" i="4"/>
  <c r="F175" i="4" s="1"/>
  <c r="A175" i="4"/>
  <c r="E175" i="4" s="1"/>
  <c r="C176" i="4"/>
  <c r="A176" i="4"/>
  <c r="E176" i="4" s="1"/>
  <c r="C177" i="4"/>
  <c r="F177" i="4" s="1"/>
  <c r="A177" i="4"/>
  <c r="G177" i="4" s="1"/>
  <c r="C178" i="4"/>
  <c r="F178" i="4" s="1"/>
  <c r="A178" i="4"/>
  <c r="E178" i="4"/>
  <c r="C179" i="4"/>
  <c r="F179" i="4" s="1"/>
  <c r="A179" i="4"/>
  <c r="E179" i="4" s="1"/>
  <c r="C180" i="4"/>
  <c r="F180" i="4" s="1"/>
  <c r="A180" i="4"/>
  <c r="C181" i="4"/>
  <c r="F181" i="4" s="1"/>
  <c r="A181" i="4"/>
  <c r="E181" i="4" s="1"/>
  <c r="C182" i="4"/>
  <c r="F182" i="4" s="1"/>
  <c r="A182" i="4"/>
  <c r="E182" i="4" s="1"/>
  <c r="C183" i="4"/>
  <c r="F183" i="4" s="1"/>
  <c r="A183" i="4"/>
  <c r="E183" i="4" s="1"/>
  <c r="C184" i="4"/>
  <c r="F184" i="4" s="1"/>
  <c r="A184" i="4"/>
  <c r="E184" i="4" s="1"/>
  <c r="C185" i="4"/>
  <c r="F185" i="4" s="1"/>
  <c r="A185" i="4"/>
  <c r="G185" i="4" s="1"/>
  <c r="C186" i="4"/>
  <c r="F186" i="4" s="1"/>
  <c r="A186" i="4"/>
  <c r="E186" i="4" s="1"/>
  <c r="C187" i="4"/>
  <c r="F187" i="4" s="1"/>
  <c r="A187" i="4"/>
  <c r="E187" i="4" s="1"/>
  <c r="C188" i="4"/>
  <c r="F188" i="4" s="1"/>
  <c r="A188" i="4"/>
  <c r="C189" i="4"/>
  <c r="F189" i="4" s="1"/>
  <c r="A189" i="4"/>
  <c r="E189" i="4" s="1"/>
  <c r="C190" i="4"/>
  <c r="F190" i="4" s="1"/>
  <c r="A190" i="4"/>
  <c r="C191" i="4"/>
  <c r="F191" i="4" s="1"/>
  <c r="A191" i="4"/>
  <c r="E191" i="4" s="1"/>
  <c r="C192" i="4"/>
  <c r="F192" i="4" s="1"/>
  <c r="A192" i="4"/>
  <c r="E192" i="4" s="1"/>
  <c r="C193" i="4"/>
  <c r="F193" i="4" s="1"/>
  <c r="A193" i="4"/>
  <c r="C194" i="4"/>
  <c r="F194" i="4" s="1"/>
  <c r="A194" i="4"/>
  <c r="E194" i="4" s="1"/>
  <c r="C195" i="4"/>
  <c r="F195" i="4" s="1"/>
  <c r="A195" i="4"/>
  <c r="E195" i="4" s="1"/>
  <c r="C196" i="4"/>
  <c r="F196" i="4" s="1"/>
  <c r="A196" i="4"/>
  <c r="C197" i="4"/>
  <c r="F197" i="4" s="1"/>
  <c r="A197" i="4"/>
  <c r="E197" i="4" s="1"/>
  <c r="C198" i="4"/>
  <c r="F198" i="4" s="1"/>
  <c r="A198" i="4"/>
  <c r="E198" i="4"/>
  <c r="C199" i="4"/>
  <c r="F199" i="4" s="1"/>
  <c r="A199" i="4"/>
  <c r="G199" i="4" s="1"/>
  <c r="C200" i="4"/>
  <c r="F200" i="4" s="1"/>
  <c r="A200" i="4"/>
  <c r="E200" i="4" s="1"/>
  <c r="C201" i="4"/>
  <c r="F201" i="4" s="1"/>
  <c r="A201" i="4"/>
  <c r="C202" i="4"/>
  <c r="F202" i="4" s="1"/>
  <c r="A202" i="4"/>
  <c r="E202" i="4" s="1"/>
  <c r="C203" i="4"/>
  <c r="F203" i="4" s="1"/>
  <c r="A203" i="4"/>
  <c r="E203" i="4" s="1"/>
  <c r="C204" i="4"/>
  <c r="F204" i="4" s="1"/>
  <c r="A204" i="4"/>
  <c r="C205" i="4"/>
  <c r="F205" i="4" s="1"/>
  <c r="A205" i="4"/>
  <c r="E205" i="4" s="1"/>
  <c r="C206" i="4"/>
  <c r="F206" i="4" s="1"/>
  <c r="A206" i="4"/>
  <c r="E206" i="4" s="1"/>
  <c r="C207" i="4"/>
  <c r="F207" i="4" s="1"/>
  <c r="A207" i="4"/>
  <c r="E207" i="4" s="1"/>
  <c r="C208" i="4"/>
  <c r="F208" i="4" s="1"/>
  <c r="A208" i="4"/>
  <c r="E208" i="4" s="1"/>
  <c r="C209" i="4"/>
  <c r="F209" i="4" s="1"/>
  <c r="A209" i="4"/>
  <c r="G209" i="4" s="1"/>
  <c r="C210" i="4"/>
  <c r="F210" i="4" s="1"/>
  <c r="A210" i="4"/>
  <c r="E210" i="4" s="1"/>
  <c r="C211" i="4"/>
  <c r="F211" i="4" s="1"/>
  <c r="A211" i="4"/>
  <c r="E211" i="4" s="1"/>
  <c r="C212" i="4"/>
  <c r="F212" i="4" s="1"/>
  <c r="A212" i="4"/>
  <c r="C213" i="4"/>
  <c r="F213" i="4" s="1"/>
  <c r="A213" i="4"/>
  <c r="E213" i="4" s="1"/>
  <c r="C214" i="4"/>
  <c r="F214" i="4" s="1"/>
  <c r="A214" i="4"/>
  <c r="E214" i="4" s="1"/>
  <c r="C215" i="4"/>
  <c r="F215" i="4" s="1"/>
  <c r="A215" i="4"/>
  <c r="E215" i="4" s="1"/>
  <c r="C216" i="4"/>
  <c r="F216" i="4" s="1"/>
  <c r="A216" i="4"/>
  <c r="E216" i="4" s="1"/>
  <c r="C217" i="4"/>
  <c r="F217" i="4" s="1"/>
  <c r="A217" i="4"/>
  <c r="C218" i="4"/>
  <c r="F218" i="4" s="1"/>
  <c r="A218" i="4"/>
  <c r="E218" i="4" s="1"/>
  <c r="C219" i="4"/>
  <c r="F219" i="4" s="1"/>
  <c r="A219" i="4"/>
  <c r="E219" i="4" s="1"/>
  <c r="C220" i="4"/>
  <c r="F220" i="4" s="1"/>
  <c r="A220" i="4"/>
  <c r="C221" i="4"/>
  <c r="F221" i="4" s="1"/>
  <c r="A221" i="4"/>
  <c r="E221" i="4" s="1"/>
  <c r="C222" i="4"/>
  <c r="F222" i="4" s="1"/>
  <c r="A222" i="4"/>
  <c r="G222" i="4" s="1"/>
  <c r="C223" i="4"/>
  <c r="F223" i="4" s="1"/>
  <c r="A223" i="4"/>
  <c r="E223" i="4"/>
  <c r="C224" i="4"/>
  <c r="F224" i="4" s="1"/>
  <c r="A224" i="4"/>
  <c r="E224" i="4" s="1"/>
  <c r="C225" i="4"/>
  <c r="F225" i="4" s="1"/>
  <c r="A225" i="4"/>
  <c r="G225" i="4" s="1"/>
  <c r="C226" i="4"/>
  <c r="F226" i="4" s="1"/>
  <c r="A226" i="4"/>
  <c r="E226" i="4" s="1"/>
  <c r="C227" i="4"/>
  <c r="F227" i="4" s="1"/>
  <c r="A227" i="4"/>
  <c r="E227" i="4" s="1"/>
  <c r="C228" i="4"/>
  <c r="F228" i="4" s="1"/>
  <c r="A228" i="4"/>
  <c r="C229" i="4"/>
  <c r="F229" i="4" s="1"/>
  <c r="A229" i="4"/>
  <c r="E229" i="4" s="1"/>
  <c r="C230" i="4"/>
  <c r="F230" i="4" s="1"/>
  <c r="A230" i="4"/>
  <c r="G230" i="4" s="1"/>
  <c r="E230" i="4"/>
  <c r="C231" i="4"/>
  <c r="F231" i="4" s="1"/>
  <c r="A231" i="4"/>
  <c r="E231" i="4" s="1"/>
  <c r="C232" i="4"/>
  <c r="F232" i="4" s="1"/>
  <c r="A232" i="4"/>
  <c r="E232" i="4" s="1"/>
  <c r="C233" i="4"/>
  <c r="F233" i="4" s="1"/>
  <c r="A233" i="4"/>
  <c r="C234" i="4"/>
  <c r="F234" i="4" s="1"/>
  <c r="A234" i="4"/>
  <c r="E234" i="4" s="1"/>
  <c r="C235" i="4"/>
  <c r="F235" i="4" s="1"/>
  <c r="A235" i="4"/>
  <c r="E235" i="4" s="1"/>
  <c r="C236" i="4"/>
  <c r="F236" i="4" s="1"/>
  <c r="A236" i="4"/>
  <c r="C237" i="4"/>
  <c r="F237" i="4" s="1"/>
  <c r="A237" i="4"/>
  <c r="C238" i="4"/>
  <c r="F238" i="4" s="1"/>
  <c r="A238" i="4"/>
  <c r="E238" i="4" s="1"/>
  <c r="C239" i="4"/>
  <c r="F239" i="4" s="1"/>
  <c r="A239" i="4"/>
  <c r="E239" i="4" s="1"/>
  <c r="C240" i="4"/>
  <c r="F240" i="4" s="1"/>
  <c r="A240" i="4"/>
  <c r="E240" i="4" s="1"/>
  <c r="C241" i="4"/>
  <c r="F241" i="4" s="1"/>
  <c r="A241" i="4"/>
  <c r="G241" i="4" s="1"/>
  <c r="E241" i="4"/>
  <c r="C242" i="4"/>
  <c r="F242" i="4" s="1"/>
  <c r="A242" i="4"/>
  <c r="E242" i="4" s="1"/>
  <c r="C243" i="4"/>
  <c r="F243" i="4" s="1"/>
  <c r="A243" i="4"/>
  <c r="E243" i="4" s="1"/>
  <c r="C244" i="4"/>
  <c r="F244" i="4" s="1"/>
  <c r="A244" i="4"/>
  <c r="C245" i="4"/>
  <c r="F245" i="4" s="1"/>
  <c r="A245" i="4"/>
  <c r="E245" i="4" s="1"/>
  <c r="C246" i="4"/>
  <c r="F246" i="4" s="1"/>
  <c r="A246" i="4"/>
  <c r="E246" i="4"/>
  <c r="C247" i="4"/>
  <c r="F247" i="4" s="1"/>
  <c r="A247" i="4"/>
  <c r="G247" i="4" s="1"/>
  <c r="E247" i="4"/>
  <c r="C248" i="4"/>
  <c r="F248" i="4" s="1"/>
  <c r="A248" i="4"/>
  <c r="E248" i="4" s="1"/>
  <c r="C249" i="4"/>
  <c r="F249" i="4" s="1"/>
  <c r="A249" i="4"/>
  <c r="G249" i="4" s="1"/>
  <c r="E249" i="4"/>
  <c r="C250" i="4"/>
  <c r="F250" i="4" s="1"/>
  <c r="A250" i="4"/>
  <c r="G250" i="4" s="1"/>
  <c r="E250" i="4"/>
  <c r="C251" i="4"/>
  <c r="F251" i="4" s="1"/>
  <c r="A251" i="4"/>
  <c r="E251" i="4" s="1"/>
  <c r="C252" i="4"/>
  <c r="F252" i="4" s="1"/>
  <c r="A252" i="4"/>
  <c r="C253" i="4"/>
  <c r="F253" i="4" s="1"/>
  <c r="A253" i="4"/>
  <c r="E253" i="4" s="1"/>
  <c r="C254" i="4"/>
  <c r="F254" i="4" s="1"/>
  <c r="A254" i="4"/>
  <c r="G254" i="4" s="1"/>
  <c r="C255" i="4"/>
  <c r="F255" i="4" s="1"/>
  <c r="A255" i="4"/>
  <c r="G255" i="4" s="1"/>
  <c r="C256" i="4"/>
  <c r="F256" i="4" s="1"/>
  <c r="A256" i="4"/>
  <c r="E256" i="4" s="1"/>
  <c r="C257" i="4"/>
  <c r="F257" i="4" s="1"/>
  <c r="A257" i="4"/>
  <c r="C258" i="4"/>
  <c r="F258" i="4" s="1"/>
  <c r="A258" i="4"/>
  <c r="E258" i="4" s="1"/>
  <c r="C259" i="4"/>
  <c r="F259" i="4" s="1"/>
  <c r="A259" i="4"/>
  <c r="E259" i="4" s="1"/>
  <c r="C260" i="4"/>
  <c r="F260" i="4" s="1"/>
  <c r="A260" i="4"/>
  <c r="C261" i="4"/>
  <c r="F261" i="4" s="1"/>
  <c r="A261" i="4"/>
  <c r="E261" i="4" s="1"/>
  <c r="C262" i="4"/>
  <c r="F262" i="4" s="1"/>
  <c r="A262" i="4"/>
  <c r="E262" i="4" s="1"/>
  <c r="C263" i="4"/>
  <c r="F263" i="4" s="1"/>
  <c r="A263" i="4"/>
  <c r="E263" i="4" s="1"/>
  <c r="C264" i="4"/>
  <c r="F264" i="4" s="1"/>
  <c r="A264" i="4"/>
  <c r="E264" i="4" s="1"/>
  <c r="C265" i="4"/>
  <c r="F265" i="4" s="1"/>
  <c r="A265" i="4"/>
  <c r="C266" i="4"/>
  <c r="F266" i="4" s="1"/>
  <c r="A266" i="4"/>
  <c r="E266" i="4" s="1"/>
  <c r="C267" i="4"/>
  <c r="F267" i="4" s="1"/>
  <c r="A267" i="4"/>
  <c r="E267" i="4"/>
  <c r="C268" i="4"/>
  <c r="F268" i="4" s="1"/>
  <c r="A268" i="4"/>
  <c r="C269" i="4"/>
  <c r="F269" i="4" s="1"/>
  <c r="A269" i="4"/>
  <c r="E269" i="4" s="1"/>
  <c r="C270" i="4"/>
  <c r="F270" i="4" s="1"/>
  <c r="A270" i="4"/>
  <c r="E270" i="4" s="1"/>
  <c r="C271" i="4"/>
  <c r="F271" i="4" s="1"/>
  <c r="A271" i="4"/>
  <c r="E271" i="4" s="1"/>
  <c r="C272" i="4"/>
  <c r="F272" i="4" s="1"/>
  <c r="H272" i="4" s="1"/>
  <c r="A272" i="4"/>
  <c r="E272" i="4" s="1"/>
  <c r="C273" i="4"/>
  <c r="F273" i="4" s="1"/>
  <c r="A273" i="4"/>
  <c r="G273" i="4" s="1"/>
  <c r="C274" i="4"/>
  <c r="F274" i="4" s="1"/>
  <c r="A274" i="4"/>
  <c r="E274" i="4" s="1"/>
  <c r="C275" i="4"/>
  <c r="F275" i="4" s="1"/>
  <c r="A275" i="4"/>
  <c r="C276" i="4"/>
  <c r="F276" i="4" s="1"/>
  <c r="A276" i="4"/>
  <c r="C277" i="4"/>
  <c r="F277" i="4" s="1"/>
  <c r="A277" i="4"/>
  <c r="E277" i="4" s="1"/>
  <c r="C278" i="4"/>
  <c r="F278" i="4" s="1"/>
  <c r="A278" i="4"/>
  <c r="E278" i="4" s="1"/>
  <c r="C279" i="4"/>
  <c r="F279" i="4" s="1"/>
  <c r="A279" i="4"/>
  <c r="E279" i="4" s="1"/>
  <c r="C280" i="4"/>
  <c r="F280" i="4" s="1"/>
  <c r="A280" i="4"/>
  <c r="E280" i="4" s="1"/>
  <c r="C281" i="4"/>
  <c r="F281" i="4" s="1"/>
  <c r="A281" i="4"/>
  <c r="G281" i="4" s="1"/>
  <c r="C282" i="4"/>
  <c r="F282" i="4" s="1"/>
  <c r="A282" i="4"/>
  <c r="E282" i="4" s="1"/>
  <c r="C283" i="4"/>
  <c r="F283" i="4" s="1"/>
  <c r="A283" i="4"/>
  <c r="E283" i="4"/>
  <c r="C284" i="4"/>
  <c r="F284" i="4" s="1"/>
  <c r="A284" i="4"/>
  <c r="C285" i="4"/>
  <c r="F285" i="4" s="1"/>
  <c r="A285" i="4"/>
  <c r="C286" i="4"/>
  <c r="F286" i="4" s="1"/>
  <c r="A286" i="4"/>
  <c r="E286" i="4" s="1"/>
  <c r="C287" i="4"/>
  <c r="F287" i="4" s="1"/>
  <c r="A287" i="4"/>
  <c r="E287" i="4" s="1"/>
  <c r="C288" i="4"/>
  <c r="F288" i="4" s="1"/>
  <c r="A288" i="4"/>
  <c r="E288" i="4" s="1"/>
  <c r="C289" i="4"/>
  <c r="F289" i="4" s="1"/>
  <c r="A289" i="4"/>
  <c r="G289" i="4" s="1"/>
  <c r="C290" i="4"/>
  <c r="F290" i="4" s="1"/>
  <c r="A290" i="4"/>
  <c r="E290" i="4"/>
  <c r="C291" i="4"/>
  <c r="F291" i="4" s="1"/>
  <c r="A291" i="4"/>
  <c r="E291" i="4"/>
  <c r="C292" i="4"/>
  <c r="F292" i="4" s="1"/>
  <c r="A292" i="4"/>
  <c r="C293" i="4"/>
  <c r="F293" i="4" s="1"/>
  <c r="A293" i="4"/>
  <c r="E293" i="4" s="1"/>
  <c r="C294" i="4"/>
  <c r="F294" i="4" s="1"/>
  <c r="A294" i="4"/>
  <c r="E294" i="4" s="1"/>
  <c r="C295" i="4"/>
  <c r="F295" i="4" s="1"/>
  <c r="A295" i="4"/>
  <c r="E295" i="4"/>
  <c r="C296" i="4"/>
  <c r="F296" i="4" s="1"/>
  <c r="A296" i="4"/>
  <c r="E296" i="4" s="1"/>
  <c r="C297" i="4"/>
  <c r="F297" i="4" s="1"/>
  <c r="A297" i="4"/>
  <c r="G297" i="4" s="1"/>
  <c r="C298" i="4"/>
  <c r="F298" i="4" s="1"/>
  <c r="A298" i="4"/>
  <c r="E298" i="4" s="1"/>
  <c r="C299" i="4"/>
  <c r="F299" i="4" s="1"/>
  <c r="A299" i="4"/>
  <c r="E299" i="4" s="1"/>
  <c r="C300" i="4"/>
  <c r="F300" i="4" s="1"/>
  <c r="A300" i="4"/>
  <c r="C301" i="4"/>
  <c r="F301" i="4" s="1"/>
  <c r="A301" i="4"/>
  <c r="E301" i="4" s="1"/>
  <c r="C302" i="4"/>
  <c r="F302" i="4" s="1"/>
  <c r="A302" i="4"/>
  <c r="E302" i="4" s="1"/>
  <c r="C303" i="4"/>
  <c r="F303" i="4" s="1"/>
  <c r="A303" i="4"/>
  <c r="G303" i="4" s="1"/>
  <c r="C304" i="4"/>
  <c r="F304" i="4" s="1"/>
  <c r="A304" i="4"/>
  <c r="E304" i="4" s="1"/>
  <c r="C305" i="4"/>
  <c r="F305" i="4" s="1"/>
  <c r="A305" i="4"/>
  <c r="G305" i="4" s="1"/>
  <c r="E305" i="4"/>
  <c r="C306" i="4"/>
  <c r="F306" i="4" s="1"/>
  <c r="A306" i="4"/>
  <c r="E306" i="4" s="1"/>
  <c r="C307" i="4"/>
  <c r="F307" i="4" s="1"/>
  <c r="A307" i="4"/>
  <c r="E307" i="4"/>
  <c r="C308" i="4"/>
  <c r="F308" i="4" s="1"/>
  <c r="A308" i="4"/>
  <c r="C309" i="4"/>
  <c r="F309" i="4" s="1"/>
  <c r="A309" i="4"/>
  <c r="E309" i="4" s="1"/>
  <c r="C310" i="4"/>
  <c r="F310" i="4" s="1"/>
  <c r="A310" i="4"/>
  <c r="G310" i="4" s="1"/>
  <c r="C311" i="4"/>
  <c r="F311" i="4" s="1"/>
  <c r="A311" i="4"/>
  <c r="E311" i="4" s="1"/>
  <c r="C312" i="4"/>
  <c r="F312" i="4" s="1"/>
  <c r="A312" i="4"/>
  <c r="G312" i="4" s="1"/>
  <c r="C313" i="4"/>
  <c r="F313" i="4" s="1"/>
  <c r="A313" i="4"/>
  <c r="G313" i="4" s="1"/>
  <c r="E313" i="4"/>
  <c r="C314" i="4"/>
  <c r="F314" i="4" s="1"/>
  <c r="A314" i="4"/>
  <c r="E314" i="4" s="1"/>
  <c r="C315" i="4"/>
  <c r="F315" i="4" s="1"/>
  <c r="A315" i="4"/>
  <c r="G315" i="4" s="1"/>
  <c r="E315" i="4"/>
  <c r="C316" i="4"/>
  <c r="F316" i="4" s="1"/>
  <c r="A316" i="4"/>
  <c r="C317" i="4"/>
  <c r="F317" i="4" s="1"/>
  <c r="A317" i="4"/>
  <c r="E317" i="4" s="1"/>
  <c r="C318" i="4"/>
  <c r="F318" i="4" s="1"/>
  <c r="A318" i="4"/>
  <c r="E318" i="4" s="1"/>
  <c r="C319" i="4"/>
  <c r="F319" i="4" s="1"/>
  <c r="A319" i="4"/>
  <c r="E319" i="4" s="1"/>
  <c r="C320" i="4"/>
  <c r="F320" i="4" s="1"/>
  <c r="A320" i="4"/>
  <c r="G320" i="4" s="1"/>
  <c r="C321" i="4"/>
  <c r="F321" i="4" s="1"/>
  <c r="A321" i="4"/>
  <c r="C322" i="4"/>
  <c r="F322" i="4" s="1"/>
  <c r="A322" i="4"/>
  <c r="G322" i="4" s="1"/>
  <c r="C323" i="4"/>
  <c r="F323" i="4" s="1"/>
  <c r="A323" i="4"/>
  <c r="E323" i="4" s="1"/>
  <c r="C324" i="4"/>
  <c r="F324" i="4" s="1"/>
  <c r="A324" i="4"/>
  <c r="C325" i="4"/>
  <c r="F325" i="4" s="1"/>
  <c r="A325" i="4"/>
  <c r="E325" i="4" s="1"/>
  <c r="C326" i="4"/>
  <c r="F326" i="4" s="1"/>
  <c r="A326" i="4"/>
  <c r="E326" i="4" s="1"/>
  <c r="C327" i="4"/>
  <c r="F327" i="4" s="1"/>
  <c r="A327" i="4"/>
  <c r="E327" i="4" s="1"/>
  <c r="C328" i="4"/>
  <c r="F328" i="4" s="1"/>
  <c r="A328" i="4"/>
  <c r="G328" i="4" s="1"/>
  <c r="C329" i="4"/>
  <c r="F329" i="4" s="1"/>
  <c r="A329" i="4"/>
  <c r="G329" i="4" s="1"/>
  <c r="C330" i="4"/>
  <c r="F330" i="4" s="1"/>
  <c r="A330" i="4"/>
  <c r="E330" i="4"/>
  <c r="C331" i="4"/>
  <c r="F331" i="4" s="1"/>
  <c r="A331" i="4"/>
  <c r="G331" i="4" s="1"/>
  <c r="C332" i="4"/>
  <c r="F332" i="4" s="1"/>
  <c r="A332" i="4"/>
  <c r="C333" i="4"/>
  <c r="F333" i="4" s="1"/>
  <c r="A333" i="4"/>
  <c r="E333" i="4" s="1"/>
  <c r="C334" i="4"/>
  <c r="F334" i="4" s="1"/>
  <c r="A334" i="4"/>
  <c r="E334" i="4"/>
  <c r="C335" i="4"/>
  <c r="F335" i="4" s="1"/>
  <c r="A335" i="4"/>
  <c r="E335" i="4" s="1"/>
  <c r="C336" i="4"/>
  <c r="F336" i="4" s="1"/>
  <c r="A336" i="4"/>
  <c r="G336" i="4" s="1"/>
  <c r="C337" i="4"/>
  <c r="F337" i="4" s="1"/>
  <c r="A337" i="4"/>
  <c r="G337" i="4" s="1"/>
  <c r="C338" i="4"/>
  <c r="F338" i="4" s="1"/>
  <c r="A338" i="4"/>
  <c r="G338" i="4" s="1"/>
  <c r="C339" i="4"/>
  <c r="F339" i="4" s="1"/>
  <c r="A339" i="4"/>
  <c r="E339" i="4" s="1"/>
  <c r="C340" i="4"/>
  <c r="F340" i="4" s="1"/>
  <c r="A340" i="4"/>
  <c r="C341" i="4"/>
  <c r="F341" i="4" s="1"/>
  <c r="A341" i="4"/>
  <c r="E341" i="4" s="1"/>
  <c r="C342" i="4"/>
  <c r="F342" i="4" s="1"/>
  <c r="A342" i="4"/>
  <c r="E342" i="4" s="1"/>
  <c r="C343" i="4"/>
  <c r="F343" i="4" s="1"/>
  <c r="A343" i="4"/>
  <c r="E343" i="4" s="1"/>
  <c r="C344" i="4"/>
  <c r="F344" i="4" s="1"/>
  <c r="A344" i="4"/>
  <c r="G344" i="4" s="1"/>
  <c r="C345" i="4"/>
  <c r="F345" i="4" s="1"/>
  <c r="A345" i="4"/>
  <c r="G345" i="4" s="1"/>
  <c r="C346" i="4"/>
  <c r="F346" i="4" s="1"/>
  <c r="A346" i="4"/>
  <c r="E346" i="4" s="1"/>
  <c r="C347" i="4"/>
  <c r="F347" i="4" s="1"/>
  <c r="A347" i="4"/>
  <c r="E347" i="4" s="1"/>
  <c r="C348" i="4"/>
  <c r="F348" i="4" s="1"/>
  <c r="A348" i="4"/>
  <c r="C349" i="4"/>
  <c r="F349" i="4" s="1"/>
  <c r="A349" i="4"/>
  <c r="E349" i="4" s="1"/>
  <c r="C350" i="4"/>
  <c r="F350" i="4" s="1"/>
  <c r="A350" i="4"/>
  <c r="E350" i="4" s="1"/>
  <c r="C351" i="4"/>
  <c r="F351" i="4" s="1"/>
  <c r="A351" i="4"/>
  <c r="C352" i="4"/>
  <c r="F352" i="4" s="1"/>
  <c r="A352" i="4"/>
  <c r="G352" i="4" s="1"/>
  <c r="C353" i="4"/>
  <c r="F353" i="4" s="1"/>
  <c r="A353" i="4"/>
  <c r="G353" i="4" s="1"/>
  <c r="C354" i="4"/>
  <c r="F354" i="4" s="1"/>
  <c r="A354" i="4"/>
  <c r="E354" i="4" s="1"/>
  <c r="C355" i="4"/>
  <c r="F355" i="4" s="1"/>
  <c r="A355" i="4"/>
  <c r="E355" i="4" s="1"/>
  <c r="C356" i="4"/>
  <c r="F356" i="4" s="1"/>
  <c r="A356" i="4"/>
  <c r="C357" i="4"/>
  <c r="F357" i="4" s="1"/>
  <c r="A357" i="4"/>
  <c r="E357" i="4" s="1"/>
  <c r="C358" i="4"/>
  <c r="F358" i="4" s="1"/>
  <c r="A358" i="4"/>
  <c r="C359" i="4"/>
  <c r="F359" i="4" s="1"/>
  <c r="A359" i="4"/>
  <c r="E359" i="4"/>
  <c r="C360" i="4"/>
  <c r="F360" i="4" s="1"/>
  <c r="A360" i="4"/>
  <c r="G360" i="4" s="1"/>
  <c r="C361" i="4"/>
  <c r="F361" i="4" s="1"/>
  <c r="A361" i="4"/>
  <c r="C362" i="4"/>
  <c r="F362" i="4" s="1"/>
  <c r="A362" i="4"/>
  <c r="E362" i="4" s="1"/>
  <c r="C363" i="4"/>
  <c r="F363" i="4" s="1"/>
  <c r="A363" i="4"/>
  <c r="E363" i="4"/>
  <c r="C364" i="4"/>
  <c r="F364" i="4" s="1"/>
  <c r="A364" i="4"/>
  <c r="C365" i="4"/>
  <c r="F365" i="4" s="1"/>
  <c r="A365" i="4"/>
  <c r="E365" i="4" s="1"/>
  <c r="C366" i="4"/>
  <c r="F366" i="4" s="1"/>
  <c r="A366" i="4"/>
  <c r="E366" i="4" s="1"/>
  <c r="C367" i="4"/>
  <c r="F367" i="4" s="1"/>
  <c r="A367" i="4"/>
  <c r="E367" i="4" s="1"/>
  <c r="C368" i="4"/>
  <c r="F368" i="4" s="1"/>
  <c r="A368" i="4"/>
  <c r="G368" i="4" s="1"/>
  <c r="C369" i="4"/>
  <c r="F369" i="4" s="1"/>
  <c r="A369" i="4"/>
  <c r="G369" i="4" s="1"/>
  <c r="C370" i="4"/>
  <c r="F370" i="4" s="1"/>
  <c r="A370" i="4"/>
  <c r="E370" i="4" s="1"/>
  <c r="C371" i="4"/>
  <c r="F371" i="4" s="1"/>
  <c r="A371" i="4"/>
  <c r="G371" i="4" s="1"/>
  <c r="C372" i="4"/>
  <c r="F372" i="4" s="1"/>
  <c r="A372" i="4"/>
  <c r="C373" i="4"/>
  <c r="F373" i="4" s="1"/>
  <c r="A373" i="4"/>
  <c r="E373" i="4" s="1"/>
  <c r="C374" i="4"/>
  <c r="F374" i="4" s="1"/>
  <c r="A374" i="4"/>
  <c r="G374" i="4" s="1"/>
  <c r="E374" i="4"/>
  <c r="C375" i="4"/>
  <c r="F375" i="4" s="1"/>
  <c r="A375" i="4"/>
  <c r="E375" i="4" s="1"/>
  <c r="G72" i="4"/>
  <c r="G74" i="4"/>
  <c r="G75" i="4"/>
  <c r="G77" i="4"/>
  <c r="G80" i="4"/>
  <c r="G81" i="4"/>
  <c r="G86" i="4"/>
  <c r="G89" i="4"/>
  <c r="G91" i="4"/>
  <c r="G93" i="4"/>
  <c r="G94" i="4"/>
  <c r="G95" i="4"/>
  <c r="G97" i="4"/>
  <c r="G98" i="4"/>
  <c r="G100" i="4"/>
  <c r="G101" i="4"/>
  <c r="G102" i="4"/>
  <c r="G103" i="4"/>
  <c r="G108" i="4"/>
  <c r="G109" i="4"/>
  <c r="G110" i="4"/>
  <c r="G111" i="4"/>
  <c r="G112" i="4"/>
  <c r="G113" i="4"/>
  <c r="G114" i="4"/>
  <c r="G117" i="4"/>
  <c r="G121" i="4"/>
  <c r="G123" i="4"/>
  <c r="G126" i="4"/>
  <c r="G128" i="4"/>
  <c r="G129" i="4"/>
  <c r="G131" i="4"/>
  <c r="G133" i="4"/>
  <c r="G134" i="4"/>
  <c r="G135" i="4"/>
  <c r="G140" i="4"/>
  <c r="G144" i="4"/>
  <c r="G148" i="4"/>
  <c r="G149" i="4"/>
  <c r="G150" i="4"/>
  <c r="G151" i="4"/>
  <c r="G157" i="4"/>
  <c r="G163" i="4"/>
  <c r="G166" i="4"/>
  <c r="G167" i="4"/>
  <c r="G168" i="4"/>
  <c r="G171" i="4"/>
  <c r="G173" i="4"/>
  <c r="G174" i="4"/>
  <c r="G178" i="4"/>
  <c r="G179" i="4"/>
  <c r="G187" i="4"/>
  <c r="G189" i="4"/>
  <c r="G192" i="4"/>
  <c r="G194" i="4"/>
  <c r="G195" i="4"/>
  <c r="G197" i="4"/>
  <c r="G198" i="4"/>
  <c r="G200" i="4"/>
  <c r="G202" i="4"/>
  <c r="G203" i="4"/>
  <c r="G207" i="4"/>
  <c r="G210" i="4"/>
  <c r="G211" i="4"/>
  <c r="G213" i="4"/>
  <c r="G215" i="4"/>
  <c r="G218" i="4"/>
  <c r="G223" i="4"/>
  <c r="G224" i="4"/>
  <c r="G231" i="4"/>
  <c r="G232" i="4"/>
  <c r="G234" i="4"/>
  <c r="G238" i="4"/>
  <c r="G239" i="4"/>
  <c r="G240" i="4"/>
  <c r="G245" i="4"/>
  <c r="G246" i="4"/>
  <c r="G251" i="4"/>
  <c r="G253" i="4"/>
  <c r="G256" i="4"/>
  <c r="G258" i="4"/>
  <c r="G259" i="4"/>
  <c r="G261" i="4"/>
  <c r="G262" i="4"/>
  <c r="G263" i="4"/>
  <c r="G266" i="4"/>
  <c r="G267" i="4"/>
  <c r="G278" i="4"/>
  <c r="G280" i="4"/>
  <c r="G282" i="4"/>
  <c r="G283" i="4"/>
  <c r="G286" i="4"/>
  <c r="G287" i="4"/>
  <c r="G290" i="4"/>
  <c r="G291" i="4"/>
  <c r="G294" i="4"/>
  <c r="G295" i="4"/>
  <c r="G296" i="4"/>
  <c r="G301" i="4"/>
  <c r="G304" i="4"/>
  <c r="G306" i="4"/>
  <c r="G307" i="4"/>
  <c r="G311" i="4"/>
  <c r="G314" i="4"/>
  <c r="G319" i="4"/>
  <c r="G325" i="4"/>
  <c r="G327" i="4"/>
  <c r="G330" i="4"/>
  <c r="G333" i="4"/>
  <c r="G334" i="4"/>
  <c r="G339" i="4"/>
  <c r="G341" i="4"/>
  <c r="G342" i="4"/>
  <c r="G346" i="4"/>
  <c r="G349" i="4"/>
  <c r="G350" i="4"/>
  <c r="G355" i="4"/>
  <c r="G357" i="4"/>
  <c r="G359" i="4"/>
  <c r="G362" i="4"/>
  <c r="G363" i="4"/>
  <c r="G370" i="4"/>
  <c r="G375" i="4"/>
  <c r="B68" i="4"/>
  <c r="D68" i="4"/>
  <c r="B69" i="4"/>
  <c r="D69" i="4" s="1"/>
  <c r="B70" i="4"/>
  <c r="D70" i="4"/>
  <c r="B71" i="4"/>
  <c r="D71" i="4" s="1"/>
  <c r="B72" i="4"/>
  <c r="D72" i="4" s="1"/>
  <c r="B73" i="4"/>
  <c r="D73" i="4" s="1"/>
  <c r="B74" i="4"/>
  <c r="D74" i="4" s="1"/>
  <c r="B75" i="4"/>
  <c r="D75" i="4"/>
  <c r="B76" i="4"/>
  <c r="D76" i="4" s="1"/>
  <c r="B77" i="4"/>
  <c r="D77" i="4" s="1"/>
  <c r="B78" i="4"/>
  <c r="D78" i="4"/>
  <c r="B79" i="4"/>
  <c r="D79" i="4" s="1"/>
  <c r="B80" i="4"/>
  <c r="D80" i="4"/>
  <c r="B81" i="4"/>
  <c r="D81" i="4" s="1"/>
  <c r="B82" i="4"/>
  <c r="D82" i="4"/>
  <c r="B83" i="4"/>
  <c r="D83" i="4"/>
  <c r="B84" i="4"/>
  <c r="D84" i="4" s="1"/>
  <c r="B85" i="4"/>
  <c r="D85" i="4" s="1"/>
  <c r="B86" i="4"/>
  <c r="D86" i="4" s="1"/>
  <c r="B87" i="4"/>
  <c r="D87" i="4" s="1"/>
  <c r="B88" i="4"/>
  <c r="D88" i="4" s="1"/>
  <c r="B89" i="4"/>
  <c r="D89" i="4" s="1"/>
  <c r="B90" i="4"/>
  <c r="D90" i="4" s="1"/>
  <c r="B91" i="4"/>
  <c r="D91" i="4" s="1"/>
  <c r="B92" i="4"/>
  <c r="D92" i="4"/>
  <c r="B93" i="4"/>
  <c r="D93" i="4" s="1"/>
  <c r="B94" i="4"/>
  <c r="D94" i="4"/>
  <c r="B95" i="4"/>
  <c r="D95" i="4" s="1"/>
  <c r="B96" i="4"/>
  <c r="D96" i="4" s="1"/>
  <c r="B97" i="4"/>
  <c r="D97" i="4" s="1"/>
  <c r="B98" i="4"/>
  <c r="D98" i="4" s="1"/>
  <c r="B99" i="4"/>
  <c r="D99" i="4" s="1"/>
  <c r="B100" i="4"/>
  <c r="D100" i="4"/>
  <c r="B101" i="4"/>
  <c r="D101" i="4" s="1"/>
  <c r="B102" i="4"/>
  <c r="D102" i="4"/>
  <c r="B103" i="4"/>
  <c r="D103" i="4" s="1"/>
  <c r="B104" i="4"/>
  <c r="D104" i="4"/>
  <c r="B105" i="4"/>
  <c r="D105" i="4" s="1"/>
  <c r="B106" i="4"/>
  <c r="D106" i="4" s="1"/>
  <c r="B107" i="4"/>
  <c r="D107" i="4" s="1"/>
  <c r="B108" i="4"/>
  <c r="D108" i="4"/>
  <c r="B109" i="4"/>
  <c r="D109" i="4" s="1"/>
  <c r="B110" i="4"/>
  <c r="D110" i="4" s="1"/>
  <c r="B111" i="4"/>
  <c r="D111" i="4" s="1"/>
  <c r="B112" i="4"/>
  <c r="D112" i="4"/>
  <c r="B113" i="4"/>
  <c r="D113" i="4" s="1"/>
  <c r="B114" i="4"/>
  <c r="D114" i="4"/>
  <c r="B115" i="4"/>
  <c r="D115" i="4" s="1"/>
  <c r="B116" i="4"/>
  <c r="D116" i="4" s="1"/>
  <c r="B117" i="4"/>
  <c r="D117" i="4" s="1"/>
  <c r="B118" i="4"/>
  <c r="D118" i="4"/>
  <c r="B119" i="4"/>
  <c r="D119" i="4" s="1"/>
  <c r="B120" i="4"/>
  <c r="D120" i="4" s="1"/>
  <c r="B121" i="4"/>
  <c r="D121" i="4" s="1"/>
  <c r="B122" i="4"/>
  <c r="D122" i="4" s="1"/>
  <c r="B123" i="4"/>
  <c r="D123" i="4"/>
  <c r="B124" i="4"/>
  <c r="D124" i="4" s="1"/>
  <c r="B125" i="4"/>
  <c r="D125" i="4" s="1"/>
  <c r="B126" i="4"/>
  <c r="D126" i="4" s="1"/>
  <c r="B127" i="4"/>
  <c r="D127" i="4" s="1"/>
  <c r="B128" i="4"/>
  <c r="D128" i="4" s="1"/>
  <c r="B129" i="4"/>
  <c r="D129" i="4" s="1"/>
  <c r="B130" i="4"/>
  <c r="D130" i="4" s="1"/>
  <c r="B131" i="4"/>
  <c r="D131" i="4" s="1"/>
  <c r="B132" i="4"/>
  <c r="D132" i="4"/>
  <c r="B133" i="4"/>
  <c r="D133" i="4" s="1"/>
  <c r="B134" i="4"/>
  <c r="D134" i="4"/>
  <c r="B135" i="4"/>
  <c r="D135" i="4" s="1"/>
  <c r="B136" i="4"/>
  <c r="D136" i="4"/>
  <c r="B137" i="4"/>
  <c r="D137" i="4" s="1"/>
  <c r="B138" i="4"/>
  <c r="D138" i="4" s="1"/>
  <c r="B139" i="4"/>
  <c r="D139" i="4"/>
  <c r="B140" i="4"/>
  <c r="D140" i="4" s="1"/>
  <c r="B141" i="4"/>
  <c r="D141" i="4" s="1"/>
  <c r="B142" i="4"/>
  <c r="D142" i="4"/>
  <c r="B143" i="4"/>
  <c r="D143" i="4" s="1"/>
  <c r="B144" i="4"/>
  <c r="D144" i="4"/>
  <c r="B145" i="4"/>
  <c r="D145" i="4" s="1"/>
  <c r="B146" i="4"/>
  <c r="D146" i="4"/>
  <c r="B147" i="4"/>
  <c r="D147" i="4" s="1"/>
  <c r="B148" i="4"/>
  <c r="D148" i="4" s="1"/>
  <c r="B149" i="4"/>
  <c r="D149" i="4" s="1"/>
  <c r="B150" i="4"/>
  <c r="D150" i="4" s="1"/>
  <c r="B151" i="4"/>
  <c r="D151" i="4" s="1"/>
  <c r="B152" i="4"/>
  <c r="D152" i="4" s="1"/>
  <c r="B153" i="4"/>
  <c r="D153" i="4" s="1"/>
  <c r="B154" i="4"/>
  <c r="D154" i="4"/>
  <c r="B155" i="4"/>
  <c r="D155" i="4" s="1"/>
  <c r="B156" i="4"/>
  <c r="D156" i="4" s="1"/>
  <c r="B157" i="4"/>
  <c r="D157" i="4" s="1"/>
  <c r="B158" i="4"/>
  <c r="D158" i="4" s="1"/>
  <c r="B159" i="4"/>
  <c r="D159" i="4" s="1"/>
  <c r="B160" i="4"/>
  <c r="D160" i="4" s="1"/>
  <c r="B161" i="4"/>
  <c r="D161" i="4" s="1"/>
  <c r="B162" i="4"/>
  <c r="D162" i="4" s="1"/>
  <c r="B163" i="4"/>
  <c r="D163" i="4" s="1"/>
  <c r="B164" i="4"/>
  <c r="D164" i="4" s="1"/>
  <c r="B165" i="4"/>
  <c r="D165" i="4" s="1"/>
  <c r="B166" i="4"/>
  <c r="D166" i="4" s="1"/>
  <c r="B167" i="4"/>
  <c r="D167" i="4" s="1"/>
  <c r="B168" i="4"/>
  <c r="D168" i="4" s="1"/>
  <c r="B169" i="4"/>
  <c r="D169" i="4" s="1"/>
  <c r="B170" i="4"/>
  <c r="D170" i="4"/>
  <c r="B171" i="4"/>
  <c r="D171" i="4" s="1"/>
  <c r="B172" i="4"/>
  <c r="D172" i="4" s="1"/>
  <c r="B173" i="4"/>
  <c r="D173" i="4" s="1"/>
  <c r="B174" i="4"/>
  <c r="D174" i="4" s="1"/>
  <c r="B175" i="4"/>
  <c r="D175" i="4" s="1"/>
  <c r="B176" i="4"/>
  <c r="D176" i="4" s="1"/>
  <c r="B177" i="4"/>
  <c r="D177" i="4" s="1"/>
  <c r="B178" i="4"/>
  <c r="D178" i="4" s="1"/>
  <c r="B179" i="4"/>
  <c r="D179" i="4" s="1"/>
  <c r="B180" i="4"/>
  <c r="D180" i="4"/>
  <c r="B181" i="4"/>
  <c r="D181" i="4" s="1"/>
  <c r="B182" i="4"/>
  <c r="D182" i="4"/>
  <c r="B183" i="4"/>
  <c r="D183" i="4" s="1"/>
  <c r="B184" i="4"/>
  <c r="D184" i="4" s="1"/>
  <c r="B185" i="4"/>
  <c r="D185" i="4" s="1"/>
  <c r="B186" i="4"/>
  <c r="D186" i="4" s="1"/>
  <c r="B187" i="4"/>
  <c r="D187" i="4"/>
  <c r="B188" i="4"/>
  <c r="D188" i="4" s="1"/>
  <c r="B189" i="4"/>
  <c r="D189" i="4" s="1"/>
  <c r="B190" i="4"/>
  <c r="D190" i="4"/>
  <c r="B191" i="4"/>
  <c r="D191" i="4" s="1"/>
  <c r="B192" i="4"/>
  <c r="D192" i="4"/>
  <c r="B193" i="4"/>
  <c r="D193" i="4" s="1"/>
  <c r="B194" i="4"/>
  <c r="D194" i="4" s="1"/>
  <c r="B195" i="4"/>
  <c r="D195" i="4" s="1"/>
  <c r="B196" i="4"/>
  <c r="D196" i="4" s="1"/>
  <c r="B197" i="4"/>
  <c r="D197" i="4" s="1"/>
  <c r="B198" i="4"/>
  <c r="D198" i="4"/>
  <c r="B199" i="4"/>
  <c r="D199" i="4" s="1"/>
  <c r="B200" i="4"/>
  <c r="D200" i="4" s="1"/>
  <c r="B201" i="4"/>
  <c r="D201" i="4" s="1"/>
  <c r="B202" i="4"/>
  <c r="D202" i="4"/>
  <c r="B203" i="4"/>
  <c r="D203" i="4" s="1"/>
  <c r="B204" i="4"/>
  <c r="D204" i="4"/>
  <c r="B205" i="4"/>
  <c r="D205" i="4" s="1"/>
  <c r="B206" i="4"/>
  <c r="D206" i="4" s="1"/>
  <c r="B207" i="4"/>
  <c r="D207" i="4" s="1"/>
  <c r="B208" i="4"/>
  <c r="D208" i="4"/>
  <c r="B209" i="4"/>
  <c r="D209" i="4" s="1"/>
  <c r="B210" i="4"/>
  <c r="D210" i="4" s="1"/>
  <c r="B211" i="4"/>
  <c r="D211" i="4" s="1"/>
  <c r="B212" i="4"/>
  <c r="D212" i="4"/>
  <c r="B213" i="4"/>
  <c r="D213" i="4" s="1"/>
  <c r="B214" i="4"/>
  <c r="D214" i="4" s="1"/>
  <c r="B215" i="4"/>
  <c r="D215" i="4"/>
  <c r="B216" i="4"/>
  <c r="D216" i="4"/>
  <c r="B217" i="4"/>
  <c r="D217" i="4" s="1"/>
  <c r="B218" i="4"/>
  <c r="D218" i="4"/>
  <c r="H218" i="4" s="1"/>
  <c r="B219" i="4"/>
  <c r="D219" i="4" s="1"/>
  <c r="B220" i="4"/>
  <c r="D220" i="4" s="1"/>
  <c r="B221" i="4"/>
  <c r="D221" i="4" s="1"/>
  <c r="B222" i="4"/>
  <c r="D222" i="4" s="1"/>
  <c r="B223" i="4"/>
  <c r="D223" i="4" s="1"/>
  <c r="B224" i="4"/>
  <c r="D224" i="4" s="1"/>
  <c r="B225" i="4"/>
  <c r="D225" i="4" s="1"/>
  <c r="B226" i="4"/>
  <c r="D226" i="4" s="1"/>
  <c r="B227" i="4"/>
  <c r="D227" i="4"/>
  <c r="B228" i="4"/>
  <c r="D228" i="4"/>
  <c r="B229" i="4"/>
  <c r="D229" i="4" s="1"/>
  <c r="B230" i="4"/>
  <c r="D230" i="4" s="1"/>
  <c r="B231" i="4"/>
  <c r="D231" i="4" s="1"/>
  <c r="B232" i="4"/>
  <c r="D232" i="4" s="1"/>
  <c r="B233" i="4"/>
  <c r="D233" i="4" s="1"/>
  <c r="B234" i="4"/>
  <c r="D234" i="4"/>
  <c r="B235" i="4"/>
  <c r="D235" i="4"/>
  <c r="B236" i="4"/>
  <c r="D236" i="4" s="1"/>
  <c r="B237" i="4"/>
  <c r="D237" i="4" s="1"/>
  <c r="B238" i="4"/>
  <c r="D238" i="4" s="1"/>
  <c r="B239" i="4"/>
  <c r="D239" i="4" s="1"/>
  <c r="B240" i="4"/>
  <c r="D240" i="4"/>
  <c r="B241" i="4"/>
  <c r="D241" i="4" s="1"/>
  <c r="B242" i="4"/>
  <c r="D242" i="4"/>
  <c r="B243" i="4"/>
  <c r="D243" i="4" s="1"/>
  <c r="B244" i="4"/>
  <c r="D244" i="4" s="1"/>
  <c r="B245" i="4"/>
  <c r="D245" i="4" s="1"/>
  <c r="B246" i="4"/>
  <c r="D246" i="4" s="1"/>
  <c r="B247" i="4"/>
  <c r="D247" i="4" s="1"/>
  <c r="B248" i="4"/>
  <c r="D248" i="4"/>
  <c r="B249" i="4"/>
  <c r="D249" i="4" s="1"/>
  <c r="B250" i="4"/>
  <c r="D250" i="4" s="1"/>
  <c r="B251" i="4"/>
  <c r="D251" i="4" s="1"/>
  <c r="B252" i="4"/>
  <c r="D252" i="4" s="1"/>
  <c r="B253" i="4"/>
  <c r="D253" i="4" s="1"/>
  <c r="B254" i="4"/>
  <c r="D254" i="4" s="1"/>
  <c r="B255" i="4"/>
  <c r="D255" i="4" s="1"/>
  <c r="B256" i="4"/>
  <c r="D256" i="4" s="1"/>
  <c r="B257" i="4"/>
  <c r="D257" i="4" s="1"/>
  <c r="B258" i="4"/>
  <c r="D258" i="4" s="1"/>
  <c r="B259" i="4"/>
  <c r="D259" i="4" s="1"/>
  <c r="B260" i="4"/>
  <c r="D260" i="4" s="1"/>
  <c r="B261" i="4"/>
  <c r="D261" i="4" s="1"/>
  <c r="B262" i="4"/>
  <c r="D262" i="4" s="1"/>
  <c r="B263" i="4"/>
  <c r="D263" i="4" s="1"/>
  <c r="B264" i="4"/>
  <c r="D264" i="4"/>
  <c r="B265" i="4"/>
  <c r="D265" i="4" s="1"/>
  <c r="B266" i="4"/>
  <c r="D266" i="4" s="1"/>
  <c r="B267" i="4"/>
  <c r="D267" i="4"/>
  <c r="B268" i="4"/>
  <c r="D268" i="4" s="1"/>
  <c r="B269" i="4"/>
  <c r="D269" i="4" s="1"/>
  <c r="B270" i="4"/>
  <c r="D270" i="4" s="1"/>
  <c r="B271" i="4"/>
  <c r="D271" i="4" s="1"/>
  <c r="B272" i="4"/>
  <c r="D272" i="4"/>
  <c r="B273" i="4"/>
  <c r="D273" i="4" s="1"/>
  <c r="B274" i="4"/>
  <c r="D274" i="4"/>
  <c r="B275" i="4"/>
  <c r="D275" i="4" s="1"/>
  <c r="B276" i="4"/>
  <c r="D276" i="4" s="1"/>
  <c r="B277" i="4"/>
  <c r="D277" i="4" s="1"/>
  <c r="B278" i="4"/>
  <c r="D278" i="4" s="1"/>
  <c r="B279" i="4"/>
  <c r="D279" i="4"/>
  <c r="B280" i="4"/>
  <c r="D280" i="4" s="1"/>
  <c r="B281" i="4"/>
  <c r="D281" i="4" s="1"/>
  <c r="B282" i="4"/>
  <c r="D282" i="4" s="1"/>
  <c r="B283" i="4"/>
  <c r="D283" i="4" s="1"/>
  <c r="B284" i="4"/>
  <c r="D284" i="4"/>
  <c r="B285" i="4"/>
  <c r="D285" i="4" s="1"/>
  <c r="B286" i="4"/>
  <c r="D286" i="4" s="1"/>
  <c r="B287" i="4"/>
  <c r="D287" i="4" s="1"/>
  <c r="B288" i="4"/>
  <c r="D288" i="4" s="1"/>
  <c r="B289" i="4"/>
  <c r="D289" i="4" s="1"/>
  <c r="B290" i="4"/>
  <c r="D290" i="4" s="1"/>
  <c r="B291" i="4"/>
  <c r="D291" i="4"/>
  <c r="B292" i="4"/>
  <c r="D292" i="4" s="1"/>
  <c r="B293" i="4"/>
  <c r="D293" i="4" s="1"/>
  <c r="B294" i="4"/>
  <c r="D294" i="4" s="1"/>
  <c r="B295" i="4"/>
  <c r="D295" i="4" s="1"/>
  <c r="B296" i="4"/>
  <c r="D296" i="4" s="1"/>
  <c r="B297" i="4"/>
  <c r="D297" i="4" s="1"/>
  <c r="B298" i="4"/>
  <c r="D298" i="4" s="1"/>
  <c r="B299" i="4"/>
  <c r="D299" i="4"/>
  <c r="B300" i="4"/>
  <c r="D300" i="4"/>
  <c r="B301" i="4"/>
  <c r="D301" i="4" s="1"/>
  <c r="B302" i="4"/>
  <c r="D302" i="4"/>
  <c r="B303" i="4"/>
  <c r="D303" i="4" s="1"/>
  <c r="B304" i="4"/>
  <c r="D304" i="4" s="1"/>
  <c r="B305" i="4"/>
  <c r="D305" i="4" s="1"/>
  <c r="B306" i="4"/>
  <c r="D306" i="4" s="1"/>
  <c r="B307" i="4"/>
  <c r="D307" i="4"/>
  <c r="B308" i="4"/>
  <c r="D308" i="4"/>
  <c r="B309" i="4"/>
  <c r="D309" i="4" s="1"/>
  <c r="B310" i="4"/>
  <c r="D310" i="4" s="1"/>
  <c r="B311" i="4"/>
  <c r="D311" i="4" s="1"/>
  <c r="B312" i="4"/>
  <c r="D312" i="4"/>
  <c r="B313" i="4"/>
  <c r="D313" i="4" s="1"/>
  <c r="B314" i="4"/>
  <c r="D314" i="4" s="1"/>
  <c r="B315" i="4"/>
  <c r="D315" i="4"/>
  <c r="B316" i="4"/>
  <c r="D316" i="4" s="1"/>
  <c r="B317" i="4"/>
  <c r="D317" i="4" s="1"/>
  <c r="B318" i="4"/>
  <c r="D318" i="4" s="1"/>
  <c r="B319" i="4"/>
  <c r="D319" i="4" s="1"/>
  <c r="B320" i="4"/>
  <c r="D320" i="4" s="1"/>
  <c r="B321" i="4"/>
  <c r="D321" i="4" s="1"/>
  <c r="B322" i="4"/>
  <c r="D322" i="4" s="1"/>
  <c r="B323" i="4"/>
  <c r="D323" i="4" s="1"/>
  <c r="B324" i="4"/>
  <c r="D324" i="4" s="1"/>
  <c r="B325" i="4"/>
  <c r="D325" i="4" s="1"/>
  <c r="B326" i="4"/>
  <c r="D326" i="4" s="1"/>
  <c r="B327" i="4"/>
  <c r="D327" i="4" s="1"/>
  <c r="B328" i="4"/>
  <c r="D328" i="4" s="1"/>
  <c r="B329" i="4"/>
  <c r="D329" i="4" s="1"/>
  <c r="B330" i="4"/>
  <c r="D330" i="4" s="1"/>
  <c r="B331" i="4"/>
  <c r="D331" i="4" s="1"/>
  <c r="B332" i="4"/>
  <c r="D332" i="4" s="1"/>
  <c r="B333" i="4"/>
  <c r="D333" i="4" s="1"/>
  <c r="B334" i="4"/>
  <c r="D334" i="4" s="1"/>
  <c r="B335" i="4"/>
  <c r="D335" i="4" s="1"/>
  <c r="B336" i="4"/>
  <c r="D336" i="4" s="1"/>
  <c r="B337" i="4"/>
  <c r="D337" i="4" s="1"/>
  <c r="B338" i="4"/>
  <c r="D338" i="4" s="1"/>
  <c r="B339" i="4"/>
  <c r="D339" i="4" s="1"/>
  <c r="B340" i="4"/>
  <c r="D340" i="4" s="1"/>
  <c r="B341" i="4"/>
  <c r="D341" i="4" s="1"/>
  <c r="B342" i="4"/>
  <c r="D342" i="4" s="1"/>
  <c r="B343" i="4"/>
  <c r="D343" i="4" s="1"/>
  <c r="B344" i="4"/>
  <c r="D344" i="4" s="1"/>
  <c r="B345" i="4"/>
  <c r="D345" i="4" s="1"/>
  <c r="B346" i="4"/>
  <c r="D346" i="4" s="1"/>
  <c r="B347" i="4"/>
  <c r="D347" i="4"/>
  <c r="B348" i="4"/>
  <c r="D348" i="4" s="1"/>
  <c r="B349" i="4"/>
  <c r="D349" i="4" s="1"/>
  <c r="B350" i="4"/>
  <c r="D350" i="4" s="1"/>
  <c r="B351" i="4"/>
  <c r="D351" i="4" s="1"/>
  <c r="B352" i="4"/>
  <c r="D352" i="4"/>
  <c r="B353" i="4"/>
  <c r="D353" i="4" s="1"/>
  <c r="B354" i="4"/>
  <c r="D354" i="4" s="1"/>
  <c r="B355" i="4"/>
  <c r="D355" i="4" s="1"/>
  <c r="B356" i="4"/>
  <c r="D356" i="4" s="1"/>
  <c r="B357" i="4"/>
  <c r="D357" i="4" s="1"/>
  <c r="B358" i="4"/>
  <c r="D358" i="4" s="1"/>
  <c r="B359" i="4"/>
  <c r="D359" i="4" s="1"/>
  <c r="B360" i="4"/>
  <c r="D360" i="4" s="1"/>
  <c r="B361" i="4"/>
  <c r="D361" i="4" s="1"/>
  <c r="B362" i="4"/>
  <c r="D362" i="4" s="1"/>
  <c r="B363" i="4"/>
  <c r="D363" i="4"/>
  <c r="B364" i="4"/>
  <c r="D364" i="4" s="1"/>
  <c r="B365" i="4"/>
  <c r="D365" i="4" s="1"/>
  <c r="B366" i="4"/>
  <c r="D366" i="4" s="1"/>
  <c r="B367" i="4"/>
  <c r="D367" i="4" s="1"/>
  <c r="B368" i="4"/>
  <c r="D368" i="4" s="1"/>
  <c r="B369" i="4"/>
  <c r="D369" i="4" s="1"/>
  <c r="B370" i="4"/>
  <c r="D370" i="4" s="1"/>
  <c r="B371" i="4"/>
  <c r="D371" i="4" s="1"/>
  <c r="B372" i="4"/>
  <c r="D372" i="4" s="1"/>
  <c r="B373" i="4"/>
  <c r="D373" i="4" s="1"/>
  <c r="B374" i="4"/>
  <c r="D374" i="4"/>
  <c r="B375" i="4"/>
  <c r="D375" i="4" s="1"/>
  <c r="I2" i="5"/>
  <c r="J2" i="5" s="1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8" i="5"/>
  <c r="B2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7" i="5"/>
  <c r="A7" i="5"/>
  <c r="I2" i="3"/>
  <c r="C7" i="3" s="1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C24" i="3"/>
  <c r="G24" i="3" s="1"/>
  <c r="A24" i="3"/>
  <c r="A25" i="3"/>
  <c r="A26" i="3"/>
  <c r="B27" i="3"/>
  <c r="D27" i="3" s="1"/>
  <c r="C27" i="3"/>
  <c r="G27" i="3" s="1"/>
  <c r="A27" i="3"/>
  <c r="E27" i="3" s="1"/>
  <c r="B28" i="3"/>
  <c r="D28" i="3" s="1"/>
  <c r="C28" i="3"/>
  <c r="G28" i="3" s="1"/>
  <c r="A28" i="3"/>
  <c r="E28" i="3" s="1"/>
  <c r="B29" i="3"/>
  <c r="D29" i="3" s="1"/>
  <c r="C29" i="3"/>
  <c r="G29" i="3" s="1"/>
  <c r="A29" i="3"/>
  <c r="E29" i="3" s="1"/>
  <c r="B30" i="3"/>
  <c r="D30" i="3" s="1"/>
  <c r="C30" i="3"/>
  <c r="G30" i="3" s="1"/>
  <c r="A30" i="3"/>
  <c r="E30" i="3" s="1"/>
  <c r="B31" i="3"/>
  <c r="D31" i="3" s="1"/>
  <c r="C31" i="3"/>
  <c r="G31" i="3" s="1"/>
  <c r="A31" i="3"/>
  <c r="E31" i="3" s="1"/>
  <c r="B32" i="3"/>
  <c r="D32" i="3" s="1"/>
  <c r="C32" i="3"/>
  <c r="G32" i="3" s="1"/>
  <c r="A32" i="3"/>
  <c r="E32" i="3" s="1"/>
  <c r="B33" i="3"/>
  <c r="D33" i="3" s="1"/>
  <c r="C33" i="3"/>
  <c r="G33" i="3" s="1"/>
  <c r="A33" i="3"/>
  <c r="E33" i="3" s="1"/>
  <c r="B34" i="3"/>
  <c r="D34" i="3" s="1"/>
  <c r="C34" i="3"/>
  <c r="G34" i="3" s="1"/>
  <c r="A34" i="3"/>
  <c r="F34" i="3" s="1"/>
  <c r="E34" i="3"/>
  <c r="B35" i="3"/>
  <c r="D35" i="3" s="1"/>
  <c r="C35" i="3"/>
  <c r="G35" i="3" s="1"/>
  <c r="A35" i="3"/>
  <c r="E35" i="3" s="1"/>
  <c r="B36" i="3"/>
  <c r="D36" i="3" s="1"/>
  <c r="C36" i="3"/>
  <c r="G36" i="3" s="1"/>
  <c r="A36" i="3"/>
  <c r="E36" i="3" s="1"/>
  <c r="B37" i="3"/>
  <c r="D37" i="3"/>
  <c r="C37" i="3"/>
  <c r="G37" i="3" s="1"/>
  <c r="A37" i="3"/>
  <c r="E37" i="3" s="1"/>
  <c r="F37" i="3"/>
  <c r="B38" i="3"/>
  <c r="D38" i="3"/>
  <c r="C38" i="3"/>
  <c r="G38" i="3" s="1"/>
  <c r="A38" i="3"/>
  <c r="E38" i="3" s="1"/>
  <c r="B39" i="3"/>
  <c r="D39" i="3" s="1"/>
  <c r="C39" i="3"/>
  <c r="G39" i="3" s="1"/>
  <c r="A39" i="3"/>
  <c r="E39" i="3" s="1"/>
  <c r="B40" i="3"/>
  <c r="D40" i="3" s="1"/>
  <c r="C40" i="3"/>
  <c r="G40" i="3" s="1"/>
  <c r="A40" i="3"/>
  <c r="E40" i="3" s="1"/>
  <c r="B41" i="3"/>
  <c r="D41" i="3" s="1"/>
  <c r="C41" i="3"/>
  <c r="G41" i="3" s="1"/>
  <c r="A41" i="3"/>
  <c r="E41" i="3" s="1"/>
  <c r="B42" i="3"/>
  <c r="D42" i="3"/>
  <c r="C42" i="3"/>
  <c r="G42" i="3" s="1"/>
  <c r="A42" i="3"/>
  <c r="E42" i="3" s="1"/>
  <c r="B43" i="3"/>
  <c r="D43" i="3" s="1"/>
  <c r="C43" i="3"/>
  <c r="G43" i="3" s="1"/>
  <c r="A43" i="3"/>
  <c r="E43" i="3" s="1"/>
  <c r="B44" i="3"/>
  <c r="D44" i="3" s="1"/>
  <c r="C44" i="3"/>
  <c r="G44" i="3" s="1"/>
  <c r="A44" i="3"/>
  <c r="E44" i="3" s="1"/>
  <c r="B45" i="3"/>
  <c r="D45" i="3" s="1"/>
  <c r="C45" i="3"/>
  <c r="G45" i="3" s="1"/>
  <c r="A45" i="3"/>
  <c r="E45" i="3" s="1"/>
  <c r="B46" i="3"/>
  <c r="A361" i="3"/>
  <c r="E361" i="3" s="1"/>
  <c r="B361" i="3"/>
  <c r="D361" i="3" s="1"/>
  <c r="C361" i="3"/>
  <c r="G361" i="3" s="1"/>
  <c r="A362" i="3"/>
  <c r="F362" i="3" s="1"/>
  <c r="B362" i="3"/>
  <c r="D362" i="3" s="1"/>
  <c r="C362" i="3"/>
  <c r="G362" i="3" s="1"/>
  <c r="A363" i="3"/>
  <c r="B363" i="3"/>
  <c r="D363" i="3" s="1"/>
  <c r="C363" i="3"/>
  <c r="G363" i="3" s="1"/>
  <c r="A364" i="3"/>
  <c r="F364" i="3" s="1"/>
  <c r="B364" i="3"/>
  <c r="D364" i="3" s="1"/>
  <c r="C364" i="3"/>
  <c r="G364" i="3" s="1"/>
  <c r="E364" i="3"/>
  <c r="A365" i="3"/>
  <c r="B365" i="3"/>
  <c r="D365" i="3" s="1"/>
  <c r="C365" i="3"/>
  <c r="G365" i="3" s="1"/>
  <c r="A366" i="3"/>
  <c r="E366" i="3" s="1"/>
  <c r="B366" i="3"/>
  <c r="D366" i="3" s="1"/>
  <c r="C366" i="3"/>
  <c r="G366" i="3" s="1"/>
  <c r="A367" i="3"/>
  <c r="F367" i="3" s="1"/>
  <c r="B367" i="3"/>
  <c r="D367" i="3" s="1"/>
  <c r="C367" i="3"/>
  <c r="G367" i="3" s="1"/>
  <c r="A368" i="3"/>
  <c r="F368" i="3" s="1"/>
  <c r="B368" i="3"/>
  <c r="D368" i="3" s="1"/>
  <c r="C368" i="3"/>
  <c r="G368" i="3" s="1"/>
  <c r="E368" i="3"/>
  <c r="A369" i="3"/>
  <c r="B369" i="3"/>
  <c r="D369" i="3" s="1"/>
  <c r="C369" i="3"/>
  <c r="G369" i="3" s="1"/>
  <c r="A370" i="3"/>
  <c r="E370" i="3" s="1"/>
  <c r="B370" i="3"/>
  <c r="D370" i="3" s="1"/>
  <c r="C370" i="3"/>
  <c r="G370" i="3" s="1"/>
  <c r="A371" i="3"/>
  <c r="F371" i="3" s="1"/>
  <c r="B371" i="3"/>
  <c r="D371" i="3" s="1"/>
  <c r="C371" i="3"/>
  <c r="G371" i="3" s="1"/>
  <c r="A372" i="3"/>
  <c r="B372" i="3"/>
  <c r="D372" i="3" s="1"/>
  <c r="C372" i="3"/>
  <c r="G372" i="3" s="1"/>
  <c r="A373" i="3"/>
  <c r="F373" i="3" s="1"/>
  <c r="B373" i="3"/>
  <c r="D373" i="3" s="1"/>
  <c r="C373" i="3"/>
  <c r="G373" i="3" s="1"/>
  <c r="A374" i="3"/>
  <c r="F374" i="3" s="1"/>
  <c r="B374" i="3"/>
  <c r="D374" i="3" s="1"/>
  <c r="C374" i="3"/>
  <c r="G374" i="3" s="1"/>
  <c r="E374" i="3"/>
  <c r="A101" i="3"/>
  <c r="F101" i="3" s="1"/>
  <c r="B101" i="3"/>
  <c r="D101" i="3" s="1"/>
  <c r="C101" i="3"/>
  <c r="G101" i="3" s="1"/>
  <c r="A102" i="3"/>
  <c r="F102" i="3" s="1"/>
  <c r="B102" i="3"/>
  <c r="D102" i="3" s="1"/>
  <c r="C102" i="3"/>
  <c r="G102" i="3" s="1"/>
  <c r="A103" i="3"/>
  <c r="E103" i="3" s="1"/>
  <c r="B103" i="3"/>
  <c r="D103" i="3" s="1"/>
  <c r="C103" i="3"/>
  <c r="G103" i="3" s="1"/>
  <c r="H103" i="3" s="1"/>
  <c r="F103" i="3"/>
  <c r="A104" i="3"/>
  <c r="B104" i="3"/>
  <c r="C104" i="3"/>
  <c r="G104" i="3" s="1"/>
  <c r="H104" i="3" s="1"/>
  <c r="D104" i="3"/>
  <c r="A105" i="3"/>
  <c r="F105" i="3" s="1"/>
  <c r="B105" i="3"/>
  <c r="D105" i="3" s="1"/>
  <c r="C105" i="3"/>
  <c r="G105" i="3" s="1"/>
  <c r="A106" i="3"/>
  <c r="F106" i="3" s="1"/>
  <c r="B106" i="3"/>
  <c r="D106" i="3" s="1"/>
  <c r="C106" i="3"/>
  <c r="G106" i="3" s="1"/>
  <c r="A107" i="3"/>
  <c r="E107" i="3" s="1"/>
  <c r="B107" i="3"/>
  <c r="D107" i="3" s="1"/>
  <c r="C107" i="3"/>
  <c r="G107" i="3" s="1"/>
  <c r="A108" i="3"/>
  <c r="F108" i="3" s="1"/>
  <c r="B108" i="3"/>
  <c r="C108" i="3"/>
  <c r="G108" i="3" s="1"/>
  <c r="D108" i="3"/>
  <c r="E108" i="3"/>
  <c r="A109" i="3"/>
  <c r="F109" i="3" s="1"/>
  <c r="B109" i="3"/>
  <c r="D109" i="3" s="1"/>
  <c r="C109" i="3"/>
  <c r="G109" i="3" s="1"/>
  <c r="A110" i="3"/>
  <c r="F110" i="3" s="1"/>
  <c r="B110" i="3"/>
  <c r="D110" i="3" s="1"/>
  <c r="C110" i="3"/>
  <c r="G110" i="3" s="1"/>
  <c r="A111" i="3"/>
  <c r="F111" i="3" s="1"/>
  <c r="B111" i="3"/>
  <c r="D111" i="3" s="1"/>
  <c r="C111" i="3"/>
  <c r="G111" i="3" s="1"/>
  <c r="A112" i="3"/>
  <c r="E112" i="3" s="1"/>
  <c r="B112" i="3"/>
  <c r="C112" i="3"/>
  <c r="G112" i="3" s="1"/>
  <c r="H112" i="3" s="1"/>
  <c r="D112" i="3"/>
  <c r="F112" i="3"/>
  <c r="A113" i="3"/>
  <c r="B113" i="3"/>
  <c r="D113" i="3" s="1"/>
  <c r="C113" i="3"/>
  <c r="G113" i="3" s="1"/>
  <c r="A114" i="3"/>
  <c r="F114" i="3" s="1"/>
  <c r="B114" i="3"/>
  <c r="C114" i="3"/>
  <c r="G114" i="3" s="1"/>
  <c r="D114" i="3"/>
  <c r="E114" i="3"/>
  <c r="A115" i="3"/>
  <c r="E115" i="3" s="1"/>
  <c r="B115" i="3"/>
  <c r="D115" i="3" s="1"/>
  <c r="C115" i="3"/>
  <c r="G115" i="3" s="1"/>
  <c r="A116" i="3"/>
  <c r="E116" i="3" s="1"/>
  <c r="B116" i="3"/>
  <c r="C116" i="3"/>
  <c r="G116" i="3" s="1"/>
  <c r="D116" i="3"/>
  <c r="A117" i="3"/>
  <c r="B117" i="3"/>
  <c r="D117" i="3" s="1"/>
  <c r="C117" i="3"/>
  <c r="G117" i="3" s="1"/>
  <c r="H117" i="3" s="1"/>
  <c r="A118" i="3"/>
  <c r="F118" i="3" s="1"/>
  <c r="B118" i="3"/>
  <c r="C118" i="3"/>
  <c r="G118" i="3" s="1"/>
  <c r="D118" i="3"/>
  <c r="A119" i="3"/>
  <c r="B119" i="3"/>
  <c r="C119" i="3"/>
  <c r="G119" i="3" s="1"/>
  <c r="D119" i="3"/>
  <c r="A120" i="3"/>
  <c r="F120" i="3" s="1"/>
  <c r="B120" i="3"/>
  <c r="D120" i="3" s="1"/>
  <c r="C120" i="3"/>
  <c r="G120" i="3" s="1"/>
  <c r="H120" i="3" s="1"/>
  <c r="E120" i="3"/>
  <c r="A121" i="3"/>
  <c r="F121" i="3" s="1"/>
  <c r="B121" i="3"/>
  <c r="D121" i="3" s="1"/>
  <c r="C121" i="3"/>
  <c r="G121" i="3" s="1"/>
  <c r="A122" i="3"/>
  <c r="F122" i="3" s="1"/>
  <c r="B122" i="3"/>
  <c r="D122" i="3" s="1"/>
  <c r="C122" i="3"/>
  <c r="G122" i="3" s="1"/>
  <c r="A123" i="3"/>
  <c r="E123" i="3" s="1"/>
  <c r="B123" i="3"/>
  <c r="D123" i="3" s="1"/>
  <c r="C123" i="3"/>
  <c r="G123" i="3" s="1"/>
  <c r="A124" i="3"/>
  <c r="E124" i="3" s="1"/>
  <c r="B124" i="3"/>
  <c r="D124" i="3" s="1"/>
  <c r="C124" i="3"/>
  <c r="G124" i="3" s="1"/>
  <c r="A125" i="3"/>
  <c r="F125" i="3" s="1"/>
  <c r="B125" i="3"/>
  <c r="D125" i="3" s="1"/>
  <c r="C125" i="3"/>
  <c r="G125" i="3" s="1"/>
  <c r="A126" i="3"/>
  <c r="B126" i="3"/>
  <c r="D126" i="3" s="1"/>
  <c r="C126" i="3"/>
  <c r="G126" i="3" s="1"/>
  <c r="A127" i="3"/>
  <c r="B127" i="3"/>
  <c r="C127" i="3"/>
  <c r="G127" i="3" s="1"/>
  <c r="D127" i="3"/>
  <c r="A128" i="3"/>
  <c r="B128" i="3"/>
  <c r="D128" i="3" s="1"/>
  <c r="C128" i="3"/>
  <c r="G128" i="3" s="1"/>
  <c r="A129" i="3"/>
  <c r="F129" i="3" s="1"/>
  <c r="B129" i="3"/>
  <c r="D129" i="3" s="1"/>
  <c r="C129" i="3"/>
  <c r="G129" i="3" s="1"/>
  <c r="A130" i="3"/>
  <c r="B130" i="3"/>
  <c r="D130" i="3" s="1"/>
  <c r="C130" i="3"/>
  <c r="G130" i="3" s="1"/>
  <c r="A131" i="3"/>
  <c r="F131" i="3" s="1"/>
  <c r="B131" i="3"/>
  <c r="C131" i="3"/>
  <c r="G131" i="3" s="1"/>
  <c r="D131" i="3"/>
  <c r="A132" i="3"/>
  <c r="E132" i="3" s="1"/>
  <c r="B132" i="3"/>
  <c r="D132" i="3" s="1"/>
  <c r="C132" i="3"/>
  <c r="G132" i="3" s="1"/>
  <c r="A133" i="3"/>
  <c r="B133" i="3"/>
  <c r="D133" i="3" s="1"/>
  <c r="C133" i="3"/>
  <c r="G133" i="3" s="1"/>
  <c r="A134" i="3"/>
  <c r="F134" i="3" s="1"/>
  <c r="B134" i="3"/>
  <c r="C134" i="3"/>
  <c r="G134" i="3" s="1"/>
  <c r="D134" i="3"/>
  <c r="A135" i="3"/>
  <c r="B135" i="3"/>
  <c r="D135" i="3" s="1"/>
  <c r="C135" i="3"/>
  <c r="G135" i="3" s="1"/>
  <c r="A136" i="3"/>
  <c r="B136" i="3"/>
  <c r="D136" i="3" s="1"/>
  <c r="C136" i="3"/>
  <c r="G136" i="3" s="1"/>
  <c r="A137" i="3"/>
  <c r="F137" i="3" s="1"/>
  <c r="B137" i="3"/>
  <c r="D137" i="3" s="1"/>
  <c r="C137" i="3"/>
  <c r="G137" i="3" s="1"/>
  <c r="A138" i="3"/>
  <c r="F138" i="3" s="1"/>
  <c r="B138" i="3"/>
  <c r="C138" i="3"/>
  <c r="G138" i="3" s="1"/>
  <c r="D138" i="3"/>
  <c r="A139" i="3"/>
  <c r="E139" i="3" s="1"/>
  <c r="B139" i="3"/>
  <c r="D139" i="3" s="1"/>
  <c r="C139" i="3"/>
  <c r="G139" i="3" s="1"/>
  <c r="A140" i="3"/>
  <c r="E140" i="3" s="1"/>
  <c r="B140" i="3"/>
  <c r="C140" i="3"/>
  <c r="G140" i="3" s="1"/>
  <c r="D140" i="3"/>
  <c r="A141" i="3"/>
  <c r="F141" i="3" s="1"/>
  <c r="B141" i="3"/>
  <c r="D141" i="3" s="1"/>
  <c r="C141" i="3"/>
  <c r="G141" i="3" s="1"/>
  <c r="A142" i="3"/>
  <c r="F142" i="3" s="1"/>
  <c r="B142" i="3"/>
  <c r="D142" i="3" s="1"/>
  <c r="C142" i="3"/>
  <c r="G142" i="3" s="1"/>
  <c r="A143" i="3"/>
  <c r="F143" i="3" s="1"/>
  <c r="B143" i="3"/>
  <c r="D143" i="3" s="1"/>
  <c r="C143" i="3"/>
  <c r="G143" i="3" s="1"/>
  <c r="A144" i="3"/>
  <c r="E144" i="3" s="1"/>
  <c r="B144" i="3"/>
  <c r="D144" i="3" s="1"/>
  <c r="C144" i="3"/>
  <c r="G144" i="3" s="1"/>
  <c r="A145" i="3"/>
  <c r="B145" i="3"/>
  <c r="D145" i="3" s="1"/>
  <c r="C145" i="3"/>
  <c r="G145" i="3" s="1"/>
  <c r="A146" i="3"/>
  <c r="F146" i="3" s="1"/>
  <c r="B146" i="3"/>
  <c r="D146" i="3" s="1"/>
  <c r="C146" i="3"/>
  <c r="G146" i="3" s="1"/>
  <c r="E146" i="3"/>
  <c r="A147" i="3"/>
  <c r="E147" i="3" s="1"/>
  <c r="B147" i="3"/>
  <c r="D147" i="3" s="1"/>
  <c r="C147" i="3"/>
  <c r="G147" i="3" s="1"/>
  <c r="A148" i="3"/>
  <c r="E148" i="3" s="1"/>
  <c r="B148" i="3"/>
  <c r="D148" i="3" s="1"/>
  <c r="C148" i="3"/>
  <c r="G148" i="3" s="1"/>
  <c r="A149" i="3"/>
  <c r="B149" i="3"/>
  <c r="D149" i="3" s="1"/>
  <c r="C149" i="3"/>
  <c r="G149" i="3" s="1"/>
  <c r="H149" i="3" s="1"/>
  <c r="A150" i="3"/>
  <c r="F150" i="3" s="1"/>
  <c r="B150" i="3"/>
  <c r="C150" i="3"/>
  <c r="G150" i="3" s="1"/>
  <c r="D150" i="3"/>
  <c r="A151" i="3"/>
  <c r="B151" i="3"/>
  <c r="D151" i="3" s="1"/>
  <c r="C151" i="3"/>
  <c r="G151" i="3" s="1"/>
  <c r="A152" i="3"/>
  <c r="F152" i="3" s="1"/>
  <c r="B152" i="3"/>
  <c r="D152" i="3" s="1"/>
  <c r="C152" i="3"/>
  <c r="G152" i="3" s="1"/>
  <c r="H152" i="3" s="1"/>
  <c r="A153" i="3"/>
  <c r="F153" i="3" s="1"/>
  <c r="B153" i="3"/>
  <c r="D153" i="3" s="1"/>
  <c r="C153" i="3"/>
  <c r="G153" i="3" s="1"/>
  <c r="A154" i="3"/>
  <c r="B154" i="3"/>
  <c r="D154" i="3" s="1"/>
  <c r="C154" i="3"/>
  <c r="G154" i="3" s="1"/>
  <c r="A155" i="3"/>
  <c r="B155" i="3"/>
  <c r="D155" i="3" s="1"/>
  <c r="C155" i="3"/>
  <c r="G155" i="3" s="1"/>
  <c r="E155" i="3"/>
  <c r="F155" i="3"/>
  <c r="A156" i="3"/>
  <c r="E156" i="3" s="1"/>
  <c r="B156" i="3"/>
  <c r="D156" i="3" s="1"/>
  <c r="C156" i="3"/>
  <c r="G156" i="3" s="1"/>
  <c r="A157" i="3"/>
  <c r="F157" i="3" s="1"/>
  <c r="B157" i="3"/>
  <c r="D157" i="3" s="1"/>
  <c r="C157" i="3"/>
  <c r="G157" i="3" s="1"/>
  <c r="A158" i="3"/>
  <c r="B158" i="3"/>
  <c r="D158" i="3" s="1"/>
  <c r="C158" i="3"/>
  <c r="G158" i="3" s="1"/>
  <c r="A159" i="3"/>
  <c r="B159" i="3"/>
  <c r="C159" i="3"/>
  <c r="G159" i="3" s="1"/>
  <c r="D159" i="3"/>
  <c r="A160" i="3"/>
  <c r="B160" i="3"/>
  <c r="D160" i="3" s="1"/>
  <c r="C160" i="3"/>
  <c r="G160" i="3" s="1"/>
  <c r="A161" i="3"/>
  <c r="F161" i="3" s="1"/>
  <c r="B161" i="3"/>
  <c r="D161" i="3" s="1"/>
  <c r="C161" i="3"/>
  <c r="G161" i="3" s="1"/>
  <c r="A162" i="3"/>
  <c r="B162" i="3"/>
  <c r="D162" i="3" s="1"/>
  <c r="C162" i="3"/>
  <c r="G162" i="3" s="1"/>
  <c r="A163" i="3"/>
  <c r="E163" i="3" s="1"/>
  <c r="B163" i="3"/>
  <c r="C163" i="3"/>
  <c r="G163" i="3" s="1"/>
  <c r="D163" i="3"/>
  <c r="A164" i="3"/>
  <c r="E164" i="3" s="1"/>
  <c r="B164" i="3"/>
  <c r="D164" i="3" s="1"/>
  <c r="C164" i="3"/>
  <c r="G164" i="3" s="1"/>
  <c r="A165" i="3"/>
  <c r="B165" i="3"/>
  <c r="D165" i="3" s="1"/>
  <c r="C165" i="3"/>
  <c r="G165" i="3" s="1"/>
  <c r="A166" i="3"/>
  <c r="F166" i="3" s="1"/>
  <c r="B166" i="3"/>
  <c r="D166" i="3" s="1"/>
  <c r="C166" i="3"/>
  <c r="G166" i="3" s="1"/>
  <c r="E166" i="3"/>
  <c r="A167" i="3"/>
  <c r="B167" i="3"/>
  <c r="D167" i="3" s="1"/>
  <c r="C167" i="3"/>
  <c r="G167" i="3" s="1"/>
  <c r="A168" i="3"/>
  <c r="F168" i="3" s="1"/>
  <c r="B168" i="3"/>
  <c r="D168" i="3" s="1"/>
  <c r="C168" i="3"/>
  <c r="G168" i="3" s="1"/>
  <c r="A169" i="3"/>
  <c r="E169" i="3" s="1"/>
  <c r="B169" i="3"/>
  <c r="D169" i="3" s="1"/>
  <c r="C169" i="3"/>
  <c r="G169" i="3" s="1"/>
  <c r="A170" i="3"/>
  <c r="F170" i="3" s="1"/>
  <c r="B170" i="3"/>
  <c r="D170" i="3" s="1"/>
  <c r="C170" i="3"/>
  <c r="G170" i="3" s="1"/>
  <c r="E170" i="3"/>
  <c r="A171" i="3"/>
  <c r="F171" i="3" s="1"/>
  <c r="B171" i="3"/>
  <c r="D171" i="3" s="1"/>
  <c r="C171" i="3"/>
  <c r="G171" i="3" s="1"/>
  <c r="A172" i="3"/>
  <c r="E172" i="3" s="1"/>
  <c r="B172" i="3"/>
  <c r="D172" i="3" s="1"/>
  <c r="C172" i="3"/>
  <c r="G172" i="3" s="1"/>
  <c r="A173" i="3"/>
  <c r="F173" i="3" s="1"/>
  <c r="B173" i="3"/>
  <c r="D173" i="3" s="1"/>
  <c r="C173" i="3"/>
  <c r="G173" i="3" s="1"/>
  <c r="A174" i="3"/>
  <c r="F174" i="3" s="1"/>
  <c r="B174" i="3"/>
  <c r="D174" i="3" s="1"/>
  <c r="C174" i="3"/>
  <c r="G174" i="3" s="1"/>
  <c r="A175" i="3"/>
  <c r="E175" i="3" s="1"/>
  <c r="B175" i="3"/>
  <c r="D175" i="3" s="1"/>
  <c r="C175" i="3"/>
  <c r="G175" i="3" s="1"/>
  <c r="A176" i="3"/>
  <c r="E176" i="3" s="1"/>
  <c r="B176" i="3"/>
  <c r="D176" i="3" s="1"/>
  <c r="C176" i="3"/>
  <c r="G176" i="3" s="1"/>
  <c r="A177" i="3"/>
  <c r="E177" i="3" s="1"/>
  <c r="B177" i="3"/>
  <c r="D177" i="3" s="1"/>
  <c r="C177" i="3"/>
  <c r="G177" i="3" s="1"/>
  <c r="A178" i="3"/>
  <c r="B178" i="3"/>
  <c r="D178" i="3" s="1"/>
  <c r="C178" i="3"/>
  <c r="G178" i="3" s="1"/>
  <c r="A179" i="3"/>
  <c r="E179" i="3" s="1"/>
  <c r="B179" i="3"/>
  <c r="D179" i="3" s="1"/>
  <c r="C179" i="3"/>
  <c r="G179" i="3" s="1"/>
  <c r="A180" i="3"/>
  <c r="F180" i="3" s="1"/>
  <c r="B180" i="3"/>
  <c r="C180" i="3"/>
  <c r="G180" i="3" s="1"/>
  <c r="D180" i="3"/>
  <c r="A181" i="3"/>
  <c r="E181" i="3" s="1"/>
  <c r="B181" i="3"/>
  <c r="D181" i="3" s="1"/>
  <c r="C181" i="3"/>
  <c r="G181" i="3" s="1"/>
  <c r="A182" i="3"/>
  <c r="B182" i="3"/>
  <c r="D182" i="3" s="1"/>
  <c r="C182" i="3"/>
  <c r="G182" i="3" s="1"/>
  <c r="A183" i="3"/>
  <c r="B183" i="3"/>
  <c r="D183" i="3" s="1"/>
  <c r="C183" i="3"/>
  <c r="G183" i="3" s="1"/>
  <c r="E183" i="3"/>
  <c r="F183" i="3"/>
  <c r="A184" i="3"/>
  <c r="F184" i="3" s="1"/>
  <c r="B184" i="3"/>
  <c r="D184" i="3" s="1"/>
  <c r="C184" i="3"/>
  <c r="G184" i="3" s="1"/>
  <c r="A185" i="3"/>
  <c r="E185" i="3" s="1"/>
  <c r="B185" i="3"/>
  <c r="D185" i="3" s="1"/>
  <c r="C185" i="3"/>
  <c r="G185" i="3" s="1"/>
  <c r="A186" i="3"/>
  <c r="F186" i="3" s="1"/>
  <c r="B186" i="3"/>
  <c r="D186" i="3" s="1"/>
  <c r="C186" i="3"/>
  <c r="G186" i="3" s="1"/>
  <c r="A187" i="3"/>
  <c r="F187" i="3" s="1"/>
  <c r="B187" i="3"/>
  <c r="D187" i="3" s="1"/>
  <c r="C187" i="3"/>
  <c r="G187" i="3" s="1"/>
  <c r="E187" i="3"/>
  <c r="A188" i="3"/>
  <c r="E188" i="3" s="1"/>
  <c r="B188" i="3"/>
  <c r="C188" i="3"/>
  <c r="G188" i="3" s="1"/>
  <c r="D188" i="3"/>
  <c r="A189" i="3"/>
  <c r="B189" i="3"/>
  <c r="D189" i="3" s="1"/>
  <c r="C189" i="3"/>
  <c r="G189" i="3" s="1"/>
  <c r="H189" i="3" s="1"/>
  <c r="A190" i="3"/>
  <c r="F190" i="3" s="1"/>
  <c r="B190" i="3"/>
  <c r="C190" i="3"/>
  <c r="G190" i="3" s="1"/>
  <c r="D190" i="3"/>
  <c r="A191" i="3"/>
  <c r="B191" i="3"/>
  <c r="D191" i="3" s="1"/>
  <c r="C191" i="3"/>
  <c r="G191" i="3" s="1"/>
  <c r="A192" i="3"/>
  <c r="E192" i="3" s="1"/>
  <c r="B192" i="3"/>
  <c r="D192" i="3" s="1"/>
  <c r="C192" i="3"/>
  <c r="G192" i="3" s="1"/>
  <c r="A193" i="3"/>
  <c r="B193" i="3"/>
  <c r="D193" i="3" s="1"/>
  <c r="C193" i="3"/>
  <c r="G193" i="3" s="1"/>
  <c r="A194" i="3"/>
  <c r="B194" i="3"/>
  <c r="D194" i="3" s="1"/>
  <c r="C194" i="3"/>
  <c r="G194" i="3" s="1"/>
  <c r="A195" i="3"/>
  <c r="E195" i="3" s="1"/>
  <c r="B195" i="3"/>
  <c r="D195" i="3" s="1"/>
  <c r="C195" i="3"/>
  <c r="G195" i="3" s="1"/>
  <c r="A196" i="3"/>
  <c r="B196" i="3"/>
  <c r="C196" i="3"/>
  <c r="G196" i="3" s="1"/>
  <c r="D196" i="3"/>
  <c r="E196" i="3"/>
  <c r="F196" i="3"/>
  <c r="A197" i="3"/>
  <c r="F197" i="3" s="1"/>
  <c r="B197" i="3"/>
  <c r="D197" i="3" s="1"/>
  <c r="C197" i="3"/>
  <c r="G197" i="3" s="1"/>
  <c r="A198" i="3"/>
  <c r="B198" i="3"/>
  <c r="D198" i="3" s="1"/>
  <c r="C198" i="3"/>
  <c r="G198" i="3" s="1"/>
  <c r="A199" i="3"/>
  <c r="E199" i="3" s="1"/>
  <c r="B199" i="3"/>
  <c r="D199" i="3" s="1"/>
  <c r="C199" i="3"/>
  <c r="G199" i="3" s="1"/>
  <c r="A200" i="3"/>
  <c r="B200" i="3"/>
  <c r="D200" i="3" s="1"/>
  <c r="C200" i="3"/>
  <c r="G200" i="3" s="1"/>
  <c r="A201" i="3"/>
  <c r="E201" i="3" s="1"/>
  <c r="B201" i="3"/>
  <c r="D201" i="3" s="1"/>
  <c r="C201" i="3"/>
  <c r="G201" i="3" s="1"/>
  <c r="A202" i="3"/>
  <c r="B202" i="3"/>
  <c r="D202" i="3" s="1"/>
  <c r="C202" i="3"/>
  <c r="G202" i="3" s="1"/>
  <c r="A203" i="3"/>
  <c r="F203" i="3" s="1"/>
  <c r="B203" i="3"/>
  <c r="D203" i="3" s="1"/>
  <c r="C203" i="3"/>
  <c r="G203" i="3" s="1"/>
  <c r="A204" i="3"/>
  <c r="E204" i="3" s="1"/>
  <c r="B204" i="3"/>
  <c r="D204" i="3" s="1"/>
  <c r="C204" i="3"/>
  <c r="G204" i="3" s="1"/>
  <c r="A205" i="3"/>
  <c r="B205" i="3"/>
  <c r="D205" i="3" s="1"/>
  <c r="C205" i="3"/>
  <c r="G205" i="3" s="1"/>
  <c r="H205" i="3" s="1"/>
  <c r="A206" i="3"/>
  <c r="F206" i="3" s="1"/>
  <c r="B206" i="3"/>
  <c r="D206" i="3" s="1"/>
  <c r="C206" i="3"/>
  <c r="G206" i="3" s="1"/>
  <c r="A207" i="3"/>
  <c r="B207" i="3"/>
  <c r="D207" i="3" s="1"/>
  <c r="C207" i="3"/>
  <c r="G207" i="3" s="1"/>
  <c r="A208" i="3"/>
  <c r="E208" i="3" s="1"/>
  <c r="B208" i="3"/>
  <c r="D208" i="3" s="1"/>
  <c r="C208" i="3"/>
  <c r="G208" i="3" s="1"/>
  <c r="A209" i="3"/>
  <c r="B209" i="3"/>
  <c r="D209" i="3" s="1"/>
  <c r="C209" i="3"/>
  <c r="G209" i="3" s="1"/>
  <c r="A210" i="3"/>
  <c r="B210" i="3"/>
  <c r="D210" i="3" s="1"/>
  <c r="C210" i="3"/>
  <c r="G210" i="3" s="1"/>
  <c r="A211" i="3"/>
  <c r="E211" i="3" s="1"/>
  <c r="B211" i="3"/>
  <c r="D211" i="3" s="1"/>
  <c r="C211" i="3"/>
  <c r="G211" i="3" s="1"/>
  <c r="A212" i="3"/>
  <c r="E212" i="3" s="1"/>
  <c r="B212" i="3"/>
  <c r="D212" i="3" s="1"/>
  <c r="C212" i="3"/>
  <c r="G212" i="3" s="1"/>
  <c r="A213" i="3"/>
  <c r="F213" i="3" s="1"/>
  <c r="B213" i="3"/>
  <c r="D213" i="3" s="1"/>
  <c r="C213" i="3"/>
  <c r="G213" i="3" s="1"/>
  <c r="A214" i="3"/>
  <c r="F214" i="3" s="1"/>
  <c r="B214" i="3"/>
  <c r="D214" i="3" s="1"/>
  <c r="C214" i="3"/>
  <c r="G214" i="3" s="1"/>
  <c r="E214" i="3"/>
  <c r="A215" i="3"/>
  <c r="B215" i="3"/>
  <c r="D215" i="3" s="1"/>
  <c r="C215" i="3"/>
  <c r="G215" i="3" s="1"/>
  <c r="A216" i="3"/>
  <c r="F216" i="3" s="1"/>
  <c r="B216" i="3"/>
  <c r="C216" i="3"/>
  <c r="G216" i="3" s="1"/>
  <c r="D216" i="3"/>
  <c r="E216" i="3"/>
  <c r="A217" i="3"/>
  <c r="E217" i="3" s="1"/>
  <c r="B217" i="3"/>
  <c r="D217" i="3" s="1"/>
  <c r="C217" i="3"/>
  <c r="G217" i="3" s="1"/>
  <c r="A218" i="3"/>
  <c r="F218" i="3" s="1"/>
  <c r="B218" i="3"/>
  <c r="C218" i="3"/>
  <c r="G218" i="3" s="1"/>
  <c r="D218" i="3"/>
  <c r="E218" i="3"/>
  <c r="A219" i="3"/>
  <c r="F219" i="3" s="1"/>
  <c r="B219" i="3"/>
  <c r="D219" i="3" s="1"/>
  <c r="C219" i="3"/>
  <c r="G219" i="3" s="1"/>
  <c r="A220" i="3"/>
  <c r="B220" i="3"/>
  <c r="D220" i="3" s="1"/>
  <c r="C220" i="3"/>
  <c r="G220" i="3" s="1"/>
  <c r="A221" i="3"/>
  <c r="F221" i="3" s="1"/>
  <c r="B221" i="3"/>
  <c r="D221" i="3" s="1"/>
  <c r="C221" i="3"/>
  <c r="G221" i="3" s="1"/>
  <c r="H221" i="3" s="1"/>
  <c r="A222" i="3"/>
  <c r="F222" i="3" s="1"/>
  <c r="B222" i="3"/>
  <c r="D222" i="3" s="1"/>
  <c r="C222" i="3"/>
  <c r="G222" i="3" s="1"/>
  <c r="H222" i="3" s="1"/>
  <c r="A223" i="3"/>
  <c r="E223" i="3" s="1"/>
  <c r="B223" i="3"/>
  <c r="D223" i="3" s="1"/>
  <c r="C223" i="3"/>
  <c r="G223" i="3" s="1"/>
  <c r="F223" i="3"/>
  <c r="A224" i="3"/>
  <c r="E224" i="3" s="1"/>
  <c r="B224" i="3"/>
  <c r="D224" i="3" s="1"/>
  <c r="C224" i="3"/>
  <c r="G224" i="3" s="1"/>
  <c r="A225" i="3"/>
  <c r="E225" i="3" s="1"/>
  <c r="B225" i="3"/>
  <c r="D225" i="3" s="1"/>
  <c r="C225" i="3"/>
  <c r="G225" i="3" s="1"/>
  <c r="A226" i="3"/>
  <c r="B226" i="3"/>
  <c r="D226" i="3" s="1"/>
  <c r="C226" i="3"/>
  <c r="G226" i="3" s="1"/>
  <c r="A227" i="3"/>
  <c r="E227" i="3" s="1"/>
  <c r="B227" i="3"/>
  <c r="D227" i="3" s="1"/>
  <c r="C227" i="3"/>
  <c r="G227" i="3" s="1"/>
  <c r="A228" i="3"/>
  <c r="E228" i="3" s="1"/>
  <c r="B228" i="3"/>
  <c r="D228" i="3" s="1"/>
  <c r="C228" i="3"/>
  <c r="G228" i="3" s="1"/>
  <c r="A229" i="3"/>
  <c r="E229" i="3" s="1"/>
  <c r="B229" i="3"/>
  <c r="D229" i="3" s="1"/>
  <c r="C229" i="3"/>
  <c r="G229" i="3" s="1"/>
  <c r="A230" i="3"/>
  <c r="B230" i="3"/>
  <c r="D230" i="3" s="1"/>
  <c r="C230" i="3"/>
  <c r="G230" i="3" s="1"/>
  <c r="A231" i="3"/>
  <c r="E231" i="3" s="1"/>
  <c r="B231" i="3"/>
  <c r="D231" i="3" s="1"/>
  <c r="C231" i="3"/>
  <c r="G231" i="3" s="1"/>
  <c r="A232" i="3"/>
  <c r="F232" i="3" s="1"/>
  <c r="B232" i="3"/>
  <c r="C232" i="3"/>
  <c r="G232" i="3" s="1"/>
  <c r="D232" i="3"/>
  <c r="E232" i="3"/>
  <c r="A233" i="3"/>
  <c r="E233" i="3" s="1"/>
  <c r="B233" i="3"/>
  <c r="D233" i="3" s="1"/>
  <c r="C233" i="3"/>
  <c r="G233" i="3" s="1"/>
  <c r="A234" i="3"/>
  <c r="F234" i="3" s="1"/>
  <c r="B234" i="3"/>
  <c r="C234" i="3"/>
  <c r="G234" i="3" s="1"/>
  <c r="D234" i="3"/>
  <c r="E234" i="3"/>
  <c r="A235" i="3"/>
  <c r="F235" i="3" s="1"/>
  <c r="B235" i="3"/>
  <c r="D235" i="3" s="1"/>
  <c r="C235" i="3"/>
  <c r="G235" i="3" s="1"/>
  <c r="A236" i="3"/>
  <c r="E236" i="3" s="1"/>
  <c r="B236" i="3"/>
  <c r="C236" i="3"/>
  <c r="G236" i="3" s="1"/>
  <c r="D236" i="3"/>
  <c r="F236" i="3"/>
  <c r="A237" i="3"/>
  <c r="B237" i="3"/>
  <c r="D237" i="3" s="1"/>
  <c r="C237" i="3"/>
  <c r="G237" i="3" s="1"/>
  <c r="A238" i="3"/>
  <c r="F238" i="3" s="1"/>
  <c r="B238" i="3"/>
  <c r="D238" i="3" s="1"/>
  <c r="C238" i="3"/>
  <c r="G238" i="3" s="1"/>
  <c r="H238" i="3" s="1"/>
  <c r="A239" i="3"/>
  <c r="B239" i="3"/>
  <c r="D239" i="3" s="1"/>
  <c r="C239" i="3"/>
  <c r="G239" i="3" s="1"/>
  <c r="A240" i="3"/>
  <c r="E240" i="3" s="1"/>
  <c r="B240" i="3"/>
  <c r="D240" i="3" s="1"/>
  <c r="C240" i="3"/>
  <c r="G240" i="3" s="1"/>
  <c r="A241" i="3"/>
  <c r="B241" i="3"/>
  <c r="D241" i="3" s="1"/>
  <c r="C241" i="3"/>
  <c r="G241" i="3" s="1"/>
  <c r="A242" i="3"/>
  <c r="B242" i="3"/>
  <c r="D242" i="3" s="1"/>
  <c r="C242" i="3"/>
  <c r="G242" i="3" s="1"/>
  <c r="A243" i="3"/>
  <c r="E243" i="3" s="1"/>
  <c r="B243" i="3"/>
  <c r="D243" i="3" s="1"/>
  <c r="C243" i="3"/>
  <c r="G243" i="3" s="1"/>
  <c r="A244" i="3"/>
  <c r="F244" i="3" s="1"/>
  <c r="B244" i="3"/>
  <c r="D244" i="3" s="1"/>
  <c r="C244" i="3"/>
  <c r="G244" i="3" s="1"/>
  <c r="A245" i="3"/>
  <c r="E245" i="3" s="1"/>
  <c r="B245" i="3"/>
  <c r="D245" i="3" s="1"/>
  <c r="C245" i="3"/>
  <c r="G245" i="3" s="1"/>
  <c r="A246" i="3"/>
  <c r="F246" i="3" s="1"/>
  <c r="B246" i="3"/>
  <c r="D246" i="3" s="1"/>
  <c r="C246" i="3"/>
  <c r="G246" i="3" s="1"/>
  <c r="E246" i="3"/>
  <c r="A247" i="3"/>
  <c r="F247" i="3" s="1"/>
  <c r="B247" i="3"/>
  <c r="D247" i="3" s="1"/>
  <c r="C247" i="3"/>
  <c r="G247" i="3" s="1"/>
  <c r="A248" i="3"/>
  <c r="F248" i="3" s="1"/>
  <c r="B248" i="3"/>
  <c r="D248" i="3" s="1"/>
  <c r="C248" i="3"/>
  <c r="G248" i="3" s="1"/>
  <c r="A249" i="3"/>
  <c r="E249" i="3" s="1"/>
  <c r="B249" i="3"/>
  <c r="D249" i="3" s="1"/>
  <c r="C249" i="3"/>
  <c r="G249" i="3" s="1"/>
  <c r="A250" i="3"/>
  <c r="F250" i="3" s="1"/>
  <c r="B250" i="3"/>
  <c r="C250" i="3"/>
  <c r="G250" i="3" s="1"/>
  <c r="D250" i="3"/>
  <c r="A251" i="3"/>
  <c r="B251" i="3"/>
  <c r="D251" i="3" s="1"/>
  <c r="C251" i="3"/>
  <c r="G251" i="3" s="1"/>
  <c r="A252" i="3"/>
  <c r="E252" i="3" s="1"/>
  <c r="B252" i="3"/>
  <c r="C252" i="3"/>
  <c r="G252" i="3" s="1"/>
  <c r="D252" i="3"/>
  <c r="A253" i="3"/>
  <c r="F253" i="3" s="1"/>
  <c r="B253" i="3"/>
  <c r="D253" i="3" s="1"/>
  <c r="C253" i="3"/>
  <c r="G253" i="3" s="1"/>
  <c r="A254" i="3"/>
  <c r="F254" i="3" s="1"/>
  <c r="B254" i="3"/>
  <c r="D254" i="3" s="1"/>
  <c r="C254" i="3"/>
  <c r="G254" i="3" s="1"/>
  <c r="A255" i="3"/>
  <c r="E255" i="3" s="1"/>
  <c r="B255" i="3"/>
  <c r="D255" i="3" s="1"/>
  <c r="C255" i="3"/>
  <c r="G255" i="3" s="1"/>
  <c r="A256" i="3"/>
  <c r="E256" i="3" s="1"/>
  <c r="B256" i="3"/>
  <c r="D256" i="3" s="1"/>
  <c r="C256" i="3"/>
  <c r="G256" i="3" s="1"/>
  <c r="A257" i="3"/>
  <c r="E257" i="3" s="1"/>
  <c r="B257" i="3"/>
  <c r="D257" i="3" s="1"/>
  <c r="C257" i="3"/>
  <c r="G257" i="3" s="1"/>
  <c r="A258" i="3"/>
  <c r="F258" i="3" s="1"/>
  <c r="B258" i="3"/>
  <c r="D258" i="3" s="1"/>
  <c r="C258" i="3"/>
  <c r="G258" i="3" s="1"/>
  <c r="A259" i="3"/>
  <c r="E259" i="3" s="1"/>
  <c r="B259" i="3"/>
  <c r="D259" i="3" s="1"/>
  <c r="C259" i="3"/>
  <c r="G259" i="3" s="1"/>
  <c r="A260" i="3"/>
  <c r="B260" i="3"/>
  <c r="D260" i="3" s="1"/>
  <c r="C260" i="3"/>
  <c r="G260" i="3" s="1"/>
  <c r="E260" i="3"/>
  <c r="F260" i="3"/>
  <c r="A261" i="3"/>
  <c r="E261" i="3" s="1"/>
  <c r="B261" i="3"/>
  <c r="D261" i="3" s="1"/>
  <c r="C261" i="3"/>
  <c r="G261" i="3" s="1"/>
  <c r="A262" i="3"/>
  <c r="B262" i="3"/>
  <c r="D262" i="3" s="1"/>
  <c r="C262" i="3"/>
  <c r="G262" i="3" s="1"/>
  <c r="A263" i="3"/>
  <c r="E263" i="3" s="1"/>
  <c r="B263" i="3"/>
  <c r="D263" i="3" s="1"/>
  <c r="C263" i="3"/>
  <c r="G263" i="3" s="1"/>
  <c r="A264" i="3"/>
  <c r="B264" i="3"/>
  <c r="D264" i="3" s="1"/>
  <c r="C264" i="3"/>
  <c r="G264" i="3" s="1"/>
  <c r="A265" i="3"/>
  <c r="B265" i="3"/>
  <c r="D265" i="3" s="1"/>
  <c r="C265" i="3"/>
  <c r="G265" i="3" s="1"/>
  <c r="A266" i="3"/>
  <c r="F266" i="3" s="1"/>
  <c r="B266" i="3"/>
  <c r="C266" i="3"/>
  <c r="G266" i="3" s="1"/>
  <c r="D266" i="3"/>
  <c r="A267" i="3"/>
  <c r="F267" i="3" s="1"/>
  <c r="B267" i="3"/>
  <c r="D267" i="3" s="1"/>
  <c r="C267" i="3"/>
  <c r="G267" i="3" s="1"/>
  <c r="A268" i="3"/>
  <c r="E268" i="3" s="1"/>
  <c r="B268" i="3"/>
  <c r="C268" i="3"/>
  <c r="G268" i="3" s="1"/>
  <c r="H268" i="3" s="1"/>
  <c r="D268" i="3"/>
  <c r="A269" i="3"/>
  <c r="F269" i="3" s="1"/>
  <c r="B269" i="3"/>
  <c r="D269" i="3" s="1"/>
  <c r="C269" i="3"/>
  <c r="G269" i="3" s="1"/>
  <c r="A270" i="3"/>
  <c r="F270" i="3" s="1"/>
  <c r="B270" i="3"/>
  <c r="D270" i="3" s="1"/>
  <c r="C270" i="3"/>
  <c r="G270" i="3" s="1"/>
  <c r="A271" i="3"/>
  <c r="E271" i="3" s="1"/>
  <c r="B271" i="3"/>
  <c r="D271" i="3" s="1"/>
  <c r="C271" i="3"/>
  <c r="G271" i="3" s="1"/>
  <c r="A272" i="3"/>
  <c r="E272" i="3" s="1"/>
  <c r="B272" i="3"/>
  <c r="D272" i="3" s="1"/>
  <c r="C272" i="3"/>
  <c r="G272" i="3" s="1"/>
  <c r="A273" i="3"/>
  <c r="E273" i="3" s="1"/>
  <c r="B273" i="3"/>
  <c r="D273" i="3" s="1"/>
  <c r="C273" i="3"/>
  <c r="G273" i="3" s="1"/>
  <c r="A274" i="3"/>
  <c r="B274" i="3"/>
  <c r="D274" i="3" s="1"/>
  <c r="C274" i="3"/>
  <c r="G274" i="3" s="1"/>
  <c r="A275" i="3"/>
  <c r="B275" i="3"/>
  <c r="D275" i="3" s="1"/>
  <c r="C275" i="3"/>
  <c r="G275" i="3" s="1"/>
  <c r="A276" i="3"/>
  <c r="E276" i="3" s="1"/>
  <c r="B276" i="3"/>
  <c r="D276" i="3" s="1"/>
  <c r="C276" i="3"/>
  <c r="G276" i="3" s="1"/>
  <c r="A277" i="3"/>
  <c r="E277" i="3" s="1"/>
  <c r="B277" i="3"/>
  <c r="D277" i="3" s="1"/>
  <c r="C277" i="3"/>
  <c r="G277" i="3" s="1"/>
  <c r="A278" i="3"/>
  <c r="F278" i="3" s="1"/>
  <c r="B278" i="3"/>
  <c r="D278" i="3" s="1"/>
  <c r="C278" i="3"/>
  <c r="G278" i="3" s="1"/>
  <c r="E278" i="3"/>
  <c r="A279" i="3"/>
  <c r="F279" i="3" s="1"/>
  <c r="B279" i="3"/>
  <c r="D279" i="3" s="1"/>
  <c r="C279" i="3"/>
  <c r="G279" i="3" s="1"/>
  <c r="A280" i="3"/>
  <c r="F280" i="3" s="1"/>
  <c r="B280" i="3"/>
  <c r="D280" i="3" s="1"/>
  <c r="C280" i="3"/>
  <c r="G280" i="3" s="1"/>
  <c r="A281" i="3"/>
  <c r="B281" i="3"/>
  <c r="D281" i="3" s="1"/>
  <c r="C281" i="3"/>
  <c r="G281" i="3" s="1"/>
  <c r="A282" i="3"/>
  <c r="F282" i="3" s="1"/>
  <c r="B282" i="3"/>
  <c r="D282" i="3" s="1"/>
  <c r="C282" i="3"/>
  <c r="G282" i="3" s="1"/>
  <c r="A283" i="3"/>
  <c r="B283" i="3"/>
  <c r="D283" i="3" s="1"/>
  <c r="C283" i="3"/>
  <c r="G283" i="3" s="1"/>
  <c r="A284" i="3"/>
  <c r="E284" i="3" s="1"/>
  <c r="B284" i="3"/>
  <c r="D284" i="3" s="1"/>
  <c r="C284" i="3"/>
  <c r="G284" i="3" s="1"/>
  <c r="F284" i="3"/>
  <c r="A285" i="3"/>
  <c r="F285" i="3" s="1"/>
  <c r="B285" i="3"/>
  <c r="D285" i="3" s="1"/>
  <c r="C285" i="3"/>
  <c r="G285" i="3" s="1"/>
  <c r="A286" i="3"/>
  <c r="F286" i="3" s="1"/>
  <c r="B286" i="3"/>
  <c r="D286" i="3" s="1"/>
  <c r="C286" i="3"/>
  <c r="G286" i="3" s="1"/>
  <c r="A287" i="3"/>
  <c r="E287" i="3" s="1"/>
  <c r="B287" i="3"/>
  <c r="D287" i="3" s="1"/>
  <c r="C287" i="3"/>
  <c r="G287" i="3" s="1"/>
  <c r="F287" i="3"/>
  <c r="A288" i="3"/>
  <c r="B288" i="3"/>
  <c r="D288" i="3" s="1"/>
  <c r="C288" i="3"/>
  <c r="G288" i="3" s="1"/>
  <c r="A289" i="3"/>
  <c r="E289" i="3" s="1"/>
  <c r="B289" i="3"/>
  <c r="D289" i="3" s="1"/>
  <c r="C289" i="3"/>
  <c r="G289" i="3" s="1"/>
  <c r="A290" i="3"/>
  <c r="F290" i="3" s="1"/>
  <c r="B290" i="3"/>
  <c r="D290" i="3" s="1"/>
  <c r="C290" i="3"/>
  <c r="G290" i="3" s="1"/>
  <c r="A291" i="3"/>
  <c r="B291" i="3"/>
  <c r="D291" i="3" s="1"/>
  <c r="C291" i="3"/>
  <c r="G291" i="3" s="1"/>
  <c r="A292" i="3"/>
  <c r="E292" i="3" s="1"/>
  <c r="B292" i="3"/>
  <c r="D292" i="3" s="1"/>
  <c r="C292" i="3"/>
  <c r="G292" i="3" s="1"/>
  <c r="F292" i="3"/>
  <c r="A293" i="3"/>
  <c r="B293" i="3"/>
  <c r="D293" i="3" s="1"/>
  <c r="C293" i="3"/>
  <c r="G293" i="3" s="1"/>
  <c r="E293" i="3"/>
  <c r="F293" i="3"/>
  <c r="A294" i="3"/>
  <c r="B294" i="3"/>
  <c r="D294" i="3" s="1"/>
  <c r="C294" i="3"/>
  <c r="G294" i="3" s="1"/>
  <c r="H294" i="3" s="1"/>
  <c r="A295" i="3"/>
  <c r="B295" i="3"/>
  <c r="D295" i="3" s="1"/>
  <c r="C295" i="3"/>
  <c r="G295" i="3" s="1"/>
  <c r="E295" i="3"/>
  <c r="F295" i="3"/>
  <c r="A296" i="3"/>
  <c r="F296" i="3" s="1"/>
  <c r="B296" i="3"/>
  <c r="D296" i="3" s="1"/>
  <c r="C296" i="3"/>
  <c r="G296" i="3" s="1"/>
  <c r="A297" i="3"/>
  <c r="B297" i="3"/>
  <c r="D297" i="3" s="1"/>
  <c r="C297" i="3"/>
  <c r="G297" i="3" s="1"/>
  <c r="A298" i="3"/>
  <c r="F298" i="3" s="1"/>
  <c r="B298" i="3"/>
  <c r="D298" i="3" s="1"/>
  <c r="C298" i="3"/>
  <c r="G298" i="3" s="1"/>
  <c r="A299" i="3"/>
  <c r="B299" i="3"/>
  <c r="C299" i="3"/>
  <c r="G299" i="3" s="1"/>
  <c r="D299" i="3"/>
  <c r="A300" i="3"/>
  <c r="E300" i="3" s="1"/>
  <c r="B300" i="3"/>
  <c r="C300" i="3"/>
  <c r="G300" i="3" s="1"/>
  <c r="D300" i="3"/>
  <c r="A301" i="3"/>
  <c r="B301" i="3"/>
  <c r="D301" i="3" s="1"/>
  <c r="C301" i="3"/>
  <c r="G301" i="3" s="1"/>
  <c r="H301" i="3" s="1"/>
  <c r="A302" i="3"/>
  <c r="F302" i="3" s="1"/>
  <c r="B302" i="3"/>
  <c r="D302" i="3" s="1"/>
  <c r="C302" i="3"/>
  <c r="G302" i="3" s="1"/>
  <c r="A303" i="3"/>
  <c r="B303" i="3"/>
  <c r="D303" i="3" s="1"/>
  <c r="C303" i="3"/>
  <c r="G303" i="3" s="1"/>
  <c r="A304" i="3"/>
  <c r="F304" i="3" s="1"/>
  <c r="B304" i="3"/>
  <c r="C304" i="3"/>
  <c r="G304" i="3" s="1"/>
  <c r="D304" i="3"/>
  <c r="E304" i="3"/>
  <c r="A305" i="3"/>
  <c r="E305" i="3" s="1"/>
  <c r="B305" i="3"/>
  <c r="D305" i="3" s="1"/>
  <c r="C305" i="3"/>
  <c r="G305" i="3" s="1"/>
  <c r="A306" i="3"/>
  <c r="F306" i="3" s="1"/>
  <c r="B306" i="3"/>
  <c r="D306" i="3" s="1"/>
  <c r="C306" i="3"/>
  <c r="G306" i="3" s="1"/>
  <c r="A307" i="3"/>
  <c r="F307" i="3" s="1"/>
  <c r="B307" i="3"/>
  <c r="D307" i="3" s="1"/>
  <c r="C307" i="3"/>
  <c r="G307" i="3" s="1"/>
  <c r="E307" i="3"/>
  <c r="A308" i="3"/>
  <c r="F308" i="3" s="1"/>
  <c r="B308" i="3"/>
  <c r="D308" i="3" s="1"/>
  <c r="C308" i="3"/>
  <c r="G308" i="3" s="1"/>
  <c r="A309" i="3"/>
  <c r="E309" i="3" s="1"/>
  <c r="B309" i="3"/>
  <c r="D309" i="3" s="1"/>
  <c r="C309" i="3"/>
  <c r="G309" i="3" s="1"/>
  <c r="A310" i="3"/>
  <c r="E310" i="3" s="1"/>
  <c r="B310" i="3"/>
  <c r="D310" i="3" s="1"/>
  <c r="C310" i="3"/>
  <c r="G310" i="3" s="1"/>
  <c r="A311" i="3"/>
  <c r="E311" i="3" s="1"/>
  <c r="B311" i="3"/>
  <c r="D311" i="3" s="1"/>
  <c r="C311" i="3"/>
  <c r="G311" i="3" s="1"/>
  <c r="F311" i="3"/>
  <c r="A312" i="3"/>
  <c r="E312" i="3" s="1"/>
  <c r="B312" i="3"/>
  <c r="C312" i="3"/>
  <c r="G312" i="3" s="1"/>
  <c r="D312" i="3"/>
  <c r="A313" i="3"/>
  <c r="E313" i="3" s="1"/>
  <c r="B313" i="3"/>
  <c r="D313" i="3" s="1"/>
  <c r="C313" i="3"/>
  <c r="G313" i="3" s="1"/>
  <c r="A314" i="3"/>
  <c r="E314" i="3" s="1"/>
  <c r="B314" i="3"/>
  <c r="D314" i="3" s="1"/>
  <c r="C314" i="3"/>
  <c r="G314" i="3" s="1"/>
  <c r="A315" i="3"/>
  <c r="B315" i="3"/>
  <c r="C315" i="3"/>
  <c r="G315" i="3" s="1"/>
  <c r="D315" i="3"/>
  <c r="A316" i="3"/>
  <c r="E316" i="3" s="1"/>
  <c r="B316" i="3"/>
  <c r="C316" i="3"/>
  <c r="G316" i="3" s="1"/>
  <c r="D316" i="3"/>
  <c r="F316" i="3"/>
  <c r="A317" i="3"/>
  <c r="F317" i="3" s="1"/>
  <c r="B317" i="3"/>
  <c r="D317" i="3" s="1"/>
  <c r="C317" i="3"/>
  <c r="G317" i="3" s="1"/>
  <c r="A318" i="3"/>
  <c r="F318" i="3" s="1"/>
  <c r="B318" i="3"/>
  <c r="C318" i="3"/>
  <c r="G318" i="3" s="1"/>
  <c r="D318" i="3"/>
  <c r="E318" i="3"/>
  <c r="A319" i="3"/>
  <c r="E319" i="3" s="1"/>
  <c r="B319" i="3"/>
  <c r="D319" i="3" s="1"/>
  <c r="C319" i="3"/>
  <c r="G319" i="3" s="1"/>
  <c r="A320" i="3"/>
  <c r="E320" i="3" s="1"/>
  <c r="B320" i="3"/>
  <c r="D320" i="3" s="1"/>
  <c r="C320" i="3"/>
  <c r="G320" i="3" s="1"/>
  <c r="F320" i="3"/>
  <c r="A321" i="3"/>
  <c r="E321" i="3" s="1"/>
  <c r="B321" i="3"/>
  <c r="D321" i="3" s="1"/>
  <c r="C321" i="3"/>
  <c r="G321" i="3" s="1"/>
  <c r="A322" i="3"/>
  <c r="E322" i="3" s="1"/>
  <c r="B322" i="3"/>
  <c r="D322" i="3" s="1"/>
  <c r="C322" i="3"/>
  <c r="G322" i="3" s="1"/>
  <c r="A323" i="3"/>
  <c r="F323" i="3" s="1"/>
  <c r="B323" i="3"/>
  <c r="D323" i="3" s="1"/>
  <c r="C323" i="3"/>
  <c r="G323" i="3" s="1"/>
  <c r="A324" i="3"/>
  <c r="E324" i="3" s="1"/>
  <c r="B324" i="3"/>
  <c r="D324" i="3" s="1"/>
  <c r="C324" i="3"/>
  <c r="G324" i="3" s="1"/>
  <c r="A325" i="3"/>
  <c r="B325" i="3"/>
  <c r="D325" i="3" s="1"/>
  <c r="C325" i="3"/>
  <c r="G325" i="3" s="1"/>
  <c r="E325" i="3"/>
  <c r="F325" i="3"/>
  <c r="A326" i="3"/>
  <c r="E326" i="3" s="1"/>
  <c r="B326" i="3"/>
  <c r="D326" i="3" s="1"/>
  <c r="C326" i="3"/>
  <c r="G326" i="3" s="1"/>
  <c r="A327" i="3"/>
  <c r="F327" i="3" s="1"/>
  <c r="B327" i="3"/>
  <c r="D327" i="3" s="1"/>
  <c r="C327" i="3"/>
  <c r="G327" i="3" s="1"/>
  <c r="A328" i="3"/>
  <c r="E328" i="3" s="1"/>
  <c r="B328" i="3"/>
  <c r="D328" i="3" s="1"/>
  <c r="C328" i="3"/>
  <c r="G328" i="3" s="1"/>
  <c r="F328" i="3"/>
  <c r="A329" i="3"/>
  <c r="F329" i="3" s="1"/>
  <c r="B329" i="3"/>
  <c r="D329" i="3" s="1"/>
  <c r="C329" i="3"/>
  <c r="G329" i="3" s="1"/>
  <c r="A330" i="3"/>
  <c r="F330" i="3" s="1"/>
  <c r="B330" i="3"/>
  <c r="D330" i="3" s="1"/>
  <c r="C330" i="3"/>
  <c r="G330" i="3" s="1"/>
  <c r="A331" i="3"/>
  <c r="E331" i="3" s="1"/>
  <c r="B331" i="3"/>
  <c r="D331" i="3" s="1"/>
  <c r="C331" i="3"/>
  <c r="G331" i="3" s="1"/>
  <c r="A332" i="3"/>
  <c r="E332" i="3" s="1"/>
  <c r="B332" i="3"/>
  <c r="D332" i="3" s="1"/>
  <c r="C332" i="3"/>
  <c r="G332" i="3" s="1"/>
  <c r="A333" i="3"/>
  <c r="F333" i="3" s="1"/>
  <c r="B333" i="3"/>
  <c r="D333" i="3" s="1"/>
  <c r="C333" i="3"/>
  <c r="G333" i="3" s="1"/>
  <c r="A334" i="3"/>
  <c r="F334" i="3" s="1"/>
  <c r="B334" i="3"/>
  <c r="D334" i="3" s="1"/>
  <c r="C334" i="3"/>
  <c r="G334" i="3" s="1"/>
  <c r="E334" i="3"/>
  <c r="A335" i="3"/>
  <c r="E335" i="3" s="1"/>
  <c r="B335" i="3"/>
  <c r="D335" i="3" s="1"/>
  <c r="C335" i="3"/>
  <c r="G335" i="3" s="1"/>
  <c r="A336" i="3"/>
  <c r="E336" i="3" s="1"/>
  <c r="B336" i="3"/>
  <c r="D336" i="3" s="1"/>
  <c r="C336" i="3"/>
  <c r="G336" i="3" s="1"/>
  <c r="A337" i="3"/>
  <c r="B337" i="3"/>
  <c r="D337" i="3" s="1"/>
  <c r="C337" i="3"/>
  <c r="G337" i="3" s="1"/>
  <c r="H337" i="3" s="1"/>
  <c r="E337" i="3"/>
  <c r="F337" i="3"/>
  <c r="A338" i="3"/>
  <c r="F338" i="3" s="1"/>
  <c r="B338" i="3"/>
  <c r="D338" i="3" s="1"/>
  <c r="C338" i="3"/>
  <c r="G338" i="3" s="1"/>
  <c r="A339" i="3"/>
  <c r="F339" i="3" s="1"/>
  <c r="B339" i="3"/>
  <c r="D339" i="3" s="1"/>
  <c r="C339" i="3"/>
  <c r="G339" i="3" s="1"/>
  <c r="A340" i="3"/>
  <c r="E340" i="3" s="1"/>
  <c r="B340" i="3"/>
  <c r="D340" i="3" s="1"/>
  <c r="C340" i="3"/>
  <c r="G340" i="3" s="1"/>
  <c r="A341" i="3"/>
  <c r="E341" i="3" s="1"/>
  <c r="B341" i="3"/>
  <c r="D341" i="3" s="1"/>
  <c r="C341" i="3"/>
  <c r="G341" i="3" s="1"/>
  <c r="A342" i="3"/>
  <c r="B342" i="3"/>
  <c r="D342" i="3" s="1"/>
  <c r="C342" i="3"/>
  <c r="G342" i="3" s="1"/>
  <c r="E342" i="3"/>
  <c r="F342" i="3"/>
  <c r="A343" i="3"/>
  <c r="F343" i="3" s="1"/>
  <c r="B343" i="3"/>
  <c r="D343" i="3" s="1"/>
  <c r="C343" i="3"/>
  <c r="G343" i="3" s="1"/>
  <c r="A344" i="3"/>
  <c r="E344" i="3" s="1"/>
  <c r="B344" i="3"/>
  <c r="D344" i="3" s="1"/>
  <c r="C344" i="3"/>
  <c r="G344" i="3" s="1"/>
  <c r="A345" i="3"/>
  <c r="F345" i="3" s="1"/>
  <c r="B345" i="3"/>
  <c r="D345" i="3" s="1"/>
  <c r="C345" i="3"/>
  <c r="G345" i="3" s="1"/>
  <c r="A346" i="3"/>
  <c r="E346" i="3" s="1"/>
  <c r="B346" i="3"/>
  <c r="D346" i="3" s="1"/>
  <c r="C346" i="3"/>
  <c r="G346" i="3" s="1"/>
  <c r="F346" i="3"/>
  <c r="A347" i="3"/>
  <c r="E347" i="3" s="1"/>
  <c r="B347" i="3"/>
  <c r="D347" i="3" s="1"/>
  <c r="C347" i="3"/>
  <c r="G347" i="3" s="1"/>
  <c r="A348" i="3"/>
  <c r="E348" i="3" s="1"/>
  <c r="B348" i="3"/>
  <c r="D348" i="3" s="1"/>
  <c r="C348" i="3"/>
  <c r="G348" i="3" s="1"/>
  <c r="A349" i="3"/>
  <c r="F349" i="3" s="1"/>
  <c r="B349" i="3"/>
  <c r="D349" i="3" s="1"/>
  <c r="C349" i="3"/>
  <c r="G349" i="3" s="1"/>
  <c r="A350" i="3"/>
  <c r="F350" i="3" s="1"/>
  <c r="B350" i="3"/>
  <c r="D350" i="3" s="1"/>
  <c r="C350" i="3"/>
  <c r="G350" i="3" s="1"/>
  <c r="A351" i="3"/>
  <c r="E351" i="3" s="1"/>
  <c r="B351" i="3"/>
  <c r="D351" i="3" s="1"/>
  <c r="C351" i="3"/>
  <c r="G351" i="3" s="1"/>
  <c r="A352" i="3"/>
  <c r="E352" i="3" s="1"/>
  <c r="B352" i="3"/>
  <c r="C352" i="3"/>
  <c r="G352" i="3" s="1"/>
  <c r="D352" i="3"/>
  <c r="A353" i="3"/>
  <c r="F353" i="3" s="1"/>
  <c r="B353" i="3"/>
  <c r="D353" i="3" s="1"/>
  <c r="C353" i="3"/>
  <c r="G353" i="3" s="1"/>
  <c r="A354" i="3"/>
  <c r="F354" i="3" s="1"/>
  <c r="B354" i="3"/>
  <c r="D354" i="3" s="1"/>
  <c r="C354" i="3"/>
  <c r="G354" i="3" s="1"/>
  <c r="A355" i="3"/>
  <c r="F355" i="3" s="1"/>
  <c r="B355" i="3"/>
  <c r="D355" i="3" s="1"/>
  <c r="C355" i="3"/>
  <c r="G355" i="3" s="1"/>
  <c r="A356" i="3"/>
  <c r="E356" i="3" s="1"/>
  <c r="B356" i="3"/>
  <c r="D356" i="3" s="1"/>
  <c r="C356" i="3"/>
  <c r="G356" i="3" s="1"/>
  <c r="A357" i="3"/>
  <c r="E357" i="3" s="1"/>
  <c r="B357" i="3"/>
  <c r="D357" i="3" s="1"/>
  <c r="C357" i="3"/>
  <c r="G357" i="3" s="1"/>
  <c r="A358" i="3"/>
  <c r="B358" i="3"/>
  <c r="D358" i="3" s="1"/>
  <c r="C358" i="3"/>
  <c r="G358" i="3" s="1"/>
  <c r="E358" i="3"/>
  <c r="F358" i="3"/>
  <c r="A359" i="3"/>
  <c r="F359" i="3" s="1"/>
  <c r="B359" i="3"/>
  <c r="D359" i="3" s="1"/>
  <c r="C359" i="3"/>
  <c r="G359" i="3" s="1"/>
  <c r="A360" i="3"/>
  <c r="E360" i="3" s="1"/>
  <c r="B360" i="3"/>
  <c r="D360" i="3" s="1"/>
  <c r="C360" i="3"/>
  <c r="G360" i="3" s="1"/>
  <c r="A83" i="3"/>
  <c r="E83" i="3" s="1"/>
  <c r="F83" i="3"/>
  <c r="A84" i="3"/>
  <c r="F84" i="3" s="1"/>
  <c r="A85" i="3"/>
  <c r="E85" i="3" s="1"/>
  <c r="A86" i="3"/>
  <c r="E86" i="3" s="1"/>
  <c r="A87" i="3"/>
  <c r="F87" i="3" s="1"/>
  <c r="A88" i="3"/>
  <c r="F88" i="3" s="1"/>
  <c r="A89" i="3"/>
  <c r="E89" i="3" s="1"/>
  <c r="A90" i="3"/>
  <c r="F90" i="3" s="1"/>
  <c r="A91" i="3"/>
  <c r="F91" i="3" s="1"/>
  <c r="A92" i="3"/>
  <c r="F92" i="3" s="1"/>
  <c r="A93" i="3"/>
  <c r="E93" i="3" s="1"/>
  <c r="A94" i="3"/>
  <c r="F94" i="3"/>
  <c r="A95" i="3"/>
  <c r="F95" i="3" s="1"/>
  <c r="A96" i="3"/>
  <c r="F96" i="3" s="1"/>
  <c r="A97" i="3"/>
  <c r="E97" i="3" s="1"/>
  <c r="F97" i="3"/>
  <c r="A98" i="3"/>
  <c r="E98" i="3" s="1"/>
  <c r="F98" i="3"/>
  <c r="A99" i="3"/>
  <c r="F99" i="3" s="1"/>
  <c r="A100" i="3"/>
  <c r="F100" i="3" s="1"/>
  <c r="E87" i="3"/>
  <c r="E90" i="3"/>
  <c r="E94" i="3"/>
  <c r="E100" i="3"/>
  <c r="B83" i="3"/>
  <c r="D83" i="3"/>
  <c r="B84" i="3"/>
  <c r="D84" i="3" s="1"/>
  <c r="B85" i="3"/>
  <c r="D85" i="3" s="1"/>
  <c r="B86" i="3"/>
  <c r="D86" i="3" s="1"/>
  <c r="B87" i="3"/>
  <c r="D87" i="3" s="1"/>
  <c r="B88" i="3"/>
  <c r="D88" i="3"/>
  <c r="B89" i="3"/>
  <c r="D89" i="3" s="1"/>
  <c r="B90" i="3"/>
  <c r="D90" i="3" s="1"/>
  <c r="B91" i="3"/>
  <c r="D91" i="3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C83" i="3"/>
  <c r="G83" i="3" s="1"/>
  <c r="C84" i="3"/>
  <c r="G84" i="3" s="1"/>
  <c r="C85" i="3"/>
  <c r="G85" i="3" s="1"/>
  <c r="H85" i="3" s="1"/>
  <c r="C86" i="3"/>
  <c r="G86" i="3" s="1"/>
  <c r="C87" i="3"/>
  <c r="G87" i="3" s="1"/>
  <c r="C88" i="3"/>
  <c r="G88" i="3" s="1"/>
  <c r="C89" i="3"/>
  <c r="G89" i="3" s="1"/>
  <c r="C90" i="3"/>
  <c r="G90" i="3" s="1"/>
  <c r="C91" i="3"/>
  <c r="G91" i="3" s="1"/>
  <c r="C92" i="3"/>
  <c r="G92" i="3" s="1"/>
  <c r="C93" i="3"/>
  <c r="G93" i="3" s="1"/>
  <c r="H93" i="3" s="1"/>
  <c r="C94" i="3"/>
  <c r="G94" i="3" s="1"/>
  <c r="C95" i="3"/>
  <c r="G95" i="3" s="1"/>
  <c r="C96" i="3"/>
  <c r="G96" i="3" s="1"/>
  <c r="C97" i="3"/>
  <c r="G97" i="3" s="1"/>
  <c r="C98" i="3"/>
  <c r="G98" i="3" s="1"/>
  <c r="C99" i="3"/>
  <c r="G99" i="3" s="1"/>
  <c r="C100" i="3"/>
  <c r="G100" i="3" s="1"/>
  <c r="A47" i="3"/>
  <c r="F47" i="3" s="1"/>
  <c r="A48" i="3"/>
  <c r="F48" i="3"/>
  <c r="A49" i="3"/>
  <c r="E49" i="3" s="1"/>
  <c r="A50" i="3"/>
  <c r="F50" i="3" s="1"/>
  <c r="A51" i="3"/>
  <c r="E51" i="3" s="1"/>
  <c r="F51" i="3"/>
  <c r="A52" i="3"/>
  <c r="F52" i="3" s="1"/>
  <c r="A53" i="3"/>
  <c r="E53" i="3" s="1"/>
  <c r="F53" i="3"/>
  <c r="A54" i="3"/>
  <c r="A55" i="3"/>
  <c r="F55" i="3" s="1"/>
  <c r="A56" i="3"/>
  <c r="E56" i="3" s="1"/>
  <c r="A57" i="3"/>
  <c r="E57" i="3" s="1"/>
  <c r="A58" i="3"/>
  <c r="F58" i="3" s="1"/>
  <c r="A59" i="3"/>
  <c r="F59" i="3" s="1"/>
  <c r="A60" i="3"/>
  <c r="F60" i="3" s="1"/>
  <c r="A61" i="3"/>
  <c r="F61" i="3"/>
  <c r="A62" i="3"/>
  <c r="A63" i="3"/>
  <c r="E63" i="3" s="1"/>
  <c r="F63" i="3"/>
  <c r="A64" i="3"/>
  <c r="F64" i="3" s="1"/>
  <c r="A65" i="3"/>
  <c r="E65" i="3" s="1"/>
  <c r="A66" i="3"/>
  <c r="F66" i="3" s="1"/>
  <c r="A67" i="3"/>
  <c r="E67" i="3" s="1"/>
  <c r="F67" i="3"/>
  <c r="A68" i="3"/>
  <c r="E68" i="3" s="1"/>
  <c r="A69" i="3"/>
  <c r="E69" i="3" s="1"/>
  <c r="A70" i="3"/>
  <c r="A71" i="3"/>
  <c r="E71" i="3" s="1"/>
  <c r="A72" i="3"/>
  <c r="F72" i="3"/>
  <c r="A73" i="3"/>
  <c r="E73" i="3" s="1"/>
  <c r="A74" i="3"/>
  <c r="F74" i="3" s="1"/>
  <c r="A75" i="3"/>
  <c r="F75" i="3" s="1"/>
  <c r="A76" i="3"/>
  <c r="F76" i="3"/>
  <c r="A77" i="3"/>
  <c r="F77" i="3" s="1"/>
  <c r="A78" i="3"/>
  <c r="A79" i="3"/>
  <c r="F79" i="3" s="1"/>
  <c r="A80" i="3"/>
  <c r="F80" i="3" s="1"/>
  <c r="A81" i="3"/>
  <c r="E81" i="3" s="1"/>
  <c r="A82" i="3"/>
  <c r="F82" i="3" s="1"/>
  <c r="E48" i="3"/>
  <c r="E50" i="3"/>
  <c r="E60" i="3"/>
  <c r="E61" i="3"/>
  <c r="E64" i="3"/>
  <c r="E72" i="3"/>
  <c r="E75" i="3"/>
  <c r="E76" i="3"/>
  <c r="E80" i="3"/>
  <c r="B47" i="3"/>
  <c r="D47" i="3" s="1"/>
  <c r="B48" i="3"/>
  <c r="D48" i="3" s="1"/>
  <c r="B49" i="3"/>
  <c r="D49" i="3" s="1"/>
  <c r="B50" i="3"/>
  <c r="D50" i="3" s="1"/>
  <c r="B51" i="3"/>
  <c r="D51" i="3"/>
  <c r="B52" i="3"/>
  <c r="D52" i="3" s="1"/>
  <c r="B53" i="3"/>
  <c r="D53" i="3" s="1"/>
  <c r="B54" i="3"/>
  <c r="D54" i="3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/>
  <c r="B71" i="3"/>
  <c r="D71" i="3"/>
  <c r="B72" i="3"/>
  <c r="D72" i="3" s="1"/>
  <c r="B73" i="3"/>
  <c r="D73" i="3" s="1"/>
  <c r="B74" i="3"/>
  <c r="D74" i="3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/>
  <c r="C47" i="3"/>
  <c r="G47" i="3" s="1"/>
  <c r="C48" i="3"/>
  <c r="G48" i="3" s="1"/>
  <c r="H48" i="3" s="1"/>
  <c r="C49" i="3"/>
  <c r="G49" i="3" s="1"/>
  <c r="C50" i="3"/>
  <c r="G50" i="3" s="1"/>
  <c r="C51" i="3"/>
  <c r="G51" i="3" s="1"/>
  <c r="C52" i="3"/>
  <c r="G52" i="3" s="1"/>
  <c r="H52" i="3" s="1"/>
  <c r="C53" i="3"/>
  <c r="G53" i="3" s="1"/>
  <c r="C54" i="3"/>
  <c r="G54" i="3" s="1"/>
  <c r="C55" i="3"/>
  <c r="G55" i="3" s="1"/>
  <c r="C56" i="3"/>
  <c r="G56" i="3" s="1"/>
  <c r="C57" i="3"/>
  <c r="G57" i="3" s="1"/>
  <c r="C58" i="3"/>
  <c r="G58" i="3" s="1"/>
  <c r="C59" i="3"/>
  <c r="G59" i="3" s="1"/>
  <c r="C60" i="3"/>
  <c r="G60" i="3" s="1"/>
  <c r="C61" i="3"/>
  <c r="G61" i="3" s="1"/>
  <c r="C62" i="3"/>
  <c r="G62" i="3" s="1"/>
  <c r="C63" i="3"/>
  <c r="G63" i="3" s="1"/>
  <c r="C64" i="3"/>
  <c r="G64" i="3" s="1"/>
  <c r="C65" i="3"/>
  <c r="G65" i="3" s="1"/>
  <c r="C66" i="3"/>
  <c r="G66" i="3" s="1"/>
  <c r="C67" i="3"/>
  <c r="G67" i="3" s="1"/>
  <c r="C68" i="3"/>
  <c r="G68" i="3" s="1"/>
  <c r="C69" i="3"/>
  <c r="G69" i="3" s="1"/>
  <c r="C70" i="3"/>
  <c r="G70" i="3" s="1"/>
  <c r="C71" i="3"/>
  <c r="G71" i="3" s="1"/>
  <c r="C72" i="3"/>
  <c r="G72" i="3" s="1"/>
  <c r="C73" i="3"/>
  <c r="G73" i="3" s="1"/>
  <c r="C74" i="3"/>
  <c r="G74" i="3" s="1"/>
  <c r="C75" i="3"/>
  <c r="G75" i="3" s="1"/>
  <c r="C76" i="3"/>
  <c r="G76" i="3" s="1"/>
  <c r="C77" i="3"/>
  <c r="G77" i="3" s="1"/>
  <c r="C78" i="3"/>
  <c r="G78" i="3" s="1"/>
  <c r="C79" i="3"/>
  <c r="G79" i="3" s="1"/>
  <c r="C80" i="3"/>
  <c r="G80" i="3" s="1"/>
  <c r="C81" i="3"/>
  <c r="G81" i="3" s="1"/>
  <c r="C82" i="3"/>
  <c r="G82" i="3" s="1"/>
  <c r="H2" i="3"/>
  <c r="G6" i="3" s="1"/>
  <c r="H6" i="3" s="1"/>
  <c r="C46" i="3"/>
  <c r="G46" i="3" s="1"/>
  <c r="A46" i="3"/>
  <c r="F46" i="3" s="1"/>
  <c r="D46" i="3"/>
  <c r="B8" i="2"/>
  <c r="D8" i="2" s="1"/>
  <c r="B9" i="2"/>
  <c r="D9" i="2"/>
  <c r="B10" i="2"/>
  <c r="D10" i="2" s="1"/>
  <c r="B11" i="2"/>
  <c r="D11" i="2" s="1"/>
  <c r="B12" i="2"/>
  <c r="D12" i="2" s="1"/>
  <c r="B13" i="2"/>
  <c r="D13" i="2" s="1"/>
  <c r="B14" i="2"/>
  <c r="D14" i="2"/>
  <c r="B15" i="2"/>
  <c r="D15" i="2" s="1"/>
  <c r="F15" i="2" s="1"/>
  <c r="B16" i="2"/>
  <c r="D16" i="2" s="1"/>
  <c r="B17" i="2"/>
  <c r="D17" i="2" s="1"/>
  <c r="B7" i="2"/>
  <c r="D7" i="2" s="1"/>
  <c r="B18" i="2"/>
  <c r="D18" i="2" s="1"/>
  <c r="B19" i="2"/>
  <c r="D19" i="2" s="1"/>
  <c r="B20" i="2"/>
  <c r="D20" i="2" s="1"/>
  <c r="B21" i="2"/>
  <c r="D21" i="2"/>
  <c r="B22" i="2"/>
  <c r="D22" i="2" s="1"/>
  <c r="B23" i="2"/>
  <c r="D23" i="2" s="1"/>
  <c r="B24" i="2"/>
  <c r="D24" i="2"/>
  <c r="B25" i="2"/>
  <c r="D25" i="2"/>
  <c r="B26" i="2"/>
  <c r="D26" i="2" s="1"/>
  <c r="F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/>
  <c r="F36" i="2" s="1"/>
  <c r="B37" i="2"/>
  <c r="D37" i="2" s="1"/>
  <c r="B38" i="2"/>
  <c r="D38" i="2" s="1"/>
  <c r="B39" i="2"/>
  <c r="D39" i="2" s="1"/>
  <c r="B40" i="2"/>
  <c r="D40" i="2" s="1"/>
  <c r="B41" i="2"/>
  <c r="D41" i="2" s="1"/>
  <c r="F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/>
  <c r="B56" i="2"/>
  <c r="D56" i="2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/>
  <c r="F65" i="2" s="1"/>
  <c r="B66" i="2"/>
  <c r="D66" i="2" s="1"/>
  <c r="B67" i="2"/>
  <c r="D67" i="2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F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/>
  <c r="B81" i="2"/>
  <c r="D81" i="2" s="1"/>
  <c r="B82" i="2"/>
  <c r="D82" i="2" s="1"/>
  <c r="B7" i="1"/>
  <c r="D7" i="1" s="1"/>
  <c r="A7" i="1"/>
  <c r="E7" i="1" s="1"/>
  <c r="F7" i="1" s="1"/>
  <c r="B8" i="1"/>
  <c r="A8" i="1"/>
  <c r="E8" i="1" s="1"/>
  <c r="B9" i="1"/>
  <c r="A9" i="1"/>
  <c r="E9" i="1"/>
  <c r="B10" i="1"/>
  <c r="A10" i="1"/>
  <c r="E10" i="1" s="1"/>
  <c r="B11" i="1"/>
  <c r="A11" i="1"/>
  <c r="E11" i="1" s="1"/>
  <c r="B12" i="1"/>
  <c r="A12" i="1"/>
  <c r="E12" i="1" s="1"/>
  <c r="B13" i="1"/>
  <c r="A13" i="1"/>
  <c r="E13" i="1" s="1"/>
  <c r="C14" i="1"/>
  <c r="D14" i="1" s="1"/>
  <c r="B14" i="1"/>
  <c r="A14" i="1"/>
  <c r="E14" i="1" s="1"/>
  <c r="C15" i="1"/>
  <c r="D15" i="1" s="1"/>
  <c r="F15" i="1" s="1"/>
  <c r="B15" i="1"/>
  <c r="A15" i="1"/>
  <c r="E15" i="1" s="1"/>
  <c r="C16" i="1"/>
  <c r="B16" i="1"/>
  <c r="A16" i="1"/>
  <c r="E16" i="1" s="1"/>
  <c r="C17" i="1"/>
  <c r="B17" i="1"/>
  <c r="A17" i="1"/>
  <c r="E17" i="1" s="1"/>
  <c r="C18" i="1"/>
  <c r="D18" i="1" s="1"/>
  <c r="B18" i="1"/>
  <c r="A18" i="1"/>
  <c r="E18" i="1"/>
  <c r="C19" i="1"/>
  <c r="D19" i="1" s="1"/>
  <c r="B19" i="1"/>
  <c r="A19" i="1"/>
  <c r="E19" i="1" s="1"/>
  <c r="C20" i="1"/>
  <c r="B20" i="1"/>
  <c r="A20" i="1"/>
  <c r="E20" i="1" s="1"/>
  <c r="C21" i="1"/>
  <c r="B21" i="1"/>
  <c r="A21" i="1"/>
  <c r="E21" i="1" s="1"/>
  <c r="C22" i="1"/>
  <c r="D22" i="1" s="1"/>
  <c r="B22" i="1"/>
  <c r="A22" i="1"/>
  <c r="E22" i="1" s="1"/>
  <c r="C23" i="1"/>
  <c r="B23" i="1"/>
  <c r="A23" i="1"/>
  <c r="E23" i="1"/>
  <c r="C24" i="1"/>
  <c r="B24" i="1"/>
  <c r="A24" i="1"/>
  <c r="E24" i="1" s="1"/>
  <c r="C25" i="1"/>
  <c r="B25" i="1"/>
  <c r="A25" i="1"/>
  <c r="E25" i="1" s="1"/>
  <c r="C26" i="1"/>
  <c r="B26" i="1"/>
  <c r="A26" i="1"/>
  <c r="E26" i="1"/>
  <c r="C27" i="1"/>
  <c r="B27" i="1"/>
  <c r="A27" i="1"/>
  <c r="E27" i="1"/>
  <c r="C28" i="1"/>
  <c r="B28" i="1"/>
  <c r="A28" i="1"/>
  <c r="E28" i="1"/>
  <c r="C29" i="1"/>
  <c r="B29" i="1"/>
  <c r="A29" i="1"/>
  <c r="E29" i="1" s="1"/>
  <c r="C30" i="1"/>
  <c r="B30" i="1"/>
  <c r="A30" i="1"/>
  <c r="E30" i="1" s="1"/>
  <c r="C31" i="1"/>
  <c r="B31" i="1"/>
  <c r="A31" i="1"/>
  <c r="E31" i="1" s="1"/>
  <c r="C32" i="1"/>
  <c r="B32" i="1"/>
  <c r="D32" i="1" s="1"/>
  <c r="A32" i="1"/>
  <c r="E32" i="1" s="1"/>
  <c r="C33" i="1"/>
  <c r="B33" i="1"/>
  <c r="A33" i="1"/>
  <c r="E33" i="1" s="1"/>
  <c r="C34" i="1"/>
  <c r="B34" i="1"/>
  <c r="A34" i="1"/>
  <c r="E34" i="1" s="1"/>
  <c r="C35" i="1"/>
  <c r="B35" i="1"/>
  <c r="A35" i="1"/>
  <c r="E35" i="1" s="1"/>
  <c r="C36" i="1"/>
  <c r="B36" i="1"/>
  <c r="A36" i="1"/>
  <c r="E36" i="1" s="1"/>
  <c r="C37" i="1"/>
  <c r="B37" i="1"/>
  <c r="A37" i="1"/>
  <c r="E37" i="1" s="1"/>
  <c r="C38" i="1"/>
  <c r="B38" i="1"/>
  <c r="A38" i="1"/>
  <c r="E38" i="1" s="1"/>
  <c r="C39" i="1"/>
  <c r="B39" i="1"/>
  <c r="A39" i="1"/>
  <c r="E39" i="1" s="1"/>
  <c r="C40" i="1"/>
  <c r="B40" i="1"/>
  <c r="A40" i="1"/>
  <c r="E40" i="1" s="1"/>
  <c r="C41" i="1"/>
  <c r="D41" i="1" s="1"/>
  <c r="F41" i="1" s="1"/>
  <c r="B41" i="1"/>
  <c r="A41" i="1"/>
  <c r="E41" i="1" s="1"/>
  <c r="C42" i="1"/>
  <c r="B42" i="1"/>
  <c r="A42" i="1"/>
  <c r="E42" i="1" s="1"/>
  <c r="C43" i="1"/>
  <c r="B43" i="1"/>
  <c r="A43" i="1"/>
  <c r="E43" i="1" s="1"/>
  <c r="C44" i="1"/>
  <c r="B44" i="1"/>
  <c r="D44" i="1" s="1"/>
  <c r="A44" i="1"/>
  <c r="E44" i="1" s="1"/>
  <c r="C45" i="1"/>
  <c r="B45" i="1"/>
  <c r="A45" i="1"/>
  <c r="E45" i="1" s="1"/>
  <c r="C46" i="1"/>
  <c r="B46" i="1"/>
  <c r="A46" i="1"/>
  <c r="E46" i="1" s="1"/>
  <c r="C47" i="1"/>
  <c r="B47" i="1"/>
  <c r="A47" i="1"/>
  <c r="E47" i="1" s="1"/>
  <c r="C48" i="1"/>
  <c r="B48" i="1"/>
  <c r="A48" i="1"/>
  <c r="E48" i="1" s="1"/>
  <c r="C49" i="1"/>
  <c r="B49" i="1"/>
  <c r="A49" i="1"/>
  <c r="E49" i="1" s="1"/>
  <c r="C50" i="1"/>
  <c r="B50" i="1"/>
  <c r="A50" i="1"/>
  <c r="E50" i="1"/>
  <c r="C51" i="1"/>
  <c r="B51" i="1"/>
  <c r="A51" i="1"/>
  <c r="E51" i="1" s="1"/>
  <c r="C52" i="1"/>
  <c r="B52" i="1"/>
  <c r="A52" i="1"/>
  <c r="E52" i="1" s="1"/>
  <c r="C53" i="1"/>
  <c r="B53" i="1"/>
  <c r="A53" i="1"/>
  <c r="E53" i="1" s="1"/>
  <c r="C54" i="1"/>
  <c r="B54" i="1"/>
  <c r="A54" i="1"/>
  <c r="E54" i="1"/>
  <c r="C55" i="1"/>
  <c r="B55" i="1"/>
  <c r="A55" i="1"/>
  <c r="E55" i="1" s="1"/>
  <c r="C56" i="1"/>
  <c r="B56" i="1"/>
  <c r="A56" i="1"/>
  <c r="E56" i="1"/>
  <c r="C57" i="1"/>
  <c r="B57" i="1"/>
  <c r="A57" i="1"/>
  <c r="E57" i="1" s="1"/>
  <c r="C58" i="1"/>
  <c r="B58" i="1"/>
  <c r="A58" i="1"/>
  <c r="E58" i="1"/>
  <c r="C59" i="1"/>
  <c r="B59" i="1"/>
  <c r="A59" i="1"/>
  <c r="E59" i="1"/>
  <c r="C60" i="1"/>
  <c r="B60" i="1"/>
  <c r="A60" i="1"/>
  <c r="E60" i="1" s="1"/>
  <c r="C61" i="1"/>
  <c r="B61" i="1"/>
  <c r="A61" i="1"/>
  <c r="E61" i="1" s="1"/>
  <c r="C62" i="1"/>
  <c r="B62" i="1"/>
  <c r="A62" i="1"/>
  <c r="E62" i="1" s="1"/>
  <c r="C63" i="1"/>
  <c r="B63" i="1"/>
  <c r="A63" i="1"/>
  <c r="E63" i="1" s="1"/>
  <c r="C64" i="1"/>
  <c r="B64" i="1"/>
  <c r="A64" i="1"/>
  <c r="E64" i="1" s="1"/>
  <c r="C65" i="1"/>
  <c r="B65" i="1"/>
  <c r="A65" i="1"/>
  <c r="E65" i="1" s="1"/>
  <c r="C66" i="1"/>
  <c r="B66" i="1"/>
  <c r="A66" i="1"/>
  <c r="E66" i="1" s="1"/>
  <c r="C67" i="1"/>
  <c r="B67" i="1"/>
  <c r="A67" i="1"/>
  <c r="E67" i="1" s="1"/>
  <c r="C68" i="1"/>
  <c r="B68" i="1"/>
  <c r="D68" i="1" s="1"/>
  <c r="A68" i="1"/>
  <c r="E68" i="1"/>
  <c r="C69" i="1"/>
  <c r="B69" i="1"/>
  <c r="A69" i="1"/>
  <c r="E69" i="1" s="1"/>
  <c r="C70" i="1"/>
  <c r="B70" i="1"/>
  <c r="A70" i="1"/>
  <c r="E70" i="1" s="1"/>
  <c r="C71" i="1"/>
  <c r="B71" i="1"/>
  <c r="A71" i="1"/>
  <c r="E71" i="1" s="1"/>
  <c r="C72" i="1"/>
  <c r="B72" i="1"/>
  <c r="D72" i="1" s="1"/>
  <c r="A72" i="1"/>
  <c r="E72" i="1" s="1"/>
  <c r="C73" i="1"/>
  <c r="B73" i="1"/>
  <c r="A73" i="1"/>
  <c r="E73" i="1" s="1"/>
  <c r="C74" i="1"/>
  <c r="B74" i="1"/>
  <c r="A74" i="1"/>
  <c r="E74" i="1" s="1"/>
  <c r="C75" i="1"/>
  <c r="D75" i="1" s="1"/>
  <c r="B75" i="1"/>
  <c r="A75" i="1"/>
  <c r="E75" i="1" s="1"/>
  <c r="C76" i="1"/>
  <c r="B76" i="1"/>
  <c r="A76" i="1"/>
  <c r="E76" i="1" s="1"/>
  <c r="C77" i="1"/>
  <c r="B77" i="1"/>
  <c r="A77" i="1"/>
  <c r="E77" i="1" s="1"/>
  <c r="C78" i="1"/>
  <c r="B78" i="1"/>
  <c r="A78" i="1"/>
  <c r="E78" i="1" s="1"/>
  <c r="C79" i="1"/>
  <c r="B79" i="1"/>
  <c r="A79" i="1"/>
  <c r="E79" i="1" s="1"/>
  <c r="C80" i="1"/>
  <c r="B80" i="1"/>
  <c r="A80" i="1"/>
  <c r="E80" i="1" s="1"/>
  <c r="C81" i="1"/>
  <c r="B81" i="1"/>
  <c r="A81" i="1"/>
  <c r="E81" i="1" s="1"/>
  <c r="C82" i="1"/>
  <c r="B82" i="1"/>
  <c r="A82" i="1"/>
  <c r="E82" i="1"/>
  <c r="A8" i="2"/>
  <c r="E8" i="2" s="1"/>
  <c r="A9" i="2"/>
  <c r="E9" i="2" s="1"/>
  <c r="F9" i="2"/>
  <c r="A10" i="2"/>
  <c r="E10" i="2" s="1"/>
  <c r="A11" i="2"/>
  <c r="E11" i="2" s="1"/>
  <c r="F11" i="2" s="1"/>
  <c r="A12" i="2"/>
  <c r="E12" i="2" s="1"/>
  <c r="A13" i="2"/>
  <c r="E13" i="2"/>
  <c r="A14" i="2"/>
  <c r="E14" i="2" s="1"/>
  <c r="A15" i="2"/>
  <c r="E15" i="2"/>
  <c r="A16" i="2"/>
  <c r="E16" i="2" s="1"/>
  <c r="A17" i="2"/>
  <c r="E17" i="2" s="1"/>
  <c r="A18" i="2"/>
  <c r="E18" i="2" s="1"/>
  <c r="A19" i="2"/>
  <c r="E19" i="2" s="1"/>
  <c r="A20" i="2"/>
  <c r="E20" i="2" s="1"/>
  <c r="A21" i="2"/>
  <c r="E21" i="2"/>
  <c r="F21" i="2"/>
  <c r="A22" i="2"/>
  <c r="E22" i="2" s="1"/>
  <c r="A23" i="2"/>
  <c r="E23" i="2" s="1"/>
  <c r="A24" i="2"/>
  <c r="E24" i="2"/>
  <c r="A25" i="2"/>
  <c r="E25" i="2" s="1"/>
  <c r="A26" i="2"/>
  <c r="E26" i="2" s="1"/>
  <c r="A27" i="2"/>
  <c r="E27" i="2" s="1"/>
  <c r="A28" i="2"/>
  <c r="E28" i="2" s="1"/>
  <c r="A29" i="2"/>
  <c r="E29" i="2"/>
  <c r="A30" i="2"/>
  <c r="E30" i="2" s="1"/>
  <c r="A31" i="2"/>
  <c r="E31" i="2"/>
  <c r="A32" i="2"/>
  <c r="E32" i="2" s="1"/>
  <c r="A33" i="2"/>
  <c r="E33" i="2" s="1"/>
  <c r="A34" i="2"/>
  <c r="E34" i="2" s="1"/>
  <c r="F34" i="2" s="1"/>
  <c r="A35" i="2"/>
  <c r="E35" i="2" s="1"/>
  <c r="A36" i="2"/>
  <c r="E36" i="2" s="1"/>
  <c r="A37" i="2"/>
  <c r="E37" i="2"/>
  <c r="A38" i="2"/>
  <c r="E38" i="2" s="1"/>
  <c r="A39" i="2"/>
  <c r="E39" i="2" s="1"/>
  <c r="A40" i="2"/>
  <c r="E40" i="2" s="1"/>
  <c r="A41" i="2"/>
  <c r="E41" i="2" s="1"/>
  <c r="A42" i="2"/>
  <c r="E42" i="2" s="1"/>
  <c r="F42" i="2"/>
  <c r="A43" i="2"/>
  <c r="E43" i="2" s="1"/>
  <c r="A44" i="2"/>
  <c r="E44" i="2" s="1"/>
  <c r="A45" i="2"/>
  <c r="E45" i="2" s="1"/>
  <c r="A46" i="2"/>
  <c r="E46" i="2"/>
  <c r="A47" i="2"/>
  <c r="E47" i="2" s="1"/>
  <c r="A48" i="2"/>
  <c r="E48" i="2" s="1"/>
  <c r="A49" i="2"/>
  <c r="E49" i="2" s="1"/>
  <c r="A50" i="2"/>
  <c r="E50" i="2" s="1"/>
  <c r="A51" i="2"/>
  <c r="E51" i="2" s="1"/>
  <c r="A52" i="2"/>
  <c r="E52" i="2" s="1"/>
  <c r="A53" i="2"/>
  <c r="E53" i="2" s="1"/>
  <c r="A54" i="2"/>
  <c r="E54" i="2" s="1"/>
  <c r="A55" i="2"/>
  <c r="E55" i="2" s="1"/>
  <c r="A56" i="2"/>
  <c r="E56" i="2" s="1"/>
  <c r="A57" i="2"/>
  <c r="E57" i="2" s="1"/>
  <c r="A58" i="2"/>
  <c r="E58" i="2" s="1"/>
  <c r="F58" i="2" s="1"/>
  <c r="A59" i="2"/>
  <c r="E59" i="2" s="1"/>
  <c r="A60" i="2"/>
  <c r="E60" i="2" s="1"/>
  <c r="A61" i="2"/>
  <c r="E61" i="2"/>
  <c r="A62" i="2"/>
  <c r="E62" i="2"/>
  <c r="A63" i="2"/>
  <c r="E63" i="2" s="1"/>
  <c r="A64" i="2"/>
  <c r="E64" i="2" s="1"/>
  <c r="A65" i="2"/>
  <c r="E65" i="2" s="1"/>
  <c r="A66" i="2"/>
  <c r="E66" i="2"/>
  <c r="F66" i="2"/>
  <c r="A67" i="2"/>
  <c r="E67" i="2" s="1"/>
  <c r="A68" i="2"/>
  <c r="E68" i="2" s="1"/>
  <c r="A69" i="2"/>
  <c r="E69" i="2" s="1"/>
  <c r="A70" i="2"/>
  <c r="E70" i="2" s="1"/>
  <c r="A71" i="2"/>
  <c r="E71" i="2" s="1"/>
  <c r="A72" i="2"/>
  <c r="E72" i="2" s="1"/>
  <c r="A73" i="2"/>
  <c r="E73" i="2" s="1"/>
  <c r="A74" i="2"/>
  <c r="E74" i="2" s="1"/>
  <c r="A75" i="2"/>
  <c r="E75" i="2" s="1"/>
  <c r="A76" i="2"/>
  <c r="E76" i="2" s="1"/>
  <c r="A77" i="2"/>
  <c r="E77" i="2" s="1"/>
  <c r="A78" i="2"/>
  <c r="E78" i="2" s="1"/>
  <c r="A79" i="2"/>
  <c r="E79" i="2" s="1"/>
  <c r="A80" i="2"/>
  <c r="E80" i="2" s="1"/>
  <c r="A81" i="2"/>
  <c r="E81" i="2"/>
  <c r="A82" i="2"/>
  <c r="E82" i="2" s="1"/>
  <c r="A7" i="2"/>
  <c r="E7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T6" i="13" l="1"/>
  <c r="A73" i="10"/>
  <c r="A86" i="10"/>
  <c r="F59" i="2"/>
  <c r="F28" i="2"/>
  <c r="F16" i="2"/>
  <c r="F25" i="2"/>
  <c r="F86" i="3"/>
  <c r="E330" i="3"/>
  <c r="E296" i="3"/>
  <c r="E247" i="3"/>
  <c r="H237" i="3"/>
  <c r="H206" i="3"/>
  <c r="F188" i="3"/>
  <c r="E180" i="3"/>
  <c r="F42" i="3"/>
  <c r="C25" i="3"/>
  <c r="G25" i="3" s="1"/>
  <c r="G309" i="4"/>
  <c r="G242" i="4"/>
  <c r="G219" i="4"/>
  <c r="G175" i="4"/>
  <c r="G152" i="4"/>
  <c r="G132" i="4"/>
  <c r="G78" i="4"/>
  <c r="E338" i="4"/>
  <c r="E331" i="4"/>
  <c r="E310" i="4"/>
  <c r="E222" i="4"/>
  <c r="E199" i="4"/>
  <c r="E177" i="4"/>
  <c r="F317" i="5"/>
  <c r="G317" i="5" s="1"/>
  <c r="F237" i="5"/>
  <c r="G237" i="5" s="1"/>
  <c r="F204" i="5"/>
  <c r="G204" i="5" s="1"/>
  <c r="F128" i="5"/>
  <c r="G115" i="5"/>
  <c r="D51" i="1"/>
  <c r="F51" i="1" s="1"/>
  <c r="D46" i="1"/>
  <c r="H300" i="3"/>
  <c r="H166" i="3"/>
  <c r="H121" i="3"/>
  <c r="G216" i="4"/>
  <c r="G76" i="4"/>
  <c r="E303" i="4"/>
  <c r="E297" i="4"/>
  <c r="E255" i="4"/>
  <c r="E105" i="4"/>
  <c r="E69" i="4"/>
  <c r="G323" i="5"/>
  <c r="F251" i="5"/>
  <c r="G251" i="5" s="1"/>
  <c r="G230" i="5"/>
  <c r="F150" i="5"/>
  <c r="G45" i="5"/>
  <c r="F24" i="5"/>
  <c r="F203" i="5"/>
  <c r="G203" i="5" s="1"/>
  <c r="F171" i="5"/>
  <c r="G171" i="5" s="1"/>
  <c r="F77" i="5"/>
  <c r="G77" i="5" s="1"/>
  <c r="D70" i="5"/>
  <c r="F38" i="5"/>
  <c r="G38" i="5" s="1"/>
  <c r="F17" i="5"/>
  <c r="F11" i="5"/>
  <c r="D69" i="1"/>
  <c r="F69" i="1" s="1"/>
  <c r="F29" i="3"/>
  <c r="G235" i="4"/>
  <c r="G214" i="4"/>
  <c r="G170" i="4"/>
  <c r="G127" i="4"/>
  <c r="F357" i="5"/>
  <c r="F302" i="5"/>
  <c r="G302" i="5" s="1"/>
  <c r="G243" i="5"/>
  <c r="D235" i="5"/>
  <c r="D209" i="5"/>
  <c r="F196" i="5"/>
  <c r="G196" i="5" s="1"/>
  <c r="G163" i="5"/>
  <c r="D94" i="5"/>
  <c r="G94" i="5" s="1"/>
  <c r="G24" i="5"/>
  <c r="D16" i="5"/>
  <c r="G16" i="5" s="1"/>
  <c r="H214" i="3"/>
  <c r="H108" i="3"/>
  <c r="F45" i="3"/>
  <c r="C8" i="3"/>
  <c r="G8" i="3" s="1"/>
  <c r="G354" i="4"/>
  <c r="G326" i="4"/>
  <c r="G302" i="4"/>
  <c r="G279" i="4"/>
  <c r="G191" i="4"/>
  <c r="G147" i="4"/>
  <c r="G92" i="4"/>
  <c r="G73" i="4"/>
  <c r="E371" i="4"/>
  <c r="E322" i="4"/>
  <c r="E254" i="4"/>
  <c r="E68" i="4"/>
  <c r="F329" i="5"/>
  <c r="F315" i="5"/>
  <c r="F308" i="5"/>
  <c r="G308" i="5" s="1"/>
  <c r="F268" i="5"/>
  <c r="G268" i="5" s="1"/>
  <c r="F229" i="5"/>
  <c r="G229" i="5" s="1"/>
  <c r="F223" i="5"/>
  <c r="F176" i="5"/>
  <c r="G156" i="5"/>
  <c r="F83" i="5"/>
  <c r="G83" i="5" s="1"/>
  <c r="F10" i="5"/>
  <c r="D182" i="5"/>
  <c r="G182" i="5" s="1"/>
  <c r="F120" i="5"/>
  <c r="G120" i="5" s="1"/>
  <c r="F43" i="5"/>
  <c r="D73" i="1"/>
  <c r="F73" i="1" s="1"/>
  <c r="E99" i="3"/>
  <c r="F199" i="3"/>
  <c r="E173" i="3"/>
  <c r="C20" i="3"/>
  <c r="G20" i="3" s="1"/>
  <c r="F375" i="5"/>
  <c r="F288" i="5"/>
  <c r="G288" i="5" s="1"/>
  <c r="G261" i="5"/>
  <c r="D161" i="5"/>
  <c r="G62" i="5"/>
  <c r="D22" i="5"/>
  <c r="F44" i="2"/>
  <c r="F60" i="2"/>
  <c r="G323" i="4"/>
  <c r="G299" i="4"/>
  <c r="G277" i="4"/>
  <c r="G143" i="4"/>
  <c r="D78" i="1"/>
  <c r="D39" i="1"/>
  <c r="D29" i="1"/>
  <c r="F10" i="2"/>
  <c r="E59" i="3"/>
  <c r="F73" i="3"/>
  <c r="H89" i="3"/>
  <c r="F332" i="3"/>
  <c r="F276" i="3"/>
  <c r="H272" i="3"/>
  <c r="F164" i="3"/>
  <c r="H137" i="3"/>
  <c r="H363" i="3"/>
  <c r="F40" i="3"/>
  <c r="G347" i="4"/>
  <c r="G298" i="4"/>
  <c r="G274" i="4"/>
  <c r="G208" i="4"/>
  <c r="G186" i="4"/>
  <c r="G165" i="4"/>
  <c r="G141" i="4"/>
  <c r="G122" i="4"/>
  <c r="G106" i="4"/>
  <c r="G88" i="4"/>
  <c r="G70" i="4"/>
  <c r="E115" i="4"/>
  <c r="F374" i="5"/>
  <c r="G374" i="5" s="1"/>
  <c r="F320" i="5"/>
  <c r="G320" i="5" s="1"/>
  <c r="F307" i="5"/>
  <c r="F267" i="5"/>
  <c r="G267" i="5" s="1"/>
  <c r="F126" i="5"/>
  <c r="G126" i="5" s="1"/>
  <c r="G75" i="5"/>
  <c r="F56" i="5"/>
  <c r="G56" i="5" s="1"/>
  <c r="F49" i="5"/>
  <c r="E66" i="3"/>
  <c r="F24" i="2"/>
  <c r="E298" i="3"/>
  <c r="E285" i="3"/>
  <c r="E267" i="3"/>
  <c r="E221" i="3"/>
  <c r="E203" i="3"/>
  <c r="F123" i="3"/>
  <c r="E111" i="3"/>
  <c r="G272" i="4"/>
  <c r="G229" i="4"/>
  <c r="G184" i="4"/>
  <c r="G22" i="5"/>
  <c r="E96" i="3"/>
  <c r="E350" i="3"/>
  <c r="E55" i="3"/>
  <c r="E95" i="3"/>
  <c r="E323" i="3"/>
  <c r="E280" i="3"/>
  <c r="E258" i="3"/>
  <c r="F181" i="3"/>
  <c r="E168" i="3"/>
  <c r="F132" i="3"/>
  <c r="E102" i="3"/>
  <c r="G343" i="4"/>
  <c r="G318" i="4"/>
  <c r="G271" i="4"/>
  <c r="G227" i="4"/>
  <c r="G206" i="4"/>
  <c r="G183" i="4"/>
  <c r="G162" i="4"/>
  <c r="G120" i="4"/>
  <c r="G104" i="4"/>
  <c r="G85" i="4"/>
  <c r="E369" i="4"/>
  <c r="B80" i="10"/>
  <c r="B85" i="10" s="1"/>
  <c r="F368" i="5"/>
  <c r="G333" i="5"/>
  <c r="G293" i="5"/>
  <c r="F280" i="5"/>
  <c r="G280" i="5" s="1"/>
  <c r="D153" i="5"/>
  <c r="D104" i="5"/>
  <c r="D61" i="5"/>
  <c r="G61" i="5" s="1"/>
  <c r="D79" i="1"/>
  <c r="F79" i="1" s="1"/>
  <c r="F13" i="2"/>
  <c r="E58" i="3"/>
  <c r="F74" i="2"/>
  <c r="F40" i="2"/>
  <c r="F33" i="2"/>
  <c r="D43" i="1"/>
  <c r="F43" i="1" s="1"/>
  <c r="F57" i="2"/>
  <c r="F20" i="2"/>
  <c r="F289" i="3"/>
  <c r="H276" i="3"/>
  <c r="F212" i="3"/>
  <c r="C17" i="3"/>
  <c r="G17" i="3" s="1"/>
  <c r="G373" i="4"/>
  <c r="G317" i="4"/>
  <c r="G270" i="4"/>
  <c r="G248" i="4"/>
  <c r="G226" i="4"/>
  <c r="G205" i="4"/>
  <c r="G182" i="4"/>
  <c r="G160" i="4"/>
  <c r="G138" i="4"/>
  <c r="G119" i="4"/>
  <c r="G83" i="4"/>
  <c r="F259" i="5"/>
  <c r="G259" i="5" s="1"/>
  <c r="F124" i="5"/>
  <c r="F118" i="5"/>
  <c r="F54" i="5"/>
  <c r="C21" i="5"/>
  <c r="F21" i="5" s="1"/>
  <c r="C14" i="5"/>
  <c r="H123" i="3"/>
  <c r="H106" i="3"/>
  <c r="H362" i="3"/>
  <c r="F31" i="3"/>
  <c r="G293" i="4"/>
  <c r="G269" i="4"/>
  <c r="G181" i="4"/>
  <c r="G159" i="4"/>
  <c r="G137" i="4"/>
  <c r="G118" i="4"/>
  <c r="G82" i="4"/>
  <c r="G110" i="5"/>
  <c r="G92" i="5"/>
  <c r="F68" i="2"/>
  <c r="F360" i="5"/>
  <c r="G360" i="5" s="1"/>
  <c r="F325" i="5"/>
  <c r="F246" i="5"/>
  <c r="G246" i="5" s="1"/>
  <c r="F239" i="5"/>
  <c r="F193" i="5"/>
  <c r="F173" i="5"/>
  <c r="G173" i="5" s="1"/>
  <c r="G54" i="5"/>
  <c r="D46" i="5"/>
  <c r="F261" i="3"/>
  <c r="D71" i="1"/>
  <c r="F71" i="1" s="1"/>
  <c r="D61" i="1"/>
  <c r="E353" i="3"/>
  <c r="F305" i="3"/>
  <c r="F229" i="3"/>
  <c r="E197" i="3"/>
  <c r="E101" i="3"/>
  <c r="G366" i="4"/>
  <c r="G155" i="4"/>
  <c r="G116" i="4"/>
  <c r="B73" i="10"/>
  <c r="F372" i="5"/>
  <c r="G372" i="5" s="1"/>
  <c r="F158" i="5"/>
  <c r="G158" i="5" s="1"/>
  <c r="F109" i="5"/>
  <c r="D96" i="5"/>
  <c r="G86" i="5"/>
  <c r="F73" i="5"/>
  <c r="G73" i="5" s="1"/>
  <c r="G40" i="5"/>
  <c r="F53" i="2"/>
  <c r="F72" i="2"/>
  <c r="D37" i="1"/>
  <c r="F37" i="1" s="1"/>
  <c r="H252" i="3"/>
  <c r="E171" i="3"/>
  <c r="D47" i="1"/>
  <c r="F17" i="2"/>
  <c r="H51" i="3"/>
  <c r="F68" i="3"/>
  <c r="F56" i="3"/>
  <c r="H353" i="3"/>
  <c r="F309" i="3"/>
  <c r="H270" i="3"/>
  <c r="E153" i="3"/>
  <c r="F144" i="3"/>
  <c r="F361" i="3"/>
  <c r="G365" i="4"/>
  <c r="G335" i="4"/>
  <c r="G288" i="4"/>
  <c r="G264" i="4"/>
  <c r="G243" i="4"/>
  <c r="G221" i="4"/>
  <c r="G176" i="4"/>
  <c r="G154" i="4"/>
  <c r="G79" i="4"/>
  <c r="AR7" i="13"/>
  <c r="F365" i="5"/>
  <c r="F331" i="5"/>
  <c r="G331" i="5" s="1"/>
  <c r="F304" i="5"/>
  <c r="G304" i="5" s="1"/>
  <c r="F264" i="5"/>
  <c r="G264" i="5" s="1"/>
  <c r="D198" i="5"/>
  <c r="F136" i="5"/>
  <c r="G136" i="5" s="1"/>
  <c r="F33" i="5"/>
  <c r="G33" i="5" s="1"/>
  <c r="C26" i="5"/>
  <c r="C19" i="5"/>
  <c r="D19" i="5" s="1"/>
  <c r="C13" i="5"/>
  <c r="D8" i="14"/>
  <c r="H4" i="1"/>
  <c r="H2" i="1"/>
  <c r="D33" i="1"/>
  <c r="F33" i="1" s="1"/>
  <c r="D17" i="1"/>
  <c r="D40" i="1"/>
  <c r="D58" i="1"/>
  <c r="F58" i="1" s="1"/>
  <c r="D49" i="1"/>
  <c r="D35" i="1"/>
  <c r="F35" i="1" s="1"/>
  <c r="D30" i="1"/>
  <c r="F30" i="1" s="1"/>
  <c r="D26" i="1"/>
  <c r="F26" i="1" s="1"/>
  <c r="D65" i="1"/>
  <c r="F65" i="1" s="1"/>
  <c r="D67" i="1"/>
  <c r="F67" i="1" s="1"/>
  <c r="D62" i="1"/>
  <c r="F62" i="1" s="1"/>
  <c r="D64" i="1"/>
  <c r="D81" i="1"/>
  <c r="F81" i="1" s="1"/>
  <c r="D48" i="1"/>
  <c r="F48" i="1" s="1"/>
  <c r="D76" i="1"/>
  <c r="D21" i="1"/>
  <c r="D16" i="1"/>
  <c r="D53" i="1"/>
  <c r="F53" i="1" s="1"/>
  <c r="D31" i="1"/>
  <c r="F31" i="1" s="1"/>
  <c r="D80" i="1"/>
  <c r="D63" i="1"/>
  <c r="F63" i="1" s="1"/>
  <c r="D36" i="1"/>
  <c r="F36" i="1" s="1"/>
  <c r="F27" i="2"/>
  <c r="F47" i="1"/>
  <c r="F71" i="2"/>
  <c r="F52" i="2"/>
  <c r="F45" i="2"/>
  <c r="F64" i="2"/>
  <c r="F8" i="2"/>
  <c r="F19" i="1"/>
  <c r="F76" i="2"/>
  <c r="F39" i="1"/>
  <c r="F80" i="2"/>
  <c r="F75" i="1"/>
  <c r="F79" i="2"/>
  <c r="F35" i="2"/>
  <c r="F29" i="2"/>
  <c r="F32" i="1"/>
  <c r="F78" i="1"/>
  <c r="F46" i="1"/>
  <c r="F14" i="1"/>
  <c r="F43" i="2"/>
  <c r="H80" i="3"/>
  <c r="H72" i="3"/>
  <c r="H56" i="3"/>
  <c r="E359" i="3"/>
  <c r="E354" i="3"/>
  <c r="H349" i="3"/>
  <c r="E345" i="3"/>
  <c r="E343" i="3"/>
  <c r="E338" i="3"/>
  <c r="H333" i="3"/>
  <c r="F324" i="3"/>
  <c r="F310" i="3"/>
  <c r="E308" i="3"/>
  <c r="F301" i="3"/>
  <c r="E301" i="3"/>
  <c r="F299" i="3"/>
  <c r="E299" i="3"/>
  <c r="F273" i="3"/>
  <c r="F271" i="3"/>
  <c r="E269" i="3"/>
  <c r="F263" i="3"/>
  <c r="H260" i="3"/>
  <c r="H254" i="3"/>
  <c r="E250" i="3"/>
  <c r="E248" i="3"/>
  <c r="F230" i="3"/>
  <c r="E230" i="3"/>
  <c r="E219" i="3"/>
  <c r="F205" i="3"/>
  <c r="E205" i="3"/>
  <c r="H198" i="3"/>
  <c r="F133" i="3"/>
  <c r="E133" i="3"/>
  <c r="D18" i="5"/>
  <c r="F18" i="5"/>
  <c r="F72" i="1"/>
  <c r="D82" i="1"/>
  <c r="F82" i="1" s="1"/>
  <c r="D54" i="1"/>
  <c r="F54" i="1" s="1"/>
  <c r="D50" i="1"/>
  <c r="F50" i="1" s="1"/>
  <c r="F22" i="1"/>
  <c r="F18" i="1"/>
  <c r="F63" i="2"/>
  <c r="F37" i="2"/>
  <c r="E82" i="3"/>
  <c r="F69" i="3"/>
  <c r="F49" i="3"/>
  <c r="F89" i="3"/>
  <c r="F357" i="3"/>
  <c r="F352" i="3"/>
  <c r="F341" i="3"/>
  <c r="F336" i="3"/>
  <c r="E329" i="3"/>
  <c r="F322" i="3"/>
  <c r="E317" i="3"/>
  <c r="E303" i="3"/>
  <c r="F303" i="3"/>
  <c r="H269" i="3"/>
  <c r="E235" i="3"/>
  <c r="E213" i="3"/>
  <c r="E207" i="3"/>
  <c r="F207" i="3"/>
  <c r="E135" i="3"/>
  <c r="F135" i="3"/>
  <c r="F126" i="3"/>
  <c r="E126" i="3"/>
  <c r="F363" i="3"/>
  <c r="E363" i="3"/>
  <c r="F67" i="2"/>
  <c r="F12" i="2"/>
  <c r="H78" i="3"/>
  <c r="H70" i="3"/>
  <c r="H62" i="3"/>
  <c r="H54" i="3"/>
  <c r="E52" i="3"/>
  <c r="E327" i="3"/>
  <c r="H308" i="3"/>
  <c r="E306" i="3"/>
  <c r="F231" i="3"/>
  <c r="F225" i="3"/>
  <c r="E209" i="3"/>
  <c r="F209" i="3"/>
  <c r="F198" i="3"/>
  <c r="E198" i="3"/>
  <c r="E128" i="3"/>
  <c r="F128" i="3"/>
  <c r="F117" i="3"/>
  <c r="E117" i="3"/>
  <c r="E365" i="3"/>
  <c r="F365" i="3"/>
  <c r="E351" i="4"/>
  <c r="G351" i="4"/>
  <c r="E158" i="4"/>
  <c r="G158" i="4"/>
  <c r="E146" i="4"/>
  <c r="G146" i="4"/>
  <c r="E142" i="4"/>
  <c r="G142" i="4"/>
  <c r="B10" i="6"/>
  <c r="B9" i="6"/>
  <c r="F287" i="5"/>
  <c r="D287" i="5"/>
  <c r="D197" i="5"/>
  <c r="F197" i="5"/>
  <c r="D77" i="1"/>
  <c r="F77" i="1" s="1"/>
  <c r="F49" i="1"/>
  <c r="F29" i="1"/>
  <c r="F21" i="1"/>
  <c r="F17" i="1"/>
  <c r="F82" i="2"/>
  <c r="F61" i="2"/>
  <c r="F56" i="2"/>
  <c r="F46" i="2"/>
  <c r="F31" i="2"/>
  <c r="E91" i="3"/>
  <c r="E355" i="3"/>
  <c r="H352" i="3"/>
  <c r="E339" i="3"/>
  <c r="H336" i="3"/>
  <c r="E290" i="3"/>
  <c r="F283" i="3"/>
  <c r="E283" i="3"/>
  <c r="F257" i="3"/>
  <c r="F255" i="3"/>
  <c r="E253" i="3"/>
  <c r="E244" i="3"/>
  <c r="F237" i="3"/>
  <c r="E237" i="3"/>
  <c r="F200" i="3"/>
  <c r="E200" i="3"/>
  <c r="E119" i="3"/>
  <c r="F119" i="3"/>
  <c r="E358" i="4"/>
  <c r="G358" i="4"/>
  <c r="E190" i="4"/>
  <c r="G190" i="4"/>
  <c r="F61" i="1"/>
  <c r="D45" i="1"/>
  <c r="F45" i="1" s="1"/>
  <c r="D59" i="1"/>
  <c r="F59" i="1" s="1"/>
  <c r="D57" i="1"/>
  <c r="F57" i="1" s="1"/>
  <c r="D55" i="1"/>
  <c r="F55" i="1" s="1"/>
  <c r="D27" i="1"/>
  <c r="F27" i="1" s="1"/>
  <c r="D25" i="1"/>
  <c r="F25" i="1" s="1"/>
  <c r="D23" i="1"/>
  <c r="F23" i="1" s="1"/>
  <c r="F81" i="2"/>
  <c r="F51" i="2"/>
  <c r="H46" i="3"/>
  <c r="H348" i="3"/>
  <c r="F294" i="3"/>
  <c r="E294" i="3"/>
  <c r="H292" i="3"/>
  <c r="H278" i="3"/>
  <c r="H244" i="3"/>
  <c r="F242" i="3"/>
  <c r="E242" i="3"/>
  <c r="E215" i="3"/>
  <c r="F215" i="3"/>
  <c r="F202" i="3"/>
  <c r="E202" i="3"/>
  <c r="F189" i="3"/>
  <c r="E189" i="3"/>
  <c r="H366" i="3"/>
  <c r="F40" i="1"/>
  <c r="H75" i="3"/>
  <c r="H332" i="3"/>
  <c r="H320" i="3"/>
  <c r="E315" i="3"/>
  <c r="F315" i="3"/>
  <c r="H284" i="3"/>
  <c r="E239" i="3"/>
  <c r="F239" i="3"/>
  <c r="E191" i="3"/>
  <c r="F191" i="3"/>
  <c r="F154" i="3"/>
  <c r="E154" i="3"/>
  <c r="F6" i="3"/>
  <c r="D7" i="3"/>
  <c r="E275" i="4"/>
  <c r="G275" i="4"/>
  <c r="E237" i="4"/>
  <c r="G237" i="4"/>
  <c r="G233" i="4"/>
  <c r="E233" i="4"/>
  <c r="F64" i="1"/>
  <c r="F75" i="2"/>
  <c r="F19" i="2"/>
  <c r="F356" i="3"/>
  <c r="F340" i="3"/>
  <c r="F326" i="3"/>
  <c r="F321" i="3"/>
  <c r="F314" i="3"/>
  <c r="F312" i="3"/>
  <c r="F245" i="3"/>
  <c r="H236" i="3"/>
  <c r="F228" i="3"/>
  <c r="E193" i="3"/>
  <c r="F193" i="3"/>
  <c r="F182" i="3"/>
  <c r="E182" i="3"/>
  <c r="E165" i="3"/>
  <c r="F165" i="3"/>
  <c r="F158" i="3"/>
  <c r="E158" i="3"/>
  <c r="F149" i="3"/>
  <c r="E149" i="3"/>
  <c r="E285" i="4"/>
  <c r="G285" i="4"/>
  <c r="F68" i="1"/>
  <c r="F50" i="2"/>
  <c r="F49" i="2"/>
  <c r="F77" i="2"/>
  <c r="F48" i="2"/>
  <c r="D74" i="1"/>
  <c r="F74" i="1" s="1"/>
  <c r="D70" i="1"/>
  <c r="F70" i="1" s="1"/>
  <c r="D66" i="1"/>
  <c r="F66" i="1" s="1"/>
  <c r="D42" i="1"/>
  <c r="F42" i="1" s="1"/>
  <c r="D38" i="1"/>
  <c r="D34" i="1"/>
  <c r="F34" i="1" s="1"/>
  <c r="F69" i="2"/>
  <c r="F18" i="2"/>
  <c r="F81" i="3"/>
  <c r="H99" i="3"/>
  <c r="E84" i="3"/>
  <c r="E349" i="3"/>
  <c r="E333" i="3"/>
  <c r="H316" i="3"/>
  <c r="H303" i="3"/>
  <c r="E279" i="3"/>
  <c r="F277" i="3"/>
  <c r="F274" i="3"/>
  <c r="E274" i="3"/>
  <c r="F264" i="3"/>
  <c r="E264" i="3"/>
  <c r="F262" i="3"/>
  <c r="E262" i="3"/>
  <c r="F252" i="3"/>
  <c r="F251" i="3"/>
  <c r="E251" i="3"/>
  <c r="E241" i="3"/>
  <c r="F241" i="3"/>
  <c r="E220" i="3"/>
  <c r="F220" i="3"/>
  <c r="H190" i="3"/>
  <c r="H180" i="3"/>
  <c r="E167" i="3"/>
  <c r="F167" i="3"/>
  <c r="E160" i="3"/>
  <c r="F160" i="3"/>
  <c r="E151" i="3"/>
  <c r="F151" i="3"/>
  <c r="H159" i="3"/>
  <c r="H148" i="3"/>
  <c r="H140" i="3"/>
  <c r="H138" i="3"/>
  <c r="H136" i="3"/>
  <c r="H370" i="3"/>
  <c r="E362" i="3"/>
  <c r="H361" i="3"/>
  <c r="H33" i="3"/>
  <c r="G361" i="4"/>
  <c r="E361" i="4"/>
  <c r="H260" i="4"/>
  <c r="G193" i="4"/>
  <c r="E193" i="4"/>
  <c r="H108" i="4"/>
  <c r="H72" i="4"/>
  <c r="G8" i="5"/>
  <c r="H291" i="3"/>
  <c r="H289" i="3"/>
  <c r="H285" i="3"/>
  <c r="F204" i="3"/>
  <c r="H196" i="3"/>
  <c r="H188" i="3"/>
  <c r="E186" i="3"/>
  <c r="E184" i="3"/>
  <c r="F177" i="3"/>
  <c r="H173" i="3"/>
  <c r="H155" i="3"/>
  <c r="H153" i="3"/>
  <c r="H144" i="3"/>
  <c r="H127" i="3"/>
  <c r="E121" i="3"/>
  <c r="H116" i="3"/>
  <c r="E373" i="3"/>
  <c r="E371" i="3"/>
  <c r="H364" i="3"/>
  <c r="G235" i="5"/>
  <c r="D180" i="5"/>
  <c r="F180" i="5"/>
  <c r="F166" i="5"/>
  <c r="F134" i="5"/>
  <c r="D34" i="5"/>
  <c r="F34" i="5"/>
  <c r="G34" i="5" s="1"/>
  <c r="F27" i="5"/>
  <c r="D27" i="5"/>
  <c r="F14" i="5"/>
  <c r="C16" i="3"/>
  <c r="G16" i="3" s="1"/>
  <c r="H367" i="4"/>
  <c r="F295" i="5"/>
  <c r="D295" i="5"/>
  <c r="D152" i="5"/>
  <c r="F152" i="5"/>
  <c r="G152" i="5" s="1"/>
  <c r="F137" i="5"/>
  <c r="D137" i="5"/>
  <c r="F37" i="5"/>
  <c r="D37" i="5"/>
  <c r="H307" i="3"/>
  <c r="H305" i="3"/>
  <c r="H279" i="3"/>
  <c r="H259" i="3"/>
  <c r="H253" i="3"/>
  <c r="H246" i="3"/>
  <c r="H212" i="3"/>
  <c r="H204" i="3"/>
  <c r="H164" i="3"/>
  <c r="H156" i="3"/>
  <c r="E137" i="3"/>
  <c r="H132" i="3"/>
  <c r="H36" i="3"/>
  <c r="F32" i="3"/>
  <c r="C9" i="3"/>
  <c r="G9" i="3" s="1"/>
  <c r="H370" i="4"/>
  <c r="E329" i="4"/>
  <c r="H78" i="4"/>
  <c r="F258" i="5"/>
  <c r="D258" i="5"/>
  <c r="F140" i="5"/>
  <c r="D140" i="5"/>
  <c r="F53" i="5"/>
  <c r="H160" i="3"/>
  <c r="E152" i="3"/>
  <c r="H151" i="3"/>
  <c r="E143" i="3"/>
  <c r="H139" i="3"/>
  <c r="H124" i="3"/>
  <c r="H369" i="3"/>
  <c r="H332" i="4"/>
  <c r="H306" i="4"/>
  <c r="F225" i="5"/>
  <c r="D225" i="5"/>
  <c r="D172" i="5"/>
  <c r="F172" i="5"/>
  <c r="G172" i="5" s="1"/>
  <c r="F112" i="5"/>
  <c r="D112" i="5"/>
  <c r="D85" i="5"/>
  <c r="F85" i="5"/>
  <c r="H228" i="3"/>
  <c r="H220" i="3"/>
  <c r="H174" i="3"/>
  <c r="H172" i="3"/>
  <c r="E161" i="3"/>
  <c r="H154" i="3"/>
  <c r="H135" i="3"/>
  <c r="H128" i="3"/>
  <c r="E122" i="3"/>
  <c r="H119" i="3"/>
  <c r="E105" i="3"/>
  <c r="F370" i="3"/>
  <c r="H365" i="3"/>
  <c r="H335" i="4"/>
  <c r="H312" i="4"/>
  <c r="G265" i="4"/>
  <c r="E265" i="4"/>
  <c r="H180" i="4"/>
  <c r="D228" i="5"/>
  <c r="F228" i="5"/>
  <c r="G228" i="5" s="1"/>
  <c r="F164" i="5"/>
  <c r="F132" i="5"/>
  <c r="F102" i="5"/>
  <c r="F29" i="5"/>
  <c r="E131" i="3"/>
  <c r="E129" i="3"/>
  <c r="H122" i="3"/>
  <c r="H107" i="3"/>
  <c r="H105" i="3"/>
  <c r="H374" i="3"/>
  <c r="C13" i="3"/>
  <c r="G13" i="3" s="1"/>
  <c r="G367" i="4"/>
  <c r="F361" i="5"/>
  <c r="D361" i="5"/>
  <c r="D330" i="5"/>
  <c r="F330" i="5"/>
  <c r="D284" i="5"/>
  <c r="F284" i="5"/>
  <c r="F214" i="5"/>
  <c r="D214" i="5"/>
  <c r="D157" i="5"/>
  <c r="F157" i="5"/>
  <c r="G150" i="5"/>
  <c r="F142" i="5"/>
  <c r="D142" i="5"/>
  <c r="F32" i="5"/>
  <c r="D32" i="5"/>
  <c r="F25" i="5"/>
  <c r="D25" i="5"/>
  <c r="H81" i="4"/>
  <c r="H144" i="4"/>
  <c r="H73" i="4"/>
  <c r="G373" i="5"/>
  <c r="G363" i="5"/>
  <c r="G254" i="5"/>
  <c r="F241" i="5"/>
  <c r="G219" i="5"/>
  <c r="F177" i="5"/>
  <c r="F169" i="5"/>
  <c r="F129" i="5"/>
  <c r="G99" i="5"/>
  <c r="G96" i="5"/>
  <c r="G70" i="5"/>
  <c r="F65" i="5"/>
  <c r="F57" i="5"/>
  <c r="G46" i="5"/>
  <c r="F41" i="5"/>
  <c r="G11" i="5"/>
  <c r="H164" i="4"/>
  <c r="H112" i="4"/>
  <c r="H109" i="4"/>
  <c r="AO4" i="13"/>
  <c r="F303" i="5"/>
  <c r="G303" i="5" s="1"/>
  <c r="F283" i="5"/>
  <c r="G283" i="5" s="1"/>
  <c r="F277" i="5"/>
  <c r="G277" i="5" s="1"/>
  <c r="F263" i="5"/>
  <c r="F232" i="5"/>
  <c r="F227" i="5"/>
  <c r="G227" i="5" s="1"/>
  <c r="F221" i="5"/>
  <c r="G221" i="5" s="1"/>
  <c r="F207" i="5"/>
  <c r="F199" i="5"/>
  <c r="F179" i="5"/>
  <c r="G179" i="5" s="1"/>
  <c r="F139" i="5"/>
  <c r="G139" i="5" s="1"/>
  <c r="F133" i="5"/>
  <c r="G124" i="5"/>
  <c r="F121" i="5"/>
  <c r="G121" i="5" s="1"/>
  <c r="F116" i="5"/>
  <c r="G116" i="5" s="1"/>
  <c r="F89" i="5"/>
  <c r="G89" i="5" s="1"/>
  <c r="F67" i="5"/>
  <c r="G67" i="5" s="1"/>
  <c r="F59" i="5"/>
  <c r="F31" i="5"/>
  <c r="D17" i="5"/>
  <c r="G17" i="5" s="1"/>
  <c r="D12" i="14"/>
  <c r="H167" i="4"/>
  <c r="H145" i="4"/>
  <c r="H90" i="4"/>
  <c r="G365" i="5"/>
  <c r="G187" i="5"/>
  <c r="D150" i="5"/>
  <c r="D148" i="5"/>
  <c r="G148" i="5" s="1"/>
  <c r="G131" i="5"/>
  <c r="G128" i="5"/>
  <c r="D118" i="5"/>
  <c r="G118" i="5" s="1"/>
  <c r="G43" i="5"/>
  <c r="H324" i="4"/>
  <c r="E185" i="4"/>
  <c r="AN11" i="13"/>
  <c r="AN12" i="13" s="1"/>
  <c r="F328" i="5"/>
  <c r="G328" i="5" s="1"/>
  <c r="F311" i="5"/>
  <c r="F305" i="5"/>
  <c r="G305" i="5" s="1"/>
  <c r="F291" i="5"/>
  <c r="G291" i="5" s="1"/>
  <c r="F285" i="5"/>
  <c r="G285" i="5" s="1"/>
  <c r="D279" i="5"/>
  <c r="F276" i="5"/>
  <c r="G276" i="5" s="1"/>
  <c r="F271" i="5"/>
  <c r="D239" i="5"/>
  <c r="F236" i="5"/>
  <c r="G236" i="5" s="1"/>
  <c r="D231" i="5"/>
  <c r="D223" i="5"/>
  <c r="F192" i="5"/>
  <c r="F184" i="5"/>
  <c r="G184" i="5" s="1"/>
  <c r="F160" i="5"/>
  <c r="D145" i="5"/>
  <c r="F113" i="5"/>
  <c r="G113" i="5" s="1"/>
  <c r="D105" i="5"/>
  <c r="F91" i="5"/>
  <c r="G91" i="5" s="1"/>
  <c r="F66" i="5"/>
  <c r="G66" i="5" s="1"/>
  <c r="F58" i="5"/>
  <c r="G58" i="5" s="1"/>
  <c r="F35" i="5"/>
  <c r="G35" i="5" s="1"/>
  <c r="F30" i="5"/>
  <c r="G30" i="5" s="1"/>
  <c r="F19" i="5"/>
  <c r="G19" i="5" s="1"/>
  <c r="H204" i="4"/>
  <c r="E153" i="4"/>
  <c r="F347" i="5"/>
  <c r="G347" i="5" s="1"/>
  <c r="F299" i="5"/>
  <c r="G299" i="5" s="1"/>
  <c r="F248" i="5"/>
  <c r="G248" i="5" s="1"/>
  <c r="G209" i="5"/>
  <c r="F205" i="5"/>
  <c r="G205" i="5" s="1"/>
  <c r="G198" i="5"/>
  <c r="F195" i="5"/>
  <c r="F123" i="5"/>
  <c r="G123" i="5" s="1"/>
  <c r="G108" i="5"/>
  <c r="F69" i="5"/>
  <c r="F51" i="5"/>
  <c r="G51" i="5" s="1"/>
  <c r="F42" i="5"/>
  <c r="G42" i="5" s="1"/>
  <c r="H82" i="4"/>
  <c r="D166" i="5"/>
  <c r="D164" i="5"/>
  <c r="D134" i="5"/>
  <c r="D132" i="5"/>
  <c r="G105" i="5"/>
  <c r="D102" i="5"/>
  <c r="D53" i="5"/>
  <c r="D29" i="5"/>
  <c r="D14" i="5"/>
  <c r="H248" i="4"/>
  <c r="H239" i="4"/>
  <c r="H220" i="4"/>
  <c r="H200" i="4"/>
  <c r="H104" i="4"/>
  <c r="F366" i="5"/>
  <c r="G366" i="5" s="1"/>
  <c r="F352" i="5"/>
  <c r="G352" i="5" s="1"/>
  <c r="F344" i="5"/>
  <c r="G344" i="5" s="1"/>
  <c r="F301" i="5"/>
  <c r="G301" i="5" s="1"/>
  <c r="F272" i="5"/>
  <c r="G272" i="5" s="1"/>
  <c r="F244" i="5"/>
  <c r="G244" i="5" s="1"/>
  <c r="D241" i="5"/>
  <c r="F222" i="5"/>
  <c r="G222" i="5" s="1"/>
  <c r="F211" i="5"/>
  <c r="G211" i="5" s="1"/>
  <c r="F200" i="5"/>
  <c r="G200" i="5" s="1"/>
  <c r="F188" i="5"/>
  <c r="G188" i="5" s="1"/>
  <c r="D177" i="5"/>
  <c r="D169" i="5"/>
  <c r="F155" i="5"/>
  <c r="G155" i="5" s="1"/>
  <c r="F149" i="5"/>
  <c r="F144" i="5"/>
  <c r="D129" i="5"/>
  <c r="F117" i="5"/>
  <c r="G117" i="5" s="1"/>
  <c r="G100" i="5"/>
  <c r="F97" i="5"/>
  <c r="G97" i="5" s="1"/>
  <c r="D65" i="5"/>
  <c r="G65" i="5" s="1"/>
  <c r="D57" i="5"/>
  <c r="F50" i="5"/>
  <c r="G50" i="5" s="1"/>
  <c r="D41" i="5"/>
  <c r="F39" i="5"/>
  <c r="F23" i="5"/>
  <c r="G23" i="5" s="1"/>
  <c r="F38" i="1"/>
  <c r="F7" i="2"/>
  <c r="F2" i="2"/>
  <c r="F78" i="2"/>
  <c r="F32" i="2"/>
  <c r="H310" i="3"/>
  <c r="F130" i="3"/>
  <c r="E130" i="3"/>
  <c r="F44" i="1"/>
  <c r="F14" i="2"/>
  <c r="E79" i="3"/>
  <c r="E47" i="3"/>
  <c r="F78" i="3"/>
  <c r="E78" i="3"/>
  <c r="F347" i="3"/>
  <c r="F331" i="3"/>
  <c r="E275" i="3"/>
  <c r="F275" i="3"/>
  <c r="F226" i="3"/>
  <c r="E226" i="3"/>
  <c r="F145" i="3"/>
  <c r="E145" i="3"/>
  <c r="E369" i="3"/>
  <c r="F369" i="3"/>
  <c r="F55" i="2"/>
  <c r="F76" i="1"/>
  <c r="D56" i="1"/>
  <c r="F56" i="1" s="1"/>
  <c r="D24" i="1"/>
  <c r="F24" i="1" s="1"/>
  <c r="F54" i="2"/>
  <c r="F22" i="2"/>
  <c r="J2" i="3"/>
  <c r="K2" i="3" s="1"/>
  <c r="H76" i="3"/>
  <c r="H68" i="3"/>
  <c r="H60" i="3"/>
  <c r="E77" i="3"/>
  <c r="H91" i="3"/>
  <c r="H83" i="3"/>
  <c r="E92" i="3"/>
  <c r="F360" i="3"/>
  <c r="H356" i="3"/>
  <c r="H346" i="3"/>
  <c r="F344" i="3"/>
  <c r="H340" i="3"/>
  <c r="H330" i="3"/>
  <c r="H324" i="3"/>
  <c r="H314" i="3"/>
  <c r="E291" i="3"/>
  <c r="F291" i="3"/>
  <c r="F268" i="3"/>
  <c r="H256" i="3"/>
  <c r="F113" i="3"/>
  <c r="E113" i="3"/>
  <c r="H358" i="3"/>
  <c r="H67" i="3"/>
  <c r="H59" i="3"/>
  <c r="F54" i="3"/>
  <c r="E54" i="3"/>
  <c r="H98" i="3"/>
  <c r="H90" i="3"/>
  <c r="F351" i="3"/>
  <c r="F335" i="3"/>
  <c r="F319" i="3"/>
  <c r="E265" i="3"/>
  <c r="F265" i="3"/>
  <c r="F178" i="3"/>
  <c r="E178" i="3"/>
  <c r="F372" i="3"/>
  <c r="E372" i="3"/>
  <c r="G7" i="3"/>
  <c r="H7" i="3" s="1"/>
  <c r="E7" i="3"/>
  <c r="F7" i="3" s="1"/>
  <c r="B8" i="3" s="1"/>
  <c r="D8" i="3" s="1"/>
  <c r="F80" i="1"/>
  <c r="F62" i="2"/>
  <c r="F39" i="2"/>
  <c r="F30" i="2"/>
  <c r="H97" i="3"/>
  <c r="H360" i="3"/>
  <c r="H350" i="3"/>
  <c r="F348" i="3"/>
  <c r="H344" i="3"/>
  <c r="H334" i="3"/>
  <c r="H328" i="3"/>
  <c r="H318" i="3"/>
  <c r="H312" i="3"/>
  <c r="F300" i="3"/>
  <c r="H288" i="3"/>
  <c r="H286" i="3"/>
  <c r="E281" i="3"/>
  <c r="F281" i="3"/>
  <c r="E266" i="3"/>
  <c r="F23" i="2"/>
  <c r="F16" i="1"/>
  <c r="D60" i="1"/>
  <c r="F60" i="1" s="1"/>
  <c r="D28" i="1"/>
  <c r="F28" i="1" s="1"/>
  <c r="H81" i="3"/>
  <c r="H73" i="3"/>
  <c r="H65" i="3"/>
  <c r="H57" i="3"/>
  <c r="H49" i="3"/>
  <c r="E74" i="3"/>
  <c r="F71" i="3"/>
  <c r="F62" i="3"/>
  <c r="E62" i="3"/>
  <c r="F57" i="3"/>
  <c r="H96" i="3"/>
  <c r="H88" i="3"/>
  <c r="F85" i="3"/>
  <c r="H357" i="3"/>
  <c r="H341" i="3"/>
  <c r="F313" i="3"/>
  <c r="H304" i="3"/>
  <c r="H302" i="3"/>
  <c r="E297" i="3"/>
  <c r="F297" i="3"/>
  <c r="H295" i="3"/>
  <c r="E282" i="3"/>
  <c r="H230" i="3"/>
  <c r="F194" i="3"/>
  <c r="E194" i="3"/>
  <c r="E159" i="3"/>
  <c r="F159" i="3"/>
  <c r="E136" i="3"/>
  <c r="F136" i="3"/>
  <c r="H342" i="3"/>
  <c r="H326" i="3"/>
  <c r="F38" i="2"/>
  <c r="E46" i="3"/>
  <c r="H64" i="3"/>
  <c r="E88" i="3"/>
  <c r="H354" i="3"/>
  <c r="H338" i="3"/>
  <c r="H322" i="3"/>
  <c r="E288" i="3"/>
  <c r="F288" i="3"/>
  <c r="E127" i="3"/>
  <c r="F127" i="3"/>
  <c r="F70" i="2"/>
  <c r="F47" i="2"/>
  <c r="D52" i="1"/>
  <c r="F52" i="1" s="1"/>
  <c r="D20" i="1"/>
  <c r="F20" i="1" s="1"/>
  <c r="H79" i="3"/>
  <c r="H71" i="3"/>
  <c r="H63" i="3"/>
  <c r="H55" i="3"/>
  <c r="H47" i="3"/>
  <c r="F70" i="3"/>
  <c r="E70" i="3"/>
  <c r="F65" i="3"/>
  <c r="H94" i="3"/>
  <c r="H86" i="3"/>
  <c r="F93" i="3"/>
  <c r="H345" i="3"/>
  <c r="H275" i="3"/>
  <c r="H273" i="3"/>
  <c r="H262" i="3"/>
  <c r="F210" i="3"/>
  <c r="E210" i="3"/>
  <c r="H182" i="3"/>
  <c r="F162" i="3"/>
  <c r="E162" i="3"/>
  <c r="E104" i="3"/>
  <c r="F104" i="3"/>
  <c r="G257" i="4"/>
  <c r="E257" i="4"/>
  <c r="H243" i="3"/>
  <c r="H240" i="3"/>
  <c r="H227" i="3"/>
  <c r="H224" i="3"/>
  <c r="H211" i="3"/>
  <c r="H208" i="3"/>
  <c r="H195" i="3"/>
  <c r="H192" i="3"/>
  <c r="H179" i="3"/>
  <c r="H176" i="3"/>
  <c r="H163" i="3"/>
  <c r="H134" i="3"/>
  <c r="H131" i="3"/>
  <c r="H102" i="3"/>
  <c r="H373" i="3"/>
  <c r="E244" i="4"/>
  <c r="G244" i="4"/>
  <c r="H175" i="4"/>
  <c r="G84" i="4"/>
  <c r="E84" i="4"/>
  <c r="H69" i="4"/>
  <c r="H77" i="3"/>
  <c r="H69" i="3"/>
  <c r="H61" i="3"/>
  <c r="H53" i="3"/>
  <c r="H95" i="3"/>
  <c r="H87" i="3"/>
  <c r="H359" i="3"/>
  <c r="H355" i="3"/>
  <c r="H351" i="3"/>
  <c r="H347" i="3"/>
  <c r="H343" i="3"/>
  <c r="H339" i="3"/>
  <c r="H335" i="3"/>
  <c r="H331" i="3"/>
  <c r="H327" i="3"/>
  <c r="H323" i="3"/>
  <c r="H319" i="3"/>
  <c r="H315" i="3"/>
  <c r="H311" i="3"/>
  <c r="E302" i="3"/>
  <c r="H298" i="3"/>
  <c r="E286" i="3"/>
  <c r="H282" i="3"/>
  <c r="E270" i="3"/>
  <c r="H266" i="3"/>
  <c r="E254" i="3"/>
  <c r="H250" i="3"/>
  <c r="E238" i="3"/>
  <c r="H234" i="3"/>
  <c r="E222" i="3"/>
  <c r="H218" i="3"/>
  <c r="E206" i="3"/>
  <c r="H202" i="3"/>
  <c r="E190" i="3"/>
  <c r="H186" i="3"/>
  <c r="E174" i="3"/>
  <c r="H170" i="3"/>
  <c r="H161" i="3"/>
  <c r="F156" i="3"/>
  <c r="F147" i="3"/>
  <c r="H146" i="3"/>
  <c r="H143" i="3"/>
  <c r="E141" i="3"/>
  <c r="E138" i="3"/>
  <c r="H129" i="3"/>
  <c r="F124" i="3"/>
  <c r="F115" i="3"/>
  <c r="H114" i="3"/>
  <c r="H111" i="3"/>
  <c r="E109" i="3"/>
  <c r="E106" i="3"/>
  <c r="H371" i="3"/>
  <c r="F366" i="3"/>
  <c r="F44" i="3"/>
  <c r="F41" i="3"/>
  <c r="H40" i="3"/>
  <c r="F38" i="3"/>
  <c r="F28" i="3"/>
  <c r="E284" i="4"/>
  <c r="G284" i="4"/>
  <c r="E281" i="4"/>
  <c r="H263" i="4"/>
  <c r="E87" i="4"/>
  <c r="G87" i="4"/>
  <c r="H271" i="4"/>
  <c r="H263" i="3"/>
  <c r="H257" i="3"/>
  <c r="H247" i="3"/>
  <c r="H241" i="3"/>
  <c r="H231" i="3"/>
  <c r="H225" i="3"/>
  <c r="H215" i="3"/>
  <c r="H209" i="3"/>
  <c r="H199" i="3"/>
  <c r="H193" i="3"/>
  <c r="H183" i="3"/>
  <c r="H177" i="3"/>
  <c r="H167" i="3"/>
  <c r="H158" i="3"/>
  <c r="E150" i="3"/>
  <c r="H141" i="3"/>
  <c r="H126" i="3"/>
  <c r="E118" i="3"/>
  <c r="H109" i="3"/>
  <c r="H368" i="3"/>
  <c r="H37" i="3"/>
  <c r="F35" i="3"/>
  <c r="G321" i="4"/>
  <c r="E321" i="4"/>
  <c r="H303" i="4"/>
  <c r="H284" i="4"/>
  <c r="E145" i="4"/>
  <c r="G145" i="4"/>
  <c r="H106" i="4"/>
  <c r="H103" i="4"/>
  <c r="H97" i="4"/>
  <c r="E90" i="4"/>
  <c r="G90" i="4"/>
  <c r="F175" i="3"/>
  <c r="F172" i="3"/>
  <c r="F148" i="3"/>
  <c r="F139" i="3"/>
  <c r="F116" i="3"/>
  <c r="F107" i="3"/>
  <c r="H44" i="3"/>
  <c r="H28" i="3"/>
  <c r="E308" i="4"/>
  <c r="G308" i="4"/>
  <c r="G201" i="4"/>
  <c r="E201" i="4"/>
  <c r="H135" i="4"/>
  <c r="H115" i="4"/>
  <c r="E96" i="4"/>
  <c r="G96" i="4"/>
  <c r="E56" i="4"/>
  <c r="H82" i="3"/>
  <c r="H74" i="3"/>
  <c r="H66" i="3"/>
  <c r="H58" i="3"/>
  <c r="H50" i="3"/>
  <c r="H100" i="3"/>
  <c r="H92" i="3"/>
  <c r="H84" i="3"/>
  <c r="H309" i="3"/>
  <c r="H299" i="3"/>
  <c r="H296" i="3"/>
  <c r="H293" i="3"/>
  <c r="H283" i="3"/>
  <c r="H280" i="3"/>
  <c r="H277" i="3"/>
  <c r="H267" i="3"/>
  <c r="H264" i="3"/>
  <c r="H261" i="3"/>
  <c r="H251" i="3"/>
  <c r="F249" i="3"/>
  <c r="H248" i="3"/>
  <c r="H245" i="3"/>
  <c r="H235" i="3"/>
  <c r="F233" i="3"/>
  <c r="H232" i="3"/>
  <c r="H229" i="3"/>
  <c r="H219" i="3"/>
  <c r="F217" i="3"/>
  <c r="H216" i="3"/>
  <c r="H213" i="3"/>
  <c r="H203" i="3"/>
  <c r="F201" i="3"/>
  <c r="H200" i="3"/>
  <c r="H197" i="3"/>
  <c r="H187" i="3"/>
  <c r="F185" i="3"/>
  <c r="H184" i="3"/>
  <c r="H181" i="3"/>
  <c r="H171" i="3"/>
  <c r="F169" i="3"/>
  <c r="H168" i="3"/>
  <c r="H165" i="3"/>
  <c r="H150" i="3"/>
  <c r="H147" i="3"/>
  <c r="E142" i="3"/>
  <c r="H133" i="3"/>
  <c r="H118" i="3"/>
  <c r="H115" i="3"/>
  <c r="E110" i="3"/>
  <c r="H101" i="3"/>
  <c r="H41" i="3"/>
  <c r="F39" i="3"/>
  <c r="C21" i="3"/>
  <c r="C12" i="3"/>
  <c r="G12" i="3" s="1"/>
  <c r="E348" i="4"/>
  <c r="G348" i="4"/>
  <c r="E345" i="4"/>
  <c r="H327" i="4"/>
  <c r="E204" i="4"/>
  <c r="G204" i="4"/>
  <c r="H192" i="4"/>
  <c r="H183" i="4"/>
  <c r="H329" i="3"/>
  <c r="H325" i="3"/>
  <c r="H321" i="3"/>
  <c r="H317" i="3"/>
  <c r="H313" i="3"/>
  <c r="H306" i="3"/>
  <c r="H290" i="3"/>
  <c r="H274" i="3"/>
  <c r="F272" i="3"/>
  <c r="F259" i="3"/>
  <c r="H258" i="3"/>
  <c r="F256" i="3"/>
  <c r="F243" i="3"/>
  <c r="H242" i="3"/>
  <c r="F240" i="3"/>
  <c r="F227" i="3"/>
  <c r="H226" i="3"/>
  <c r="F224" i="3"/>
  <c r="F211" i="3"/>
  <c r="H210" i="3"/>
  <c r="F208" i="3"/>
  <c r="F195" i="3"/>
  <c r="H194" i="3"/>
  <c r="F192" i="3"/>
  <c r="F179" i="3"/>
  <c r="H178" i="3"/>
  <c r="F176" i="3"/>
  <c r="F163" i="3"/>
  <c r="H162" i="3"/>
  <c r="E157" i="3"/>
  <c r="H145" i="3"/>
  <c r="F140" i="3"/>
  <c r="H130" i="3"/>
  <c r="E125" i="3"/>
  <c r="H113" i="3"/>
  <c r="H372" i="3"/>
  <c r="E367" i="3"/>
  <c r="F36" i="3"/>
  <c r="F33" i="3"/>
  <c r="H32" i="3"/>
  <c r="F30" i="3"/>
  <c r="C11" i="3"/>
  <c r="G11" i="3" s="1"/>
  <c r="C15" i="3"/>
  <c r="G15" i="3" s="1"/>
  <c r="C19" i="3"/>
  <c r="G19" i="3" s="1"/>
  <c r="C23" i="3"/>
  <c r="G23" i="3" s="1"/>
  <c r="C10" i="3"/>
  <c r="G10" i="3" s="1"/>
  <c r="C14" i="3"/>
  <c r="G14" i="3" s="1"/>
  <c r="C18" i="3"/>
  <c r="C22" i="3"/>
  <c r="G22" i="3" s="1"/>
  <c r="C26" i="3"/>
  <c r="G26" i="3" s="1"/>
  <c r="H348" i="4"/>
  <c r="H320" i="4"/>
  <c r="G217" i="4"/>
  <c r="E217" i="4"/>
  <c r="H297" i="3"/>
  <c r="H287" i="3"/>
  <c r="H281" i="3"/>
  <c r="H271" i="3"/>
  <c r="H265" i="3"/>
  <c r="H255" i="3"/>
  <c r="H249" i="3"/>
  <c r="H239" i="3"/>
  <c r="H233" i="3"/>
  <c r="H223" i="3"/>
  <c r="H217" i="3"/>
  <c r="H207" i="3"/>
  <c r="H201" i="3"/>
  <c r="H191" i="3"/>
  <c r="H185" i="3"/>
  <c r="H175" i="3"/>
  <c r="H169" i="3"/>
  <c r="H157" i="3"/>
  <c r="H142" i="3"/>
  <c r="E134" i="3"/>
  <c r="H125" i="3"/>
  <c r="H110" i="3"/>
  <c r="H367" i="3"/>
  <c r="H45" i="3"/>
  <c r="F43" i="3"/>
  <c r="H29" i="3"/>
  <c r="F27" i="3"/>
  <c r="E372" i="4"/>
  <c r="G372" i="4"/>
  <c r="E220" i="4"/>
  <c r="G220" i="4"/>
  <c r="H207" i="4"/>
  <c r="H143" i="4"/>
  <c r="H372" i="4"/>
  <c r="H360" i="4"/>
  <c r="H351" i="4"/>
  <c r="H345" i="4"/>
  <c r="E332" i="4"/>
  <c r="G332" i="4"/>
  <c r="H308" i="4"/>
  <c r="H296" i="4"/>
  <c r="H287" i="4"/>
  <c r="H281" i="4"/>
  <c r="E268" i="4"/>
  <c r="G268" i="4"/>
  <c r="H244" i="4"/>
  <c r="H223" i="4"/>
  <c r="E188" i="4"/>
  <c r="G188" i="4"/>
  <c r="E169" i="4"/>
  <c r="H160" i="4"/>
  <c r="H151" i="4"/>
  <c r="H148" i="4"/>
  <c r="E124" i="4"/>
  <c r="G124" i="4"/>
  <c r="H368" i="4"/>
  <c r="H240" i="4"/>
  <c r="H42" i="3"/>
  <c r="H38" i="3"/>
  <c r="H34" i="3"/>
  <c r="H30" i="3"/>
  <c r="H375" i="4"/>
  <c r="E356" i="4"/>
  <c r="G356" i="4"/>
  <c r="E353" i="4"/>
  <c r="H311" i="4"/>
  <c r="E292" i="4"/>
  <c r="G292" i="4"/>
  <c r="E289" i="4"/>
  <c r="H268" i="4"/>
  <c r="H256" i="4"/>
  <c r="H247" i="4"/>
  <c r="H232" i="4"/>
  <c r="E225" i="4"/>
  <c r="H216" i="4"/>
  <c r="E209" i="4"/>
  <c r="H188" i="4"/>
  <c r="E172" i="4"/>
  <c r="G172" i="4"/>
  <c r="E156" i="4"/>
  <c r="G156" i="4"/>
  <c r="H131" i="4"/>
  <c r="H124" i="4"/>
  <c r="H121" i="4"/>
  <c r="H99" i="4"/>
  <c r="H356" i="4"/>
  <c r="H344" i="4"/>
  <c r="E316" i="4"/>
  <c r="G316" i="4"/>
  <c r="H292" i="4"/>
  <c r="H280" i="4"/>
  <c r="E252" i="4"/>
  <c r="G252" i="4"/>
  <c r="E228" i="4"/>
  <c r="G228" i="4"/>
  <c r="E212" i="4"/>
  <c r="G212" i="4"/>
  <c r="H191" i="4"/>
  <c r="H182" i="4"/>
  <c r="H172" i="4"/>
  <c r="H156" i="4"/>
  <c r="E130" i="4"/>
  <c r="G130" i="4"/>
  <c r="H127" i="4"/>
  <c r="E54" i="4"/>
  <c r="E8" i="4"/>
  <c r="G8" i="4" s="1"/>
  <c r="B9" i="4" s="1"/>
  <c r="H336" i="4"/>
  <c r="H208" i="4"/>
  <c r="H43" i="3"/>
  <c r="H39" i="3"/>
  <c r="H35" i="3"/>
  <c r="H31" i="3"/>
  <c r="H27" i="3"/>
  <c r="H359" i="4"/>
  <c r="E340" i="4"/>
  <c r="G340" i="4"/>
  <c r="E337" i="4"/>
  <c r="H316" i="4"/>
  <c r="H295" i="4"/>
  <c r="E276" i="4"/>
  <c r="G276" i="4"/>
  <c r="E273" i="4"/>
  <c r="H252" i="4"/>
  <c r="H237" i="4"/>
  <c r="H228" i="4"/>
  <c r="H212" i="4"/>
  <c r="E196" i="4"/>
  <c r="G196" i="4"/>
  <c r="H159" i="4"/>
  <c r="H130" i="4"/>
  <c r="H110" i="4"/>
  <c r="E364" i="4"/>
  <c r="G364" i="4"/>
  <c r="H340" i="4"/>
  <c r="H328" i="4"/>
  <c r="H319" i="4"/>
  <c r="E300" i="4"/>
  <c r="G300" i="4"/>
  <c r="H276" i="4"/>
  <c r="H264" i="4"/>
  <c r="H255" i="4"/>
  <c r="E236" i="4"/>
  <c r="G236" i="4"/>
  <c r="H231" i="4"/>
  <c r="H215" i="4"/>
  <c r="H196" i="4"/>
  <c r="H184" i="4"/>
  <c r="H168" i="4"/>
  <c r="E136" i="4"/>
  <c r="G136" i="4"/>
  <c r="H133" i="4"/>
  <c r="E32" i="4"/>
  <c r="H304" i="4"/>
  <c r="H176" i="4"/>
  <c r="H364" i="4"/>
  <c r="H352" i="4"/>
  <c r="H343" i="4"/>
  <c r="E324" i="4"/>
  <c r="G324" i="4"/>
  <c r="H300" i="4"/>
  <c r="H288" i="4"/>
  <c r="H279" i="4"/>
  <c r="E260" i="4"/>
  <c r="G260" i="4"/>
  <c r="H236" i="4"/>
  <c r="H224" i="4"/>
  <c r="H199" i="4"/>
  <c r="E180" i="4"/>
  <c r="G180" i="4"/>
  <c r="E164" i="4"/>
  <c r="G164" i="4"/>
  <c r="H155" i="4"/>
  <c r="H152" i="4"/>
  <c r="H142" i="4"/>
  <c r="H119" i="4"/>
  <c r="H91" i="4"/>
  <c r="H369" i="4"/>
  <c r="H361" i="4"/>
  <c r="H353" i="4"/>
  <c r="H337" i="4"/>
  <c r="H329" i="4"/>
  <c r="H321" i="4"/>
  <c r="H313" i="4"/>
  <c r="H305" i="4"/>
  <c r="H297" i="4"/>
  <c r="H289" i="4"/>
  <c r="H273" i="4"/>
  <c r="H265" i="4"/>
  <c r="H257" i="4"/>
  <c r="H249" i="4"/>
  <c r="H241" i="4"/>
  <c r="H233" i="4"/>
  <c r="H225" i="4"/>
  <c r="H217" i="4"/>
  <c r="H209" i="4"/>
  <c r="H201" i="4"/>
  <c r="H193" i="4"/>
  <c r="H185" i="4"/>
  <c r="H177" i="4"/>
  <c r="H169" i="4"/>
  <c r="H161" i="4"/>
  <c r="H153" i="4"/>
  <c r="H150" i="4"/>
  <c r="H139" i="4"/>
  <c r="H102" i="4"/>
  <c r="H96" i="4"/>
  <c r="H93" i="4"/>
  <c r="H87" i="4"/>
  <c r="H84" i="4"/>
  <c r="H75" i="4"/>
  <c r="E40" i="4"/>
  <c r="H136" i="4"/>
  <c r="H100" i="4"/>
  <c r="H374" i="4"/>
  <c r="E368" i="4"/>
  <c r="H366" i="4"/>
  <c r="E360" i="4"/>
  <c r="H358" i="4"/>
  <c r="E352" i="4"/>
  <c r="H350" i="4"/>
  <c r="E344" i="4"/>
  <c r="H342" i="4"/>
  <c r="E336" i="4"/>
  <c r="H334" i="4"/>
  <c r="E328" i="4"/>
  <c r="H326" i="4"/>
  <c r="E320" i="4"/>
  <c r="H318" i="4"/>
  <c r="E312" i="4"/>
  <c r="H310" i="4"/>
  <c r="H302" i="4"/>
  <c r="H294" i="4"/>
  <c r="H286" i="4"/>
  <c r="H278" i="4"/>
  <c r="H270" i="4"/>
  <c r="H262" i="4"/>
  <c r="H254" i="4"/>
  <c r="H246" i="4"/>
  <c r="H238" i="4"/>
  <c r="H230" i="4"/>
  <c r="H222" i="4"/>
  <c r="H214" i="4"/>
  <c r="H206" i="4"/>
  <c r="H198" i="4"/>
  <c r="H190" i="4"/>
  <c r="H174" i="4"/>
  <c r="H166" i="4"/>
  <c r="H158" i="4"/>
  <c r="H147" i="4"/>
  <c r="H126" i="4"/>
  <c r="H120" i="4"/>
  <c r="H117" i="4"/>
  <c r="H114" i="4"/>
  <c r="H111" i="4"/>
  <c r="H105" i="4"/>
  <c r="E48" i="4"/>
  <c r="E28" i="4"/>
  <c r="H371" i="4"/>
  <c r="H363" i="4"/>
  <c r="H355" i="4"/>
  <c r="H347" i="4"/>
  <c r="H339" i="4"/>
  <c r="H331" i="4"/>
  <c r="H323" i="4"/>
  <c r="H315" i="4"/>
  <c r="H307" i="4"/>
  <c r="H299" i="4"/>
  <c r="H291" i="4"/>
  <c r="H283" i="4"/>
  <c r="H275" i="4"/>
  <c r="H267" i="4"/>
  <c r="H259" i="4"/>
  <c r="H251" i="4"/>
  <c r="H243" i="4"/>
  <c r="H235" i="4"/>
  <c r="H227" i="4"/>
  <c r="H219" i="4"/>
  <c r="H211" i="4"/>
  <c r="H203" i="4"/>
  <c r="H195" i="4"/>
  <c r="H187" i="4"/>
  <c r="H179" i="4"/>
  <c r="H171" i="4"/>
  <c r="H163" i="4"/>
  <c r="H141" i="4"/>
  <c r="H138" i="4"/>
  <c r="H132" i="4"/>
  <c r="H129" i="4"/>
  <c r="H123" i="4"/>
  <c r="H86" i="4"/>
  <c r="H80" i="4"/>
  <c r="H77" i="4"/>
  <c r="H74" i="4"/>
  <c r="H71" i="4"/>
  <c r="H68" i="4"/>
  <c r="E60" i="4"/>
  <c r="E24" i="4"/>
  <c r="H128" i="4"/>
  <c r="H149" i="4"/>
  <c r="H101" i="4"/>
  <c r="H98" i="4"/>
  <c r="H95" i="4"/>
  <c r="H92" i="4"/>
  <c r="H89" i="4"/>
  <c r="H83" i="4"/>
  <c r="E36" i="4"/>
  <c r="E20" i="4"/>
  <c r="H373" i="4"/>
  <c r="H365" i="4"/>
  <c r="H357" i="4"/>
  <c r="H349" i="4"/>
  <c r="H341" i="4"/>
  <c r="H333" i="4"/>
  <c r="H325" i="4"/>
  <c r="H317" i="4"/>
  <c r="H309" i="4"/>
  <c r="H301" i="4"/>
  <c r="H293" i="4"/>
  <c r="H285" i="4"/>
  <c r="H277" i="4"/>
  <c r="H269" i="4"/>
  <c r="H261" i="4"/>
  <c r="H253" i="4"/>
  <c r="H245" i="4"/>
  <c r="H229" i="4"/>
  <c r="H221" i="4"/>
  <c r="H213" i="4"/>
  <c r="H205" i="4"/>
  <c r="H197" i="4"/>
  <c r="H189" i="4"/>
  <c r="H181" i="4"/>
  <c r="H173" i="4"/>
  <c r="H165" i="4"/>
  <c r="H157" i="4"/>
  <c r="H146" i="4"/>
  <c r="H134" i="4"/>
  <c r="H125" i="4"/>
  <c r="H122" i="4"/>
  <c r="H116" i="4"/>
  <c r="H113" i="4"/>
  <c r="H107" i="4"/>
  <c r="H70" i="4"/>
  <c r="E52" i="4"/>
  <c r="E16" i="4"/>
  <c r="H362" i="4"/>
  <c r="H354" i="4"/>
  <c r="H346" i="4"/>
  <c r="H338" i="4"/>
  <c r="H330" i="4"/>
  <c r="H322" i="4"/>
  <c r="H314" i="4"/>
  <c r="H298" i="4"/>
  <c r="H290" i="4"/>
  <c r="H282" i="4"/>
  <c r="H274" i="4"/>
  <c r="H266" i="4"/>
  <c r="H258" i="4"/>
  <c r="H250" i="4"/>
  <c r="H242" i="4"/>
  <c r="H234" i="4"/>
  <c r="H226" i="4"/>
  <c r="H210" i="4"/>
  <c r="H202" i="4"/>
  <c r="H194" i="4"/>
  <c r="H186" i="4"/>
  <c r="H178" i="4"/>
  <c r="H170" i="4"/>
  <c r="H162" i="4"/>
  <c r="H154" i="4"/>
  <c r="H140" i="4"/>
  <c r="H137" i="4"/>
  <c r="H94" i="4"/>
  <c r="H88" i="4"/>
  <c r="H85" i="4"/>
  <c r="H79" i="4"/>
  <c r="H76" i="4"/>
  <c r="E64" i="4"/>
  <c r="E44" i="4"/>
  <c r="E12" i="4"/>
  <c r="H118" i="4"/>
  <c r="AO8" i="13"/>
  <c r="AL11" i="13"/>
  <c r="G371" i="5"/>
  <c r="D358" i="5"/>
  <c r="F358" i="5"/>
  <c r="F274" i="5"/>
  <c r="D274" i="5"/>
  <c r="F210" i="5"/>
  <c r="D210" i="5"/>
  <c r="AN8" i="13"/>
  <c r="AO5" i="13"/>
  <c r="D322" i="5"/>
  <c r="F322" i="5"/>
  <c r="F216" i="5"/>
  <c r="G216" i="5" s="1"/>
  <c r="AK6" i="13"/>
  <c r="G368" i="5"/>
  <c r="D310" i="5"/>
  <c r="F310" i="5"/>
  <c r="G307" i="5"/>
  <c r="F282" i="5"/>
  <c r="D282" i="5"/>
  <c r="F256" i="5"/>
  <c r="D256" i="5"/>
  <c r="A88" i="10"/>
  <c r="AR8" i="13"/>
  <c r="D338" i="5"/>
  <c r="F338" i="5"/>
  <c r="D332" i="5"/>
  <c r="F332" i="5"/>
  <c r="F253" i="5"/>
  <c r="G253" i="5" s="1"/>
  <c r="D245" i="5"/>
  <c r="F245" i="5"/>
  <c r="F242" i="5"/>
  <c r="G242" i="5" s="1"/>
  <c r="D242" i="5"/>
  <c r="A89" i="10"/>
  <c r="B83" i="10"/>
  <c r="B61" i="10"/>
  <c r="AP10" i="13"/>
  <c r="D354" i="5"/>
  <c r="F354" i="5"/>
  <c r="D348" i="5"/>
  <c r="F348" i="5"/>
  <c r="D324" i="5"/>
  <c r="F324" i="5"/>
  <c r="F290" i="5"/>
  <c r="D290" i="5"/>
  <c r="AQ8" i="13"/>
  <c r="AO23" i="13"/>
  <c r="D340" i="5"/>
  <c r="F340" i="5"/>
  <c r="D312" i="5"/>
  <c r="F312" i="5"/>
  <c r="G300" i="5"/>
  <c r="B59" i="10"/>
  <c r="AQ9" i="13"/>
  <c r="AL4" i="13"/>
  <c r="AN5" i="13"/>
  <c r="AR23" i="13" s="1"/>
  <c r="F359" i="5"/>
  <c r="D359" i="5"/>
  <c r="D356" i="5"/>
  <c r="F356" i="5"/>
  <c r="F266" i="5"/>
  <c r="D266" i="5"/>
  <c r="F351" i="5"/>
  <c r="G351" i="5" s="1"/>
  <c r="F335" i="5"/>
  <c r="G335" i="5" s="1"/>
  <c r="F319" i="5"/>
  <c r="G319" i="5" s="1"/>
  <c r="F297" i="5"/>
  <c r="G297" i="5" s="1"/>
  <c r="G287" i="5"/>
  <c r="G279" i="5"/>
  <c r="G271" i="5"/>
  <c r="G263" i="5"/>
  <c r="F255" i="5"/>
  <c r="D255" i="5"/>
  <c r="F206" i="5"/>
  <c r="D206" i="5"/>
  <c r="G193" i="5"/>
  <c r="G176" i="5"/>
  <c r="F168" i="5"/>
  <c r="D168" i="5"/>
  <c r="G161" i="5"/>
  <c r="F143" i="5"/>
  <c r="D143" i="5"/>
  <c r="G357" i="5"/>
  <c r="G355" i="5"/>
  <c r="F353" i="5"/>
  <c r="G353" i="5" s="1"/>
  <c r="G339" i="5"/>
  <c r="F337" i="5"/>
  <c r="G337" i="5" s="1"/>
  <c r="F321" i="5"/>
  <c r="G321" i="5" s="1"/>
  <c r="F314" i="5"/>
  <c r="D314" i="5"/>
  <c r="F296" i="5"/>
  <c r="G296" i="5" s="1"/>
  <c r="F247" i="5"/>
  <c r="D247" i="5"/>
  <c r="F215" i="5"/>
  <c r="D215" i="5"/>
  <c r="F350" i="5"/>
  <c r="G350" i="5" s="1"/>
  <c r="G341" i="5"/>
  <c r="F334" i="5"/>
  <c r="G334" i="5" s="1"/>
  <c r="G325" i="5"/>
  <c r="F318" i="5"/>
  <c r="G318" i="5" s="1"/>
  <c r="G311" i="5"/>
  <c r="F289" i="5"/>
  <c r="G289" i="5" s="1"/>
  <c r="F281" i="5"/>
  <c r="G281" i="5" s="1"/>
  <c r="F273" i="5"/>
  <c r="G273" i="5" s="1"/>
  <c r="F265" i="5"/>
  <c r="G265" i="5" s="1"/>
  <c r="F238" i="5"/>
  <c r="D238" i="5"/>
  <c r="G195" i="5"/>
  <c r="D181" i="5"/>
  <c r="F181" i="5"/>
  <c r="F95" i="5"/>
  <c r="D95" i="5"/>
  <c r="F306" i="5"/>
  <c r="D306" i="5"/>
  <c r="F286" i="5"/>
  <c r="D286" i="5"/>
  <c r="F278" i="5"/>
  <c r="D278" i="5"/>
  <c r="F270" i="5"/>
  <c r="D270" i="5"/>
  <c r="F262" i="5"/>
  <c r="D262" i="5"/>
  <c r="F208" i="5"/>
  <c r="D208" i="5"/>
  <c r="F170" i="5"/>
  <c r="D170" i="5"/>
  <c r="F369" i="5"/>
  <c r="G369" i="5" s="1"/>
  <c r="F367" i="5"/>
  <c r="G367" i="5" s="1"/>
  <c r="F343" i="5"/>
  <c r="G343" i="5" s="1"/>
  <c r="F327" i="5"/>
  <c r="G327" i="5" s="1"/>
  <c r="F313" i="5"/>
  <c r="G313" i="5" s="1"/>
  <c r="F240" i="5"/>
  <c r="D240" i="5"/>
  <c r="F183" i="5"/>
  <c r="D183" i="5"/>
  <c r="F127" i="5"/>
  <c r="D127" i="5"/>
  <c r="G375" i="5"/>
  <c r="G345" i="5"/>
  <c r="G329" i="5"/>
  <c r="G315" i="5"/>
  <c r="F298" i="5"/>
  <c r="D298" i="5"/>
  <c r="G232" i="5"/>
  <c r="G224" i="5"/>
  <c r="F159" i="5"/>
  <c r="D159" i="5"/>
  <c r="F249" i="5"/>
  <c r="G249" i="5" s="1"/>
  <c r="F218" i="5"/>
  <c r="D218" i="5"/>
  <c r="F185" i="5"/>
  <c r="G185" i="5" s="1"/>
  <c r="F122" i="5"/>
  <c r="D122" i="5"/>
  <c r="G59" i="5"/>
  <c r="F226" i="5"/>
  <c r="D226" i="5"/>
  <c r="F213" i="5"/>
  <c r="G213" i="5" s="1"/>
  <c r="G199" i="5"/>
  <c r="F167" i="5"/>
  <c r="G167" i="5" s="1"/>
  <c r="D167" i="5"/>
  <c r="G149" i="5"/>
  <c r="G145" i="5"/>
  <c r="G133" i="5"/>
  <c r="F119" i="5"/>
  <c r="D119" i="5"/>
  <c r="G109" i="5"/>
  <c r="G104" i="5"/>
  <c r="G85" i="5"/>
  <c r="F80" i="5"/>
  <c r="D80" i="5"/>
  <c r="F72" i="5"/>
  <c r="D72" i="5"/>
  <c r="G69" i="5"/>
  <c r="F64" i="5"/>
  <c r="D64" i="5"/>
  <c r="F234" i="5"/>
  <c r="D234" i="5"/>
  <c r="G207" i="5"/>
  <c r="F201" i="5"/>
  <c r="G201" i="5" s="1"/>
  <c r="F178" i="5"/>
  <c r="D178" i="5"/>
  <c r="F154" i="5"/>
  <c r="D154" i="5"/>
  <c r="F138" i="5"/>
  <c r="D138" i="5"/>
  <c r="F114" i="5"/>
  <c r="D114" i="5"/>
  <c r="F90" i="5"/>
  <c r="D90" i="5"/>
  <c r="G192" i="5"/>
  <c r="G160" i="5"/>
  <c r="F151" i="5"/>
  <c r="D151" i="5"/>
  <c r="G144" i="5"/>
  <c r="F135" i="5"/>
  <c r="D135" i="5"/>
  <c r="F111" i="5"/>
  <c r="D111" i="5"/>
  <c r="F87" i="5"/>
  <c r="D87" i="5"/>
  <c r="F82" i="5"/>
  <c r="D82" i="5"/>
  <c r="D74" i="5"/>
  <c r="F74" i="5"/>
  <c r="F36" i="5"/>
  <c r="D36" i="5"/>
  <c r="F20" i="5"/>
  <c r="D20" i="5"/>
  <c r="F250" i="5"/>
  <c r="D250" i="5"/>
  <c r="G223" i="5"/>
  <c r="F217" i="5"/>
  <c r="G217" i="5" s="1"/>
  <c r="F186" i="5"/>
  <c r="D186" i="5"/>
  <c r="F175" i="5"/>
  <c r="D175" i="5"/>
  <c r="F106" i="5"/>
  <c r="D106" i="5"/>
  <c r="F76" i="5"/>
  <c r="D76" i="5"/>
  <c r="G231" i="5"/>
  <c r="F194" i="5"/>
  <c r="D194" i="5"/>
  <c r="F162" i="5"/>
  <c r="D162" i="5"/>
  <c r="G157" i="5"/>
  <c r="G153" i="5"/>
  <c r="G141" i="5"/>
  <c r="G137" i="5"/>
  <c r="G125" i="5"/>
  <c r="F103" i="5"/>
  <c r="D103" i="5"/>
  <c r="G93" i="5"/>
  <c r="F48" i="5"/>
  <c r="D48" i="5"/>
  <c r="F260" i="5"/>
  <c r="G260" i="5" s="1"/>
  <c r="F257" i="5"/>
  <c r="G257" i="5" s="1"/>
  <c r="G239" i="5"/>
  <c r="F233" i="5"/>
  <c r="G233" i="5" s="1"/>
  <c r="F202" i="5"/>
  <c r="D202" i="5"/>
  <c r="D191" i="5"/>
  <c r="G191" i="5" s="1"/>
  <c r="F189" i="5"/>
  <c r="G189" i="5" s="1"/>
  <c r="F146" i="5"/>
  <c r="D146" i="5"/>
  <c r="F130" i="5"/>
  <c r="D130" i="5"/>
  <c r="F98" i="5"/>
  <c r="D98" i="5"/>
  <c r="F78" i="5"/>
  <c r="D78" i="5"/>
  <c r="F63" i="5"/>
  <c r="D63" i="5"/>
  <c r="F28" i="5"/>
  <c r="D28" i="5"/>
  <c r="G10" i="5"/>
  <c r="F71" i="5"/>
  <c r="D71" i="5"/>
  <c r="F52" i="5"/>
  <c r="D52" i="5"/>
  <c r="F47" i="5"/>
  <c r="D47" i="5"/>
  <c r="F15" i="5"/>
  <c r="F9" i="5"/>
  <c r="D9" i="5"/>
  <c r="F84" i="5"/>
  <c r="G84" i="5" s="1"/>
  <c r="F81" i="5"/>
  <c r="G81" i="5" s="1"/>
  <c r="F79" i="5"/>
  <c r="G79" i="5" s="1"/>
  <c r="G49" i="5"/>
  <c r="F44" i="5"/>
  <c r="D44" i="5"/>
  <c r="G37" i="5"/>
  <c r="G18" i="5"/>
  <c r="F60" i="5"/>
  <c r="D60" i="5"/>
  <c r="G53" i="5"/>
  <c r="F12" i="5"/>
  <c r="D12" i="5"/>
  <c r="F68" i="5"/>
  <c r="D68" i="5"/>
  <c r="F55" i="5"/>
  <c r="D55" i="5"/>
  <c r="D39" i="5"/>
  <c r="G39" i="5" s="1"/>
  <c r="D31" i="5"/>
  <c r="G31" i="5" s="1"/>
  <c r="D23" i="5"/>
  <c r="D15" i="5"/>
  <c r="I7" i="14"/>
  <c r="E8" i="14"/>
  <c r="F8" i="14" s="1"/>
  <c r="G8" i="14" s="1"/>
  <c r="H8" i="14" s="1"/>
  <c r="I8" i="14" s="1"/>
  <c r="D13" i="14"/>
  <c r="C8" i="1"/>
  <c r="D8" i="1" s="1"/>
  <c r="F8" i="1" s="1"/>
  <c r="C10" i="1"/>
  <c r="D10" i="1" s="1"/>
  <c r="F10" i="1" s="1"/>
  <c r="C12" i="1"/>
  <c r="D12" i="1" s="1"/>
  <c r="F12" i="1" s="1"/>
  <c r="C9" i="1"/>
  <c r="D9" i="1" s="1"/>
  <c r="F9" i="1" s="1"/>
  <c r="C11" i="1"/>
  <c r="D11" i="1" s="1"/>
  <c r="F11" i="1" s="1"/>
  <c r="C13" i="1"/>
  <c r="D13" i="1" s="1"/>
  <c r="F13" i="1" s="1"/>
  <c r="D9" i="14"/>
  <c r="B58" i="10" l="1"/>
  <c r="B60" i="10" s="1"/>
  <c r="A60" i="10" s="1"/>
  <c r="B89" i="10"/>
  <c r="G295" i="5"/>
  <c r="B86" i="10"/>
  <c r="G142" i="5"/>
  <c r="G332" i="5"/>
  <c r="G82" i="5"/>
  <c r="G112" i="5"/>
  <c r="G140" i="5"/>
  <c r="D21" i="5"/>
  <c r="G21" i="5" s="1"/>
  <c r="G127" i="5"/>
  <c r="G255" i="5"/>
  <c r="G166" i="5"/>
  <c r="G225" i="5"/>
  <c r="G119" i="5"/>
  <c r="H8" i="3"/>
  <c r="C8" i="4"/>
  <c r="F8" i="4" s="1"/>
  <c r="G361" i="5"/>
  <c r="F13" i="5"/>
  <c r="D13" i="5"/>
  <c r="B84" i="10"/>
  <c r="D26" i="5"/>
  <c r="F26" i="5"/>
  <c r="G26" i="5" s="1"/>
  <c r="G41" i="5"/>
  <c r="G169" i="5"/>
  <c r="G102" i="5"/>
  <c r="G64" i="5"/>
  <c r="G186" i="5"/>
  <c r="G36" i="5"/>
  <c r="G111" i="5"/>
  <c r="G218" i="5"/>
  <c r="G298" i="5"/>
  <c r="G183" i="5"/>
  <c r="G181" i="5"/>
  <c r="G215" i="5"/>
  <c r="G168" i="5"/>
  <c r="G266" i="5"/>
  <c r="G177" i="5"/>
  <c r="G132" i="5"/>
  <c r="G55" i="5"/>
  <c r="G52" i="5"/>
  <c r="G146" i="5"/>
  <c r="G57" i="5"/>
  <c r="G164" i="5"/>
  <c r="G14" i="5"/>
  <c r="G134" i="5"/>
  <c r="G63" i="5"/>
  <c r="G247" i="5"/>
  <c r="G290" i="5"/>
  <c r="G274" i="5"/>
  <c r="G241" i="5"/>
  <c r="G25" i="5"/>
  <c r="G135" i="5"/>
  <c r="G240" i="5"/>
  <c r="G71" i="5"/>
  <c r="G78" i="5"/>
  <c r="G48" i="5"/>
  <c r="G312" i="5"/>
  <c r="G324" i="5"/>
  <c r="G214" i="5"/>
  <c r="G258" i="5"/>
  <c r="G154" i="5"/>
  <c r="G32" i="5"/>
  <c r="G284" i="5"/>
  <c r="G180" i="5"/>
  <c r="G60" i="5"/>
  <c r="G15" i="5"/>
  <c r="G98" i="5"/>
  <c r="G202" i="5"/>
  <c r="G162" i="5"/>
  <c r="G262" i="5"/>
  <c r="G306" i="5"/>
  <c r="G314" i="5"/>
  <c r="G143" i="5"/>
  <c r="G129" i="5"/>
  <c r="G330" i="5"/>
  <c r="G29" i="5"/>
  <c r="G27" i="5"/>
  <c r="G197" i="5"/>
  <c r="D9" i="4"/>
  <c r="C9" i="4" s="1"/>
  <c r="F9" i="4" s="1"/>
  <c r="H9" i="4" s="1"/>
  <c r="G9" i="4"/>
  <c r="B10" i="4" s="1"/>
  <c r="F2" i="1"/>
  <c r="G44" i="5"/>
  <c r="G103" i="5"/>
  <c r="G175" i="5"/>
  <c r="G20" i="5"/>
  <c r="G151" i="5"/>
  <c r="G138" i="5"/>
  <c r="G234" i="5"/>
  <c r="G80" i="5"/>
  <c r="G159" i="5"/>
  <c r="G208" i="5"/>
  <c r="G286" i="5"/>
  <c r="G282" i="5"/>
  <c r="H8" i="4"/>
  <c r="I2" i="2"/>
  <c r="D14" i="14"/>
  <c r="E14" i="14" s="1"/>
  <c r="F14" i="14" s="1"/>
  <c r="G14" i="14" s="1"/>
  <c r="H14" i="14" s="1"/>
  <c r="I14" i="14" s="1"/>
  <c r="AL12" i="13"/>
  <c r="G47" i="5"/>
  <c r="G28" i="5"/>
  <c r="G130" i="5"/>
  <c r="G194" i="5"/>
  <c r="G87" i="5"/>
  <c r="E13" i="14"/>
  <c r="F13" i="14" s="1"/>
  <c r="G13" i="14" s="1"/>
  <c r="H13" i="14" s="1"/>
  <c r="I13" i="14" s="1"/>
  <c r="G122" i="5"/>
  <c r="G238" i="5"/>
  <c r="G206" i="5"/>
  <c r="G359" i="5"/>
  <c r="G338" i="5"/>
  <c r="G210" i="5"/>
  <c r="E2" i="2"/>
  <c r="I1" i="2" s="1"/>
  <c r="AR22" i="13"/>
  <c r="AL1" i="13"/>
  <c r="G340" i="5"/>
  <c r="G348" i="5"/>
  <c r="G310" i="5"/>
  <c r="G21" i="3"/>
  <c r="G2" i="1"/>
  <c r="E8" i="3"/>
  <c r="F8" i="3" s="1"/>
  <c r="B9" i="3" s="1"/>
  <c r="B62" i="10"/>
  <c r="A62" i="10" s="1"/>
  <c r="A61" i="10"/>
  <c r="E9" i="14"/>
  <c r="F9" i="14" s="1"/>
  <c r="G9" i="14" s="1"/>
  <c r="H9" i="14" s="1"/>
  <c r="I9" i="14" s="1"/>
  <c r="G68" i="5"/>
  <c r="G76" i="5"/>
  <c r="G74" i="5"/>
  <c r="G90" i="5"/>
  <c r="G178" i="5"/>
  <c r="G270" i="5"/>
  <c r="G95" i="5"/>
  <c r="G354" i="5"/>
  <c r="G245" i="5"/>
  <c r="G322" i="5"/>
  <c r="G358" i="5"/>
  <c r="G18" i="3"/>
  <c r="D10" i="14"/>
  <c r="E10" i="14" s="1"/>
  <c r="F10" i="14" s="1"/>
  <c r="G10" i="14" s="1"/>
  <c r="H10" i="14" s="1"/>
  <c r="I10" i="14" s="1"/>
  <c r="AL6" i="13"/>
  <c r="AL9" i="13"/>
  <c r="AR9" i="13"/>
  <c r="AP11" i="13" s="1"/>
  <c r="AP12" i="13" s="1"/>
  <c r="G12" i="5"/>
  <c r="G9" i="5"/>
  <c r="G106" i="5"/>
  <c r="G250" i="5"/>
  <c r="G114" i="5"/>
  <c r="G72" i="5"/>
  <c r="G226" i="5"/>
  <c r="G170" i="5"/>
  <c r="G278" i="5"/>
  <c r="G356" i="5"/>
  <c r="G256" i="5"/>
  <c r="G13" i="5" l="1"/>
  <c r="L2" i="5"/>
  <c r="M2" i="5" s="1"/>
  <c r="AQ11" i="13"/>
  <c r="AR11" i="13"/>
  <c r="I1" i="1"/>
  <c r="I2" i="1"/>
  <c r="D15" i="14"/>
  <c r="D10" i="4"/>
  <c r="C10" i="4" s="1"/>
  <c r="F10" i="4" s="1"/>
  <c r="G10" i="4"/>
  <c r="B11" i="4" s="1"/>
  <c r="D9" i="3"/>
  <c r="D11" i="14"/>
  <c r="E12" i="14" s="1"/>
  <c r="F12" i="14" s="1"/>
  <c r="G12" i="14" s="1"/>
  <c r="H12" i="14" s="1"/>
  <c r="I12" i="14" s="1"/>
  <c r="B63" i="10"/>
  <c r="A63" i="10" s="1"/>
  <c r="D11" i="4" l="1"/>
  <c r="C11" i="4" s="1"/>
  <c r="F11" i="4" s="1"/>
  <c r="H11" i="4" s="1"/>
  <c r="G11" i="4"/>
  <c r="B12" i="4" s="1"/>
  <c r="H10" i="4"/>
  <c r="AR15" i="13"/>
  <c r="AR14" i="13"/>
  <c r="AR13" i="13"/>
  <c r="AR20" i="13"/>
  <c r="E9" i="3"/>
  <c r="F9" i="3" s="1"/>
  <c r="B10" i="3" s="1"/>
  <c r="H9" i="3"/>
  <c r="D16" i="14"/>
  <c r="AR18" i="13"/>
  <c r="AR27" i="13"/>
  <c r="AQ19" i="13"/>
  <c r="AQ10" i="13"/>
  <c r="AQ15" i="13"/>
  <c r="AR25" i="13" s="1"/>
  <c r="AR24" i="13" s="1"/>
  <c r="AQ20" i="13"/>
  <c r="E11" i="14"/>
  <c r="F11" i="14" s="1"/>
  <c r="G11" i="14" s="1"/>
  <c r="H11" i="14" s="1"/>
  <c r="I11" i="14" s="1"/>
  <c r="E15" i="14"/>
  <c r="F15" i="14" s="1"/>
  <c r="G15" i="14" s="1"/>
  <c r="H15" i="14" s="1"/>
  <c r="I15" i="14" s="1"/>
  <c r="AR29" i="13" l="1"/>
  <c r="AR28" i="13" s="1"/>
  <c r="AR26" i="13"/>
  <c r="D17" i="14"/>
  <c r="E16" i="14"/>
  <c r="F16" i="14" s="1"/>
  <c r="G16" i="14" s="1"/>
  <c r="H16" i="14" s="1"/>
  <c r="I16" i="14" s="1"/>
  <c r="D12" i="4"/>
  <c r="C12" i="4" s="1"/>
  <c r="F12" i="4" s="1"/>
  <c r="G12" i="4"/>
  <c r="B13" i="4" s="1"/>
  <c r="D10" i="3"/>
  <c r="H10" i="3" l="1"/>
  <c r="E10" i="3"/>
  <c r="F10" i="3" s="1"/>
  <c r="B11" i="3" s="1"/>
  <c r="D18" i="14"/>
  <c r="E17" i="14"/>
  <c r="F17" i="14" s="1"/>
  <c r="G17" i="14" s="1"/>
  <c r="H17" i="14" s="1"/>
  <c r="I17" i="14" s="1"/>
  <c r="D13" i="4"/>
  <c r="C13" i="4" s="1"/>
  <c r="F13" i="4" s="1"/>
  <c r="H13" i="4" s="1"/>
  <c r="G13" i="4"/>
  <c r="B14" i="4" s="1"/>
  <c r="H12" i="4"/>
  <c r="D19" i="14" l="1"/>
  <c r="E18" i="14"/>
  <c r="F18" i="14" s="1"/>
  <c r="G18" i="14" s="1"/>
  <c r="H18" i="14" s="1"/>
  <c r="I18" i="14" s="1"/>
  <c r="D11" i="3"/>
  <c r="D14" i="4"/>
  <c r="C14" i="4" s="1"/>
  <c r="F14" i="4" s="1"/>
  <c r="H14" i="4" s="1"/>
  <c r="G14" i="4"/>
  <c r="B15" i="4" s="1"/>
  <c r="D15" i="4" l="1"/>
  <c r="C15" i="4" s="1"/>
  <c r="F15" i="4" s="1"/>
  <c r="G15" i="4"/>
  <c r="B16" i="4" s="1"/>
  <c r="E11" i="3"/>
  <c r="F11" i="3" s="1"/>
  <c r="B12" i="3" s="1"/>
  <c r="H11" i="3"/>
  <c r="D20" i="14"/>
  <c r="E20" i="14" s="1"/>
  <c r="F20" i="14" s="1"/>
  <c r="G20" i="14" s="1"/>
  <c r="H20" i="14" s="1"/>
  <c r="I20" i="14" s="1"/>
  <c r="E19" i="14"/>
  <c r="F19" i="14" s="1"/>
  <c r="G19" i="14" s="1"/>
  <c r="H19" i="14" s="1"/>
  <c r="I19" i="14" s="1"/>
  <c r="D12" i="3" l="1"/>
  <c r="D16" i="4"/>
  <c r="C16" i="4" s="1"/>
  <c r="F16" i="4" s="1"/>
  <c r="H16" i="4" s="1"/>
  <c r="G16" i="4"/>
  <c r="B17" i="4" s="1"/>
  <c r="D21" i="14"/>
  <c r="H15" i="4"/>
  <c r="D22" i="14" l="1"/>
  <c r="E21" i="14"/>
  <c r="F21" i="14" s="1"/>
  <c r="G21" i="14" s="1"/>
  <c r="H21" i="14" s="1"/>
  <c r="I21" i="14" s="1"/>
  <c r="D17" i="4"/>
  <c r="C17" i="4" s="1"/>
  <c r="F17" i="4" s="1"/>
  <c r="H17" i="4" s="1"/>
  <c r="G17" i="4"/>
  <c r="B18" i="4" s="1"/>
  <c r="E12" i="3"/>
  <c r="F12" i="3" s="1"/>
  <c r="B13" i="3" s="1"/>
  <c r="H12" i="3"/>
  <c r="D18" i="4" l="1"/>
  <c r="C18" i="4" s="1"/>
  <c r="F18" i="4" s="1"/>
  <c r="H18" i="4" s="1"/>
  <c r="G18" i="4"/>
  <c r="B19" i="4" s="1"/>
  <c r="D13" i="3"/>
  <c r="D23" i="14"/>
  <c r="E23" i="14" s="1"/>
  <c r="F23" i="14" s="1"/>
  <c r="G23" i="14" s="1"/>
  <c r="H23" i="14" s="1"/>
  <c r="I23" i="14" s="1"/>
  <c r="E22" i="14"/>
  <c r="F22" i="14" s="1"/>
  <c r="G22" i="14" s="1"/>
  <c r="H22" i="14" s="1"/>
  <c r="I22" i="14" s="1"/>
  <c r="D24" i="14" l="1"/>
  <c r="H13" i="3"/>
  <c r="E13" i="3"/>
  <c r="F13" i="3" s="1"/>
  <c r="B14" i="3" s="1"/>
  <c r="D19" i="4"/>
  <c r="C19" i="4" s="1"/>
  <c r="F19" i="4" s="1"/>
  <c r="H19" i="4" s="1"/>
  <c r="G19" i="4"/>
  <c r="B20" i="4" s="1"/>
  <c r="D20" i="4" l="1"/>
  <c r="C20" i="4" s="1"/>
  <c r="F20" i="4" s="1"/>
  <c r="H20" i="4" s="1"/>
  <c r="G20" i="4"/>
  <c r="B21" i="4" s="1"/>
  <c r="D14" i="3"/>
  <c r="D25" i="14"/>
  <c r="E24" i="14"/>
  <c r="F24" i="14" s="1"/>
  <c r="G24" i="14" s="1"/>
  <c r="H24" i="14" s="1"/>
  <c r="I24" i="14" s="1"/>
  <c r="D26" i="14" l="1"/>
  <c r="D21" i="4"/>
  <c r="C21" i="4" s="1"/>
  <c r="F21" i="4" s="1"/>
  <c r="H21" i="4" s="1"/>
  <c r="G21" i="4"/>
  <c r="B22" i="4" s="1"/>
  <c r="E25" i="14"/>
  <c r="F25" i="14" s="1"/>
  <c r="G25" i="14" s="1"/>
  <c r="H25" i="14" s="1"/>
  <c r="I25" i="14" s="1"/>
  <c r="H14" i="3"/>
  <c r="E14" i="3"/>
  <c r="F14" i="3" s="1"/>
  <c r="B15" i="3" s="1"/>
  <c r="D22" i="4" l="1"/>
  <c r="C22" i="4" s="1"/>
  <c r="F22" i="4" s="1"/>
  <c r="H22" i="4" s="1"/>
  <c r="G22" i="4"/>
  <c r="B23" i="4" s="1"/>
  <c r="D27" i="14"/>
  <c r="E27" i="14" s="1"/>
  <c r="F27" i="14" s="1"/>
  <c r="G27" i="14" s="1"/>
  <c r="H27" i="14" s="1"/>
  <c r="I27" i="14" s="1"/>
  <c r="D15" i="3"/>
  <c r="E26" i="14"/>
  <c r="F26" i="14" s="1"/>
  <c r="G26" i="14" s="1"/>
  <c r="H26" i="14" s="1"/>
  <c r="I26" i="14" s="1"/>
  <c r="E15" i="3" l="1"/>
  <c r="F15" i="3" s="1"/>
  <c r="B16" i="3" s="1"/>
  <c r="H15" i="3"/>
  <c r="D23" i="4"/>
  <c r="C23" i="4" s="1"/>
  <c r="F23" i="4" s="1"/>
  <c r="H23" i="4" s="1"/>
  <c r="G23" i="4"/>
  <c r="B24" i="4" s="1"/>
  <c r="D28" i="14"/>
  <c r="E28" i="14" s="1"/>
  <c r="F28" i="14" s="1"/>
  <c r="G28" i="14" s="1"/>
  <c r="H28" i="14" s="1"/>
  <c r="I28" i="14" s="1"/>
  <c r="D29" i="14" l="1"/>
  <c r="D24" i="4"/>
  <c r="C24" i="4" s="1"/>
  <c r="F24" i="4" s="1"/>
  <c r="H24" i="4" s="1"/>
  <c r="G24" i="4"/>
  <c r="B25" i="4" s="1"/>
  <c r="D16" i="3"/>
  <c r="E16" i="3" l="1"/>
  <c r="F16" i="3" s="1"/>
  <c r="B17" i="3" s="1"/>
  <c r="H16" i="3"/>
  <c r="D25" i="4"/>
  <c r="C25" i="4" s="1"/>
  <c r="F25" i="4" s="1"/>
  <c r="H25" i="4" s="1"/>
  <c r="G25" i="4"/>
  <c r="B26" i="4" s="1"/>
  <c r="D30" i="14"/>
  <c r="E30" i="14" s="1"/>
  <c r="F30" i="14" s="1"/>
  <c r="G30" i="14" s="1"/>
  <c r="H30" i="14" s="1"/>
  <c r="I30" i="14" s="1"/>
  <c r="E29" i="14"/>
  <c r="F29" i="14" s="1"/>
  <c r="G29" i="14" s="1"/>
  <c r="H29" i="14" s="1"/>
  <c r="I29" i="14" s="1"/>
  <c r="D26" i="4" l="1"/>
  <c r="C26" i="4" s="1"/>
  <c r="F26" i="4" s="1"/>
  <c r="H26" i="4" s="1"/>
  <c r="G26" i="4"/>
  <c r="B27" i="4" s="1"/>
  <c r="D31" i="14"/>
  <c r="D17" i="3"/>
  <c r="D32" i="14" l="1"/>
  <c r="D27" i="4"/>
  <c r="C27" i="4" s="1"/>
  <c r="F27" i="4" s="1"/>
  <c r="H27" i="4" s="1"/>
  <c r="G27" i="4"/>
  <c r="B28" i="4" s="1"/>
  <c r="E17" i="3"/>
  <c r="F17" i="3" s="1"/>
  <c r="B18" i="3" s="1"/>
  <c r="H17" i="3"/>
  <c r="E31" i="14"/>
  <c r="F31" i="14" s="1"/>
  <c r="G31" i="14" s="1"/>
  <c r="H31" i="14" s="1"/>
  <c r="I31" i="14" s="1"/>
  <c r="D28" i="4" l="1"/>
  <c r="C28" i="4" s="1"/>
  <c r="F28" i="4" s="1"/>
  <c r="H28" i="4" s="1"/>
  <c r="G28" i="4"/>
  <c r="B29" i="4" s="1"/>
  <c r="D33" i="14"/>
  <c r="E33" i="14" s="1"/>
  <c r="F33" i="14" s="1"/>
  <c r="G33" i="14" s="1"/>
  <c r="H33" i="14" s="1"/>
  <c r="I33" i="14" s="1"/>
  <c r="D18" i="3"/>
  <c r="E32" i="14"/>
  <c r="F32" i="14" s="1"/>
  <c r="G32" i="14" s="1"/>
  <c r="H32" i="14" s="1"/>
  <c r="I32" i="14" s="1"/>
  <c r="E18" i="3" l="1"/>
  <c r="F18" i="3" s="1"/>
  <c r="B19" i="3" s="1"/>
  <c r="H18" i="3"/>
  <c r="D29" i="4"/>
  <c r="C29" i="4" s="1"/>
  <c r="F29" i="4" s="1"/>
  <c r="H29" i="4" s="1"/>
  <c r="G29" i="4"/>
  <c r="B30" i="4" s="1"/>
  <c r="D34" i="14"/>
  <c r="E34" i="14" s="1"/>
  <c r="F34" i="14" s="1"/>
  <c r="G34" i="14" s="1"/>
  <c r="H34" i="14" s="1"/>
  <c r="I34" i="14" s="1"/>
  <c r="D35" i="14" l="1"/>
  <c r="D30" i="4"/>
  <c r="C30" i="4" s="1"/>
  <c r="F30" i="4" s="1"/>
  <c r="H30" i="4" s="1"/>
  <c r="G30" i="4"/>
  <c r="B31" i="4" s="1"/>
  <c r="D19" i="3"/>
  <c r="D31" i="4" l="1"/>
  <c r="C31" i="4" s="1"/>
  <c r="F31" i="4" s="1"/>
  <c r="H31" i="4" s="1"/>
  <c r="G31" i="4"/>
  <c r="B32" i="4" s="1"/>
  <c r="E19" i="3"/>
  <c r="F19" i="3" s="1"/>
  <c r="B20" i="3" s="1"/>
  <c r="H19" i="3"/>
  <c r="D36" i="14"/>
  <c r="E35" i="14"/>
  <c r="F35" i="14" s="1"/>
  <c r="G35" i="14" s="1"/>
  <c r="H35" i="14" s="1"/>
  <c r="I35" i="14" s="1"/>
  <c r="D20" i="3" l="1"/>
  <c r="D32" i="4"/>
  <c r="C32" i="4" s="1"/>
  <c r="F32" i="4" s="1"/>
  <c r="H32" i="4" s="1"/>
  <c r="G32" i="4"/>
  <c r="B33" i="4" s="1"/>
  <c r="D37" i="14"/>
  <c r="E36" i="14"/>
  <c r="F36" i="14" s="1"/>
  <c r="G36" i="14" s="1"/>
  <c r="H36" i="14" s="1"/>
  <c r="I36" i="14" s="1"/>
  <c r="D38" i="14" l="1"/>
  <c r="E37" i="14"/>
  <c r="F37" i="14" s="1"/>
  <c r="G37" i="14" s="1"/>
  <c r="H37" i="14" s="1"/>
  <c r="I37" i="14" s="1"/>
  <c r="D33" i="4"/>
  <c r="C33" i="4" s="1"/>
  <c r="F33" i="4" s="1"/>
  <c r="H33" i="4" s="1"/>
  <c r="G33" i="4"/>
  <c r="B34" i="4" s="1"/>
  <c r="E20" i="3"/>
  <c r="F20" i="3" s="1"/>
  <c r="B21" i="3" s="1"/>
  <c r="H20" i="3"/>
  <c r="D34" i="4" l="1"/>
  <c r="C34" i="4" s="1"/>
  <c r="F34" i="4" s="1"/>
  <c r="H34" i="4" s="1"/>
  <c r="G34" i="4"/>
  <c r="B35" i="4" s="1"/>
  <c r="D21" i="3"/>
  <c r="D39" i="14"/>
  <c r="E39" i="14" s="1"/>
  <c r="F39" i="14" s="1"/>
  <c r="G39" i="14" s="1"/>
  <c r="H39" i="14" s="1"/>
  <c r="I39" i="14" s="1"/>
  <c r="E38" i="14"/>
  <c r="F38" i="14" s="1"/>
  <c r="G38" i="14" s="1"/>
  <c r="H38" i="14" s="1"/>
  <c r="I38" i="14" s="1"/>
  <c r="E21" i="3" l="1"/>
  <c r="F21" i="3" s="1"/>
  <c r="B22" i="3" s="1"/>
  <c r="H21" i="3"/>
  <c r="D35" i="4"/>
  <c r="C35" i="4" s="1"/>
  <c r="F35" i="4" s="1"/>
  <c r="H35" i="4" s="1"/>
  <c r="G35" i="4"/>
  <c r="B36" i="4" s="1"/>
  <c r="D40" i="14"/>
  <c r="E40" i="14" s="1"/>
  <c r="F40" i="14" s="1"/>
  <c r="G40" i="14" s="1"/>
  <c r="H40" i="14" s="1"/>
  <c r="I40" i="14" s="1"/>
  <c r="D41" i="14" l="1"/>
  <c r="D36" i="4"/>
  <c r="C36" i="4" s="1"/>
  <c r="F36" i="4" s="1"/>
  <c r="H36" i="4" s="1"/>
  <c r="G36" i="4"/>
  <c r="B37" i="4" s="1"/>
  <c r="D22" i="3"/>
  <c r="D37" i="4" l="1"/>
  <c r="C37" i="4" s="1"/>
  <c r="F37" i="4" s="1"/>
  <c r="H37" i="4" s="1"/>
  <c r="G37" i="4"/>
  <c r="B38" i="4" s="1"/>
  <c r="E22" i="3"/>
  <c r="F22" i="3" s="1"/>
  <c r="B23" i="3" s="1"/>
  <c r="H22" i="3"/>
  <c r="D42" i="14"/>
  <c r="E41" i="14"/>
  <c r="F41" i="14" s="1"/>
  <c r="G41" i="14" s="1"/>
  <c r="H41" i="14" s="1"/>
  <c r="I41" i="14" s="1"/>
  <c r="D43" i="14" l="1"/>
  <c r="D38" i="4"/>
  <c r="C38" i="4" s="1"/>
  <c r="F38" i="4" s="1"/>
  <c r="H38" i="4" s="1"/>
  <c r="G38" i="4"/>
  <c r="B39" i="4" s="1"/>
  <c r="E42" i="14"/>
  <c r="F42" i="14" s="1"/>
  <c r="G42" i="14" s="1"/>
  <c r="H42" i="14" s="1"/>
  <c r="I42" i="14" s="1"/>
  <c r="D23" i="3"/>
  <c r="H23" i="3" l="1"/>
  <c r="E23" i="3"/>
  <c r="F23" i="3" s="1"/>
  <c r="B24" i="3" s="1"/>
  <c r="D39" i="4"/>
  <c r="C39" i="4" s="1"/>
  <c r="F39" i="4" s="1"/>
  <c r="H39" i="4" s="1"/>
  <c r="G39" i="4"/>
  <c r="B40" i="4" s="1"/>
  <c r="D44" i="14"/>
  <c r="E43" i="14"/>
  <c r="F43" i="14" s="1"/>
  <c r="G43" i="14" s="1"/>
  <c r="H43" i="14" s="1"/>
  <c r="I43" i="14" s="1"/>
  <c r="D45" i="14" l="1"/>
  <c r="D40" i="4"/>
  <c r="C40" i="4" s="1"/>
  <c r="F40" i="4" s="1"/>
  <c r="H40" i="4" s="1"/>
  <c r="G40" i="4"/>
  <c r="B41" i="4" s="1"/>
  <c r="E44" i="14"/>
  <c r="F44" i="14" s="1"/>
  <c r="G44" i="14" s="1"/>
  <c r="H44" i="14" s="1"/>
  <c r="I44" i="14" s="1"/>
  <c r="D24" i="3"/>
  <c r="D41" i="4" l="1"/>
  <c r="C41" i="4" s="1"/>
  <c r="F41" i="4" s="1"/>
  <c r="H41" i="4" s="1"/>
  <c r="G41" i="4"/>
  <c r="B42" i="4" s="1"/>
  <c r="E24" i="3"/>
  <c r="F24" i="3" s="1"/>
  <c r="B25" i="3" s="1"/>
  <c r="H24" i="3"/>
  <c r="D46" i="14"/>
  <c r="E46" i="14" s="1"/>
  <c r="F46" i="14" s="1"/>
  <c r="G46" i="14" s="1"/>
  <c r="H46" i="14" s="1"/>
  <c r="I46" i="14" s="1"/>
  <c r="E45" i="14"/>
  <c r="F45" i="14" s="1"/>
  <c r="G45" i="14" s="1"/>
  <c r="H45" i="14" s="1"/>
  <c r="I45" i="14" s="1"/>
  <c r="D42" i="4" l="1"/>
  <c r="C42" i="4" s="1"/>
  <c r="F42" i="4" s="1"/>
  <c r="H42" i="4" s="1"/>
  <c r="G42" i="4"/>
  <c r="B43" i="4" s="1"/>
  <c r="D47" i="14"/>
  <c r="D25" i="3"/>
  <c r="E25" i="3" l="1"/>
  <c r="F25" i="3" s="1"/>
  <c r="B26" i="3" s="1"/>
  <c r="H25" i="3"/>
  <c r="D43" i="4"/>
  <c r="C43" i="4" s="1"/>
  <c r="F43" i="4" s="1"/>
  <c r="H43" i="4" s="1"/>
  <c r="G43" i="4"/>
  <c r="B44" i="4" s="1"/>
  <c r="D48" i="14"/>
  <c r="E47" i="14"/>
  <c r="F47" i="14" s="1"/>
  <c r="G47" i="14" s="1"/>
  <c r="H47" i="14" s="1"/>
  <c r="I47" i="14" s="1"/>
  <c r="D49" i="14" l="1"/>
  <c r="E48" i="14"/>
  <c r="F48" i="14" s="1"/>
  <c r="G48" i="14" s="1"/>
  <c r="H48" i="14" s="1"/>
  <c r="I48" i="14" s="1"/>
  <c r="D44" i="4"/>
  <c r="C44" i="4" s="1"/>
  <c r="F44" i="4" s="1"/>
  <c r="H44" i="4" s="1"/>
  <c r="G44" i="4"/>
  <c r="B45" i="4" s="1"/>
  <c r="D26" i="3"/>
  <c r="D45" i="4" l="1"/>
  <c r="C45" i="4" s="1"/>
  <c r="F45" i="4" s="1"/>
  <c r="H45" i="4" s="1"/>
  <c r="G45" i="4"/>
  <c r="B46" i="4" s="1"/>
  <c r="E26" i="3"/>
  <c r="F26" i="3" s="1"/>
  <c r="H26" i="3"/>
  <c r="M2" i="3" s="1"/>
  <c r="N2" i="3" s="1"/>
  <c r="D50" i="14"/>
  <c r="E49" i="14"/>
  <c r="F49" i="14" s="1"/>
  <c r="G49" i="14" s="1"/>
  <c r="H49" i="14" s="1"/>
  <c r="I49" i="14" s="1"/>
  <c r="D51" i="14" l="1"/>
  <c r="E50" i="14"/>
  <c r="F50" i="14" s="1"/>
  <c r="G50" i="14" s="1"/>
  <c r="H50" i="14" s="1"/>
  <c r="I50" i="14" s="1"/>
  <c r="D46" i="4"/>
  <c r="C46" i="4" s="1"/>
  <c r="F46" i="4" s="1"/>
  <c r="H46" i="4" s="1"/>
  <c r="G46" i="4"/>
  <c r="B47" i="4" s="1"/>
  <c r="D47" i="4" l="1"/>
  <c r="C47" i="4" s="1"/>
  <c r="F47" i="4" s="1"/>
  <c r="H47" i="4" s="1"/>
  <c r="G47" i="4"/>
  <c r="B48" i="4" s="1"/>
  <c r="D52" i="14"/>
  <c r="E51" i="14"/>
  <c r="F51" i="14" s="1"/>
  <c r="G51" i="14" s="1"/>
  <c r="H51" i="14" s="1"/>
  <c r="I51" i="14" s="1"/>
  <c r="D48" i="4" l="1"/>
  <c r="C48" i="4" s="1"/>
  <c r="F48" i="4" s="1"/>
  <c r="H48" i="4" s="1"/>
  <c r="G48" i="4"/>
  <c r="B49" i="4" s="1"/>
  <c r="D53" i="14"/>
  <c r="E52" i="14"/>
  <c r="F52" i="14" s="1"/>
  <c r="G52" i="14" s="1"/>
  <c r="H52" i="14" s="1"/>
  <c r="I52" i="14" s="1"/>
  <c r="D49" i="4" l="1"/>
  <c r="C49" i="4" s="1"/>
  <c r="F49" i="4" s="1"/>
  <c r="H49" i="4" s="1"/>
  <c r="G49" i="4"/>
  <c r="B50" i="4" s="1"/>
  <c r="D54" i="14"/>
  <c r="E53" i="14"/>
  <c r="F53" i="14" s="1"/>
  <c r="G53" i="14" s="1"/>
  <c r="H53" i="14" s="1"/>
  <c r="I53" i="14" s="1"/>
  <c r="D50" i="4" l="1"/>
  <c r="C50" i="4" s="1"/>
  <c r="F50" i="4" s="1"/>
  <c r="H50" i="4" s="1"/>
  <c r="G50" i="4"/>
  <c r="B51" i="4" s="1"/>
  <c r="D55" i="14"/>
  <c r="E54" i="14"/>
  <c r="F54" i="14" s="1"/>
  <c r="G54" i="14" s="1"/>
  <c r="H54" i="14" s="1"/>
  <c r="I54" i="14" s="1"/>
  <c r="D51" i="4" l="1"/>
  <c r="C51" i="4" s="1"/>
  <c r="F51" i="4" s="1"/>
  <c r="H51" i="4" s="1"/>
  <c r="G51" i="4"/>
  <c r="B52" i="4" s="1"/>
  <c r="D56" i="14"/>
  <c r="E55" i="14"/>
  <c r="F55" i="14" s="1"/>
  <c r="G55" i="14" s="1"/>
  <c r="H55" i="14" s="1"/>
  <c r="I55" i="14" s="1"/>
  <c r="D52" i="4" l="1"/>
  <c r="C52" i="4" s="1"/>
  <c r="F52" i="4" s="1"/>
  <c r="H52" i="4" s="1"/>
  <c r="G52" i="4"/>
  <c r="B53" i="4" s="1"/>
  <c r="D57" i="14"/>
  <c r="E56" i="14"/>
  <c r="F56" i="14" s="1"/>
  <c r="G56" i="14" s="1"/>
  <c r="H56" i="14" s="1"/>
  <c r="I56" i="14" s="1"/>
  <c r="D53" i="4" l="1"/>
  <c r="C53" i="4" s="1"/>
  <c r="F53" i="4" s="1"/>
  <c r="H53" i="4" s="1"/>
  <c r="G53" i="4"/>
  <c r="B54" i="4" s="1"/>
  <c r="D58" i="14"/>
  <c r="E57" i="14"/>
  <c r="F57" i="14" s="1"/>
  <c r="G57" i="14" s="1"/>
  <c r="H57" i="14" s="1"/>
  <c r="I57" i="14" s="1"/>
  <c r="D54" i="4" l="1"/>
  <c r="C54" i="4" s="1"/>
  <c r="F54" i="4" s="1"/>
  <c r="H54" i="4" s="1"/>
  <c r="G54" i="4"/>
  <c r="B55" i="4" s="1"/>
  <c r="D59" i="14"/>
  <c r="E58" i="14"/>
  <c r="F58" i="14" s="1"/>
  <c r="G58" i="14" s="1"/>
  <c r="H58" i="14" s="1"/>
  <c r="I58" i="14" s="1"/>
  <c r="D55" i="4" l="1"/>
  <c r="C55" i="4" s="1"/>
  <c r="F55" i="4" s="1"/>
  <c r="H55" i="4" s="1"/>
  <c r="G55" i="4"/>
  <c r="B56" i="4" s="1"/>
  <c r="D60" i="14"/>
  <c r="E59" i="14"/>
  <c r="F59" i="14" s="1"/>
  <c r="G59" i="14" s="1"/>
  <c r="H59" i="14" s="1"/>
  <c r="I59" i="14" s="1"/>
  <c r="D56" i="4" l="1"/>
  <c r="C56" i="4" s="1"/>
  <c r="F56" i="4" s="1"/>
  <c r="H56" i="4" s="1"/>
  <c r="G56" i="4"/>
  <c r="B57" i="4" s="1"/>
  <c r="D61" i="14"/>
  <c r="E60" i="14"/>
  <c r="F60" i="14" s="1"/>
  <c r="G60" i="14" s="1"/>
  <c r="H60" i="14" s="1"/>
  <c r="I60" i="14" s="1"/>
  <c r="D57" i="4" l="1"/>
  <c r="C57" i="4" s="1"/>
  <c r="F57" i="4" s="1"/>
  <c r="H57" i="4" s="1"/>
  <c r="G57" i="4"/>
  <c r="B58" i="4" s="1"/>
  <c r="D62" i="14"/>
  <c r="E61" i="14"/>
  <c r="F61" i="14" s="1"/>
  <c r="G61" i="14" s="1"/>
  <c r="H61" i="14" s="1"/>
  <c r="I61" i="14" s="1"/>
  <c r="D58" i="4" l="1"/>
  <c r="C58" i="4" s="1"/>
  <c r="F58" i="4" s="1"/>
  <c r="H58" i="4" s="1"/>
  <c r="G58" i="4"/>
  <c r="B59" i="4" s="1"/>
  <c r="D63" i="14"/>
  <c r="E62" i="14"/>
  <c r="F62" i="14" s="1"/>
  <c r="G62" i="14" s="1"/>
  <c r="H62" i="14" s="1"/>
  <c r="I62" i="14" s="1"/>
  <c r="D59" i="4" l="1"/>
  <c r="C59" i="4" s="1"/>
  <c r="F59" i="4" s="1"/>
  <c r="H59" i="4" s="1"/>
  <c r="G59" i="4"/>
  <c r="B60" i="4" s="1"/>
  <c r="D64" i="14"/>
  <c r="E63" i="14"/>
  <c r="F63" i="14" s="1"/>
  <c r="G63" i="14" s="1"/>
  <c r="H63" i="14" s="1"/>
  <c r="I63" i="14" s="1"/>
  <c r="D60" i="4" l="1"/>
  <c r="C60" i="4" s="1"/>
  <c r="F60" i="4" s="1"/>
  <c r="H60" i="4" s="1"/>
  <c r="G60" i="4"/>
  <c r="B61" i="4" s="1"/>
  <c r="D65" i="14"/>
  <c r="E64" i="14"/>
  <c r="F64" i="14" s="1"/>
  <c r="G64" i="14" s="1"/>
  <c r="H64" i="14" s="1"/>
  <c r="I64" i="14" s="1"/>
  <c r="D61" i="4" l="1"/>
  <c r="C61" i="4" s="1"/>
  <c r="F61" i="4" s="1"/>
  <c r="H61" i="4" s="1"/>
  <c r="G61" i="4"/>
  <c r="B62" i="4" s="1"/>
  <c r="D66" i="14"/>
  <c r="E65" i="14"/>
  <c r="F65" i="14" s="1"/>
  <c r="G65" i="14" s="1"/>
  <c r="H65" i="14" s="1"/>
  <c r="I65" i="14" s="1"/>
  <c r="D62" i="4" l="1"/>
  <c r="C62" i="4" s="1"/>
  <c r="F62" i="4" s="1"/>
  <c r="H62" i="4" s="1"/>
  <c r="G62" i="4"/>
  <c r="B63" i="4" s="1"/>
  <c r="D67" i="14"/>
  <c r="E66" i="14"/>
  <c r="F66" i="14" s="1"/>
  <c r="G66" i="14" s="1"/>
  <c r="H66" i="14" s="1"/>
  <c r="I66" i="14" s="1"/>
  <c r="D63" i="4" l="1"/>
  <c r="C63" i="4" s="1"/>
  <c r="F63" i="4" s="1"/>
  <c r="H63" i="4" s="1"/>
  <c r="G63" i="4"/>
  <c r="B64" i="4" s="1"/>
  <c r="D68" i="14"/>
  <c r="E67" i="14"/>
  <c r="F67" i="14" s="1"/>
  <c r="G67" i="14" s="1"/>
  <c r="H67" i="14" s="1"/>
  <c r="I67" i="14" s="1"/>
  <c r="D64" i="4" l="1"/>
  <c r="C64" i="4" s="1"/>
  <c r="F64" i="4" s="1"/>
  <c r="H64" i="4" s="1"/>
  <c r="G64" i="4"/>
  <c r="B65" i="4" s="1"/>
  <c r="D69" i="14"/>
  <c r="E68" i="14"/>
  <c r="F68" i="14" s="1"/>
  <c r="G68" i="14" s="1"/>
  <c r="H68" i="14" s="1"/>
  <c r="I68" i="14" s="1"/>
  <c r="D65" i="4" l="1"/>
  <c r="C65" i="4" s="1"/>
  <c r="F65" i="4" s="1"/>
  <c r="H65" i="4" s="1"/>
  <c r="G65" i="4"/>
  <c r="B66" i="4" s="1"/>
  <c r="D70" i="14"/>
  <c r="E69" i="14"/>
  <c r="F69" i="14" s="1"/>
  <c r="G69" i="14" s="1"/>
  <c r="H69" i="14" s="1"/>
  <c r="I69" i="14" s="1"/>
  <c r="D66" i="4" l="1"/>
  <c r="C66" i="4" s="1"/>
  <c r="F66" i="4" s="1"/>
  <c r="H66" i="4" s="1"/>
  <c r="G66" i="4"/>
  <c r="B67" i="4" s="1"/>
  <c r="D71" i="14"/>
  <c r="E70" i="14"/>
  <c r="F70" i="14" s="1"/>
  <c r="G70" i="14" s="1"/>
  <c r="H70" i="14" s="1"/>
  <c r="I70" i="14" s="1"/>
  <c r="D67" i="4" l="1"/>
  <c r="C67" i="4" s="1"/>
  <c r="F67" i="4" s="1"/>
  <c r="G67" i="4"/>
  <c r="D72" i="14"/>
  <c r="E71" i="14"/>
  <c r="F71" i="14" s="1"/>
  <c r="G71" i="14" s="1"/>
  <c r="H71" i="14" s="1"/>
  <c r="I71" i="14" s="1"/>
  <c r="D73" i="14" l="1"/>
  <c r="E72" i="14"/>
  <c r="F72" i="14" s="1"/>
  <c r="G72" i="14" s="1"/>
  <c r="H72" i="14" s="1"/>
  <c r="I72" i="14" s="1"/>
  <c r="H67" i="4"/>
  <c r="K2" i="4" s="1"/>
  <c r="L2" i="4" s="1"/>
  <c r="H2" i="4"/>
  <c r="I2" i="4" s="1"/>
  <c r="D74" i="14" l="1"/>
  <c r="E73" i="14"/>
  <c r="F73" i="14" s="1"/>
  <c r="G73" i="14" s="1"/>
  <c r="H73" i="14" s="1"/>
  <c r="I73" i="14" s="1"/>
  <c r="D75" i="14" l="1"/>
  <c r="E74" i="14"/>
  <c r="F74" i="14" s="1"/>
  <c r="G74" i="14" s="1"/>
  <c r="H74" i="14" s="1"/>
  <c r="I74" i="14" s="1"/>
  <c r="D76" i="14" l="1"/>
  <c r="E75" i="14"/>
  <c r="F75" i="14" s="1"/>
  <c r="G75" i="14" s="1"/>
  <c r="H75" i="14" s="1"/>
  <c r="I75" i="14" s="1"/>
  <c r="D77" i="14" l="1"/>
  <c r="E76" i="14"/>
  <c r="F76" i="14" s="1"/>
  <c r="G76" i="14" s="1"/>
  <c r="H76" i="14" s="1"/>
  <c r="I76" i="14" s="1"/>
  <c r="D78" i="14" l="1"/>
  <c r="E77" i="14"/>
  <c r="F77" i="14" s="1"/>
  <c r="G77" i="14" s="1"/>
  <c r="H77" i="14" s="1"/>
  <c r="I77" i="14" s="1"/>
  <c r="D79" i="14" l="1"/>
  <c r="E78" i="14"/>
  <c r="F78" i="14" s="1"/>
  <c r="G78" i="14" s="1"/>
  <c r="H78" i="14" s="1"/>
  <c r="I78" i="14" s="1"/>
  <c r="D80" i="14" l="1"/>
  <c r="E79" i="14"/>
  <c r="F79" i="14" s="1"/>
  <c r="G79" i="14" s="1"/>
  <c r="H79" i="14" s="1"/>
  <c r="I79" i="14" s="1"/>
  <c r="D81" i="14" l="1"/>
  <c r="E80" i="14"/>
  <c r="F80" i="14" s="1"/>
  <c r="G80" i="14" s="1"/>
  <c r="H80" i="14" s="1"/>
  <c r="I80" i="14" s="1"/>
  <c r="D82" i="14" l="1"/>
  <c r="E82" i="14" s="1"/>
  <c r="F82" i="14" s="1"/>
  <c r="G82" i="14" s="1"/>
  <c r="H82" i="14" s="1"/>
  <c r="I82" i="14" s="1"/>
  <c r="H2" i="14" s="1"/>
  <c r="K1" i="14" s="1"/>
  <c r="E81" i="14"/>
  <c r="F81" i="14" s="1"/>
  <c r="G81" i="14" s="1"/>
  <c r="H81" i="14" s="1"/>
  <c r="I81" i="14" s="1"/>
</calcChain>
</file>

<file path=xl/sharedStrings.xml><?xml version="1.0" encoding="utf-8"?>
<sst xmlns="http://schemas.openxmlformats.org/spreadsheetml/2006/main" count="185" uniqueCount="87">
  <si>
    <t>Tidshorisont</t>
  </si>
  <si>
    <t>Kalkulationsrente</t>
  </si>
  <si>
    <t>Scrapværdi</t>
  </si>
  <si>
    <t>Betalingsstrømme</t>
  </si>
  <si>
    <t>Kapitalværdi</t>
  </si>
  <si>
    <t>Intern rente</t>
  </si>
  <si>
    <t>År</t>
  </si>
  <si>
    <t>Investering/scrap</t>
  </si>
  <si>
    <t>Nettobetalinger</t>
  </si>
  <si>
    <t>Diskonteringsfaktor</t>
  </si>
  <si>
    <t>Tilbagediskonterede nettobetalinger</t>
  </si>
  <si>
    <t>Kritisk værdi af betalingsstrømmene sæt celle F2 lig 0 ved at ændre celle E2</t>
  </si>
  <si>
    <t>Kritisk værdi for scrap sæt celle F2 lig 0 ved at ændre celle C2</t>
  </si>
  <si>
    <t>Kritisk værdi for investering sæt celle F2 lig 0 ved at ændre celle C2</t>
  </si>
  <si>
    <t>Investering</t>
  </si>
  <si>
    <t>Hovedstol</t>
  </si>
  <si>
    <t>Terminer pr. år</t>
  </si>
  <si>
    <t>Terminer i alt</t>
  </si>
  <si>
    <t>Årlig nominel rente</t>
  </si>
  <si>
    <t>FV</t>
  </si>
  <si>
    <t>Provenue</t>
  </si>
  <si>
    <t>Kurs</t>
  </si>
  <si>
    <t>Stiftelse</t>
  </si>
  <si>
    <t>Ydelse</t>
  </si>
  <si>
    <t>Ydelser</t>
  </si>
  <si>
    <t>Rente</t>
  </si>
  <si>
    <t>Restgæld primo</t>
  </si>
  <si>
    <t>Afdrag</t>
  </si>
  <si>
    <t>Termin</t>
  </si>
  <si>
    <t>Ultimo restgæld</t>
  </si>
  <si>
    <t>ÅOP</t>
  </si>
  <si>
    <t>Terminsrente</t>
  </si>
  <si>
    <t>Terminsrente effektiv</t>
  </si>
  <si>
    <t>Tilbagediskonterede Betalingsstrømme</t>
  </si>
  <si>
    <t>Dage mellem kontant og senere betaling</t>
  </si>
  <si>
    <t>Besparelse i procent</t>
  </si>
  <si>
    <t>Betal nu</t>
  </si>
  <si>
    <t>Besparelse senere</t>
  </si>
  <si>
    <t>ÅOP hvis 360 dage pr år</t>
  </si>
  <si>
    <t>ÅOP hvis 365 dage pr år</t>
  </si>
  <si>
    <t>Kassekredit maksimum</t>
  </si>
  <si>
    <t>ÅOP =</t>
  </si>
  <si>
    <t>Nominel rente</t>
  </si>
  <si>
    <t>Gennemsnitlig udnyttelse</t>
  </si>
  <si>
    <t>Udnyttelsesgrad</t>
  </si>
  <si>
    <t>Provision p.a.</t>
  </si>
  <si>
    <t>Effektiv rente termin</t>
  </si>
  <si>
    <t>Pris</t>
  </si>
  <si>
    <t>P</t>
  </si>
  <si>
    <t>a</t>
  </si>
  <si>
    <t>b</t>
  </si>
  <si>
    <t>GROMK</t>
  </si>
  <si>
    <t>Kapacitet</t>
  </si>
  <si>
    <t>Ordre</t>
  </si>
  <si>
    <t>Størrelse</t>
  </si>
  <si>
    <t>Optimal mængde</t>
  </si>
  <si>
    <t>GROMSGROMK</t>
  </si>
  <si>
    <t>Optimal pris</t>
  </si>
  <si>
    <t>Mængde</t>
  </si>
  <si>
    <t>GG</t>
  </si>
  <si>
    <t>GG1</t>
  </si>
  <si>
    <t>GG2</t>
  </si>
  <si>
    <t>GG3</t>
  </si>
  <si>
    <t>oligopolmængde</t>
  </si>
  <si>
    <t>hældning a</t>
  </si>
  <si>
    <t>skæring b</t>
  </si>
  <si>
    <t>GGskæring1</t>
  </si>
  <si>
    <t>GGskæring2</t>
  </si>
  <si>
    <t>GGoligopol</t>
  </si>
  <si>
    <t>Skatteprocent</t>
  </si>
  <si>
    <t>Betalingsstrømme-skat</t>
  </si>
  <si>
    <t>ÅOP-skat</t>
  </si>
  <si>
    <t>Terminsrente effektiv - skat</t>
  </si>
  <si>
    <t>Saldo Ultimo</t>
  </si>
  <si>
    <t>Skattegrundlag</t>
  </si>
  <si>
    <t>Afskrivning Saldometoden</t>
  </si>
  <si>
    <t>Afskrivning %</t>
  </si>
  <si>
    <t>Skatte %</t>
  </si>
  <si>
    <t>Skat</t>
  </si>
  <si>
    <t>Nettobetalinger efter skat</t>
  </si>
  <si>
    <t>Kalkulationsrente efter skat</t>
  </si>
  <si>
    <t>Nettobetalinger efter skat tid 0</t>
  </si>
  <si>
    <t>Investering scrap</t>
  </si>
  <si>
    <t>Kapitalværdi efter skat</t>
  </si>
  <si>
    <t>Årlige nettobetalinger</t>
  </si>
  <si>
    <t>Tilbagebetalingstid
 m rente korr. ex. Scrap</t>
  </si>
  <si>
    <t>Hvis blank max kap 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</si>
</sst>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_ * #,##0.00_ ;_ * \-#,##0.00_ ;_ * &quot;-&quot;??_ ;_ @_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</cellStyleXfs>
  <cellXfs count="64">
    <xf numFmtId="0" fontId="0" fillId="0" borderId="0" xfId="0"/>
    <xf numFmtId="0" fontId="3" fillId="0" borderId="0" xfId="0" applyFont="1"/>
    <xf numFmtId="0" fontId="3" fillId="2" borderId="0" xfId="0" applyFont="1" applyFill="1"/>
    <xf numFmtId="9" fontId="3" fillId="2" borderId="0" xfId="0" applyNumberFormat="1" applyFont="1" applyFill="1"/>
    <xf numFmtId="4" fontId="3" fillId="2" borderId="0" xfId="0" applyNumberFormat="1" applyFont="1" applyFill="1"/>
    <xf numFmtId="4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left" vertical="top"/>
    </xf>
    <xf numFmtId="10" fontId="3" fillId="0" borderId="0" xfId="0" applyNumberFormat="1" applyFont="1"/>
    <xf numFmtId="10" fontId="3" fillId="2" borderId="0" xfId="0" applyNumberFormat="1" applyFont="1" applyFill="1"/>
    <xf numFmtId="4" fontId="3" fillId="0" borderId="0" xfId="0" applyNumberFormat="1" applyFont="1" applyFill="1"/>
    <xf numFmtId="4" fontId="4" fillId="0" borderId="0" xfId="0" applyNumberFormat="1" applyFont="1" applyFill="1"/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/>
    <xf numFmtId="4" fontId="3" fillId="3" borderId="0" xfId="0" applyNumberFormat="1" applyFont="1" applyFill="1"/>
    <xf numFmtId="164" fontId="3" fillId="3" borderId="0" xfId="0" applyNumberFormat="1" applyFont="1" applyFill="1"/>
    <xf numFmtId="3" fontId="3" fillId="3" borderId="0" xfId="0" applyNumberFormat="1" applyFont="1" applyFill="1"/>
    <xf numFmtId="10" fontId="4" fillId="0" borderId="0" xfId="1" applyNumberFormat="1" applyFont="1" applyFill="1"/>
    <xf numFmtId="165" fontId="3" fillId="0" borderId="0" xfId="0" applyNumberFormat="1" applyFont="1"/>
    <xf numFmtId="3" fontId="3" fillId="2" borderId="0" xfId="0" applyNumberFormat="1" applyFont="1" applyFill="1"/>
    <xf numFmtId="3" fontId="3" fillId="0" borderId="0" xfId="0" applyNumberFormat="1" applyFont="1" applyFill="1"/>
    <xf numFmtId="3" fontId="3" fillId="3" borderId="0" xfId="0" applyNumberFormat="1" applyFont="1" applyFill="1" applyAlignment="1">
      <alignment horizontal="right" vertical="top" wrapText="1"/>
    </xf>
    <xf numFmtId="10" fontId="5" fillId="0" borderId="0" xfId="1" applyNumberFormat="1" applyFont="1" applyFill="1"/>
    <xf numFmtId="3" fontId="3" fillId="0" borderId="0" xfId="0" applyNumberFormat="1" applyFont="1"/>
    <xf numFmtId="0" fontId="3" fillId="0" borderId="0" xfId="0" applyFont="1" applyFill="1" applyAlignment="1">
      <alignment horizontal="left" vertical="top" wrapText="1"/>
    </xf>
    <xf numFmtId="9" fontId="0" fillId="2" borderId="0" xfId="0" applyNumberFormat="1" applyFill="1"/>
    <xf numFmtId="0" fontId="0" fillId="2" borderId="0" xfId="0" applyFill="1"/>
    <xf numFmtId="10" fontId="0" fillId="0" borderId="0" xfId="0" applyNumberFormat="1"/>
    <xf numFmtId="10" fontId="0" fillId="0" borderId="0" xfId="1" applyNumberFormat="1" applyFont="1"/>
    <xf numFmtId="10" fontId="3" fillId="0" borderId="0" xfId="1" applyNumberFormat="1" applyFont="1"/>
    <xf numFmtId="9" fontId="3" fillId="0" borderId="0" xfId="1" applyFont="1"/>
    <xf numFmtId="9" fontId="3" fillId="2" borderId="0" xfId="1" applyFont="1" applyFill="1"/>
    <xf numFmtId="10" fontId="1" fillId="0" borderId="0" xfId="1" applyNumberFormat="1" applyFont="1"/>
    <xf numFmtId="2" fontId="3" fillId="2" borderId="0" xfId="1" applyNumberFormat="1" applyFont="1" applyFill="1"/>
    <xf numFmtId="0" fontId="0" fillId="0" borderId="0" xfId="0" applyFill="1"/>
    <xf numFmtId="0" fontId="7" fillId="0" borderId="0" xfId="0" applyFont="1"/>
    <xf numFmtId="0" fontId="0" fillId="0" borderId="0" xfId="0" applyFont="1"/>
    <xf numFmtId="2" fontId="0" fillId="0" borderId="0" xfId="0" applyNumberFormat="1"/>
    <xf numFmtId="2" fontId="0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8" fillId="0" borderId="0" xfId="0" applyFont="1" applyFill="1"/>
    <xf numFmtId="2" fontId="0" fillId="0" borderId="0" xfId="0" applyNumberFormat="1" applyFill="1"/>
    <xf numFmtId="2" fontId="7" fillId="0" borderId="0" xfId="0" applyNumberFormat="1" applyFont="1"/>
    <xf numFmtId="0" fontId="0" fillId="0" borderId="0" xfId="0" applyFont="1" applyFill="1"/>
    <xf numFmtId="2" fontId="0" fillId="0" borderId="0" xfId="0" applyNumberFormat="1" applyFont="1" applyFill="1"/>
    <xf numFmtId="4" fontId="0" fillId="0" borderId="0" xfId="0" applyNumberFormat="1" applyFont="1"/>
    <xf numFmtId="0" fontId="3" fillId="3" borderId="0" xfId="0" applyFont="1" applyFill="1" applyAlignment="1">
      <alignment horizontal="left" vertical="top"/>
    </xf>
    <xf numFmtId="3" fontId="3" fillId="3" borderId="0" xfId="0" applyNumberFormat="1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1" fontId="3" fillId="3" borderId="0" xfId="0" applyNumberFormat="1" applyFont="1" applyFill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horizontal="right" vertical="top" wrapText="1"/>
    </xf>
    <xf numFmtId="4" fontId="0" fillId="0" borderId="0" xfId="0" applyNumberFormat="1"/>
    <xf numFmtId="10" fontId="3" fillId="3" borderId="0" xfId="0" applyNumberFormat="1" applyFont="1" applyFill="1"/>
    <xf numFmtId="0" fontId="3" fillId="0" borderId="0" xfId="0" applyNumberFormat="1" applyFont="1"/>
    <xf numFmtId="2" fontId="3" fillId="0" borderId="0" xfId="0" applyNumberFormat="1" applyFont="1"/>
    <xf numFmtId="2" fontId="3" fillId="0" borderId="0" xfId="1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vertical="top"/>
    </xf>
    <xf numFmtId="2" fontId="3" fillId="0" borderId="0" xfId="0" applyNumberFormat="1" applyFont="1" applyAlignment="1">
      <alignment horizontal="right"/>
    </xf>
    <xf numFmtId="0" fontId="0" fillId="2" borderId="0" xfId="0" applyFont="1" applyFill="1"/>
    <xf numFmtId="164" fontId="0" fillId="0" borderId="0" xfId="0" applyNumberFormat="1" applyFont="1" applyFill="1"/>
  </cellXfs>
  <cellStyles count="4">
    <cellStyle name="Komma 3" xfId="2" xr:uid="{00000000-0005-0000-0000-000000000000}"/>
    <cellStyle name="Normal" xfId="0" builtinId="0"/>
    <cellStyle name="Normal 2" xfId="3" xr:uid="{00000000-0005-0000-0000-000002000000}"/>
    <cellStyle name="Pro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Pris</a:t>
            </a:r>
            <a:r>
              <a:rPr lang="da-DK" baseline="0"/>
              <a:t>- afsætningsfunktionen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P!$B$65</c:f>
              <c:strCache>
                <c:ptCount val="1"/>
                <c:pt idx="0">
                  <c:v>P = -0,1·Q + 80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C3-A54F-B865-16E6720820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P!$A$66:$A$67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xVal>
          <c:yVal>
            <c:numRef>
              <c:f>P!$B$66:$B$67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3-A54F-B865-16E6720820F4}"/>
            </c:ext>
          </c:extLst>
        </c:ser>
        <c:ser>
          <c:idx val="5"/>
          <c:order val="1"/>
          <c:tx>
            <c:strRef>
              <c:f>P!$B$84</c:f>
              <c:strCache>
                <c:ptCount val="1"/>
                <c:pt idx="0">
                  <c:v>Pris = 50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C3-A54F-B865-16E6720820F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P!$A$85:$A$86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P!$B$85:$B$86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C3-A54F-B865-16E6720820F4}"/>
            </c:ext>
          </c:extLst>
        </c:ser>
        <c:ser>
          <c:idx val="6"/>
          <c:order val="2"/>
          <c:tx>
            <c:strRef>
              <c:f>P!$B$87</c:f>
              <c:strCache>
                <c:ptCount val="1"/>
                <c:pt idx="0">
                  <c:v>Mængde = 300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C3-A54F-B865-16E6720820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P!$A$88:$A$89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xVal>
          <c:yVal>
            <c:numRef>
              <c:f>P!$B$88:$B$89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C3-A54F-B865-16E6720820F4}"/>
            </c:ext>
          </c:extLst>
        </c:ser>
        <c:ser>
          <c:idx val="4"/>
          <c:order val="3"/>
          <c:tx>
            <c:strRef>
              <c:f>P!$A$60</c:f>
              <c:strCache>
                <c:ptCount val="1"/>
                <c:pt idx="0">
                  <c:v>OMSÆTNING = 50*300=15000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18C3-A54F-B865-16E6720820F4}"/>
            </c:ext>
          </c:extLst>
        </c:ser>
        <c:ser>
          <c:idx val="1"/>
          <c:order val="4"/>
          <c:tx>
            <c:strRef>
              <c:f>P!$A$91</c:f>
              <c:strCache>
                <c:ptCount val="1"/>
                <c:pt idx="0">
                  <c:v>Markedsmætning = 800 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P!$A$92</c:f>
              <c:numCache>
                <c:formatCode>General</c:formatCode>
                <c:ptCount val="1"/>
                <c:pt idx="0">
                  <c:v>800</c:v>
                </c:pt>
              </c:numCache>
            </c:numRef>
          </c:xVal>
          <c:yVal>
            <c:numRef>
              <c:f>P!$B$92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8C3-A54F-B865-16E6720820F4}"/>
            </c:ext>
          </c:extLst>
        </c:ser>
        <c:ser>
          <c:idx val="2"/>
          <c:order val="5"/>
          <c:tx>
            <c:strRef>
              <c:f>P!$A$93</c:f>
              <c:strCache>
                <c:ptCount val="1"/>
                <c:pt idx="0">
                  <c:v>Maks. betalingsvillighed = 80 kr.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P!$A$94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P!$B$94</c:f>
              <c:numCache>
                <c:formatCode>General</c:formatCode>
                <c:ptCount val="1"/>
                <c:pt idx="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8C3-A54F-B865-16E6720820F4}"/>
            </c:ext>
          </c:extLst>
        </c:ser>
        <c:ser>
          <c:idx val="3"/>
          <c:order val="6"/>
          <c:tx>
            <c:strRef>
              <c:f>P!$A$95</c:f>
              <c:strCache>
                <c:ptCount val="1"/>
                <c:pt idx="0">
                  <c:v>Maks. omsætning = 40*400 = 16000 kr.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P!$A$96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P!$B$96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C3-A54F-B865-16E67208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01024"/>
        <c:axId val="1925339584"/>
      </c:scatterChart>
      <c:valAx>
        <c:axId val="19981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Mængde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5339584"/>
        <c:crosses val="autoZero"/>
        <c:crossBetween val="midCat"/>
      </c:valAx>
      <c:valAx>
        <c:axId val="1925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Pris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81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7"/>
        <c:delete val="1"/>
      </c:legendEntry>
      <c:layout>
        <c:manualLayout>
          <c:xMode val="edge"/>
          <c:yMode val="edge"/>
          <c:x val="0.77857020776768748"/>
          <c:y val="9.7487483708669109E-2"/>
          <c:w val="0.17869264929504414"/>
          <c:h val="0.228886832230702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Optimering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'Optimering kapacitet'!$B$65</c:f>
              <c:strCache>
                <c:ptCount val="1"/>
                <c:pt idx="0">
                  <c:v>P = -0,01·m + 2000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kapacitet'!$A$66:$A$67</c:f>
              <c:numCache>
                <c:formatCode>General</c:formatCode>
                <c:ptCount val="2"/>
                <c:pt idx="0">
                  <c:v>0</c:v>
                </c:pt>
                <c:pt idx="1">
                  <c:v>200000</c:v>
                </c:pt>
              </c:numCache>
            </c:numRef>
          </c:xVal>
          <c:yVal>
            <c:numRef>
              <c:f>'Optimering kapacitet'!$B$66:$B$67</c:f>
              <c:numCache>
                <c:formatCode>General</c:formatCode>
                <c:ptCount val="2"/>
                <c:pt idx="0">
                  <c:v>2000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4-BE43-8EB6-965DE3564E5A}"/>
            </c:ext>
          </c:extLst>
        </c:ser>
        <c:ser>
          <c:idx val="1"/>
          <c:order val="1"/>
          <c:tx>
            <c:strRef>
              <c:f>'Optimering kapacitet'!$B$68</c:f>
              <c:strCache>
                <c:ptCount val="1"/>
                <c:pt idx="0">
                  <c:v>GROMS = -0,02·m + 2000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kapacitet'!$A$69:$A$70</c:f>
              <c:numCache>
                <c:formatCode>General</c:formatCode>
                <c:ptCount val="2"/>
                <c:pt idx="0">
                  <c:v>0</c:v>
                </c:pt>
                <c:pt idx="1">
                  <c:v>100000</c:v>
                </c:pt>
              </c:numCache>
            </c:numRef>
          </c:xVal>
          <c:yVal>
            <c:numRef>
              <c:f>'Optimering kapacitet'!$B$69:$B$70</c:f>
              <c:numCache>
                <c:formatCode>General</c:formatCode>
                <c:ptCount val="2"/>
                <c:pt idx="0">
                  <c:v>2000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4-BE43-8EB6-965DE3564E5A}"/>
            </c:ext>
          </c:extLst>
        </c:ser>
        <c:ser>
          <c:idx val="2"/>
          <c:order val="2"/>
          <c:tx>
            <c:strRef>
              <c:f>'Optimering kapacitet'!$B$71</c:f>
              <c:strCache>
                <c:ptCount val="1"/>
                <c:pt idx="0">
                  <c:v>GROMK =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kapacitet'!$A$72:$A$73</c:f>
              <c:numCache>
                <c:formatCode>General</c:formatCode>
                <c:ptCount val="2"/>
                <c:pt idx="0">
                  <c:v>0</c:v>
                </c:pt>
                <c:pt idx="1">
                  <c:v>200000</c:v>
                </c:pt>
              </c:numCache>
            </c:numRef>
          </c:xVal>
          <c:yVal>
            <c:numRef>
              <c:f>'Optimering kapacitet'!$B$72:$B$73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04-BE43-8EB6-965DE3564E5A}"/>
            </c:ext>
          </c:extLst>
        </c:ser>
        <c:ser>
          <c:idx val="3"/>
          <c:order val="3"/>
          <c:tx>
            <c:strRef>
              <c:f>'Optimering kapacitet'!$B$74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kapacitet'!$A$75:$A$76</c:f>
            </c:numRef>
          </c:xVal>
          <c:yVal>
            <c:numRef>
              <c:f>'Optimering kapacitet'!$B$75:$B$76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04-BE43-8EB6-965DE3564E5A}"/>
            </c:ext>
          </c:extLst>
        </c:ser>
        <c:ser>
          <c:idx val="5"/>
          <c:order val="4"/>
          <c:tx>
            <c:strRef>
              <c:f>'Optimering kapacitet'!$B$84</c:f>
              <c:strCache>
                <c:ptCount val="1"/>
                <c:pt idx="0">
                  <c:v>Optimal pris = 1000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04-BE43-8EB6-965DE3564E5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kapacitet'!$A$85:$A$86</c:f>
              <c:numCache>
                <c:formatCode>General</c:formatCode>
                <c:ptCount val="2"/>
                <c:pt idx="0">
                  <c:v>0</c:v>
                </c:pt>
                <c:pt idx="1">
                  <c:v>100000</c:v>
                </c:pt>
              </c:numCache>
            </c:numRef>
          </c:xVal>
          <c:yVal>
            <c:numRef>
              <c:f>'Optimering kapacitet'!$B$85:$B$86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04-BE43-8EB6-965DE3564E5A}"/>
            </c:ext>
          </c:extLst>
        </c:ser>
        <c:ser>
          <c:idx val="6"/>
          <c:order val="5"/>
          <c:tx>
            <c:strRef>
              <c:f>'Optimering kapacitet'!$B$87</c:f>
              <c:strCache>
                <c:ptCount val="1"/>
                <c:pt idx="0">
                  <c:v>Optimal mængde = 100000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kapacitet'!$A$88:$A$89</c:f>
              <c:numCache>
                <c:formatCode>General</c:formatCode>
                <c:ptCount val="2"/>
                <c:pt idx="0">
                  <c:v>100000</c:v>
                </c:pt>
                <c:pt idx="1">
                  <c:v>100000</c:v>
                </c:pt>
              </c:numCache>
            </c:numRef>
          </c:xVal>
          <c:yVal>
            <c:numRef>
              <c:f>'Optimering kapacitet'!$B$88:$B$89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04-BE43-8EB6-965DE3564E5A}"/>
            </c:ext>
          </c:extLst>
        </c:ser>
        <c:ser>
          <c:idx val="8"/>
          <c:order val="6"/>
          <c:tx>
            <c:strRef>
              <c:f>'Optimering kapacitet'!$B$81</c:f>
              <c:strCache>
                <c:ptCount val="1"/>
                <c:pt idx="0">
                  <c:v>VE =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kapacitet'!$A$82:$A$83</c:f>
              <c:numCache>
                <c:formatCode>General</c:formatCode>
                <c:ptCount val="2"/>
                <c:pt idx="0">
                  <c:v>0</c:v>
                </c:pt>
                <c:pt idx="1">
                  <c:v>200000</c:v>
                </c:pt>
              </c:numCache>
            </c:numRef>
          </c:xVal>
          <c:yVal>
            <c:numRef>
              <c:f>'Optimering kapacitet'!$B$82:$B$83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04-BE43-8EB6-965DE3564E5A}"/>
            </c:ext>
          </c:extLst>
        </c:ser>
        <c:ser>
          <c:idx val="4"/>
          <c:order val="7"/>
          <c:tx>
            <c:strRef>
              <c:f>'Optimering kapacitet'!$A$60</c:f>
              <c:strCache>
                <c:ptCount val="1"/>
                <c:pt idx="0">
                  <c:v>OMSÆTNING = 100000000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F104-BE43-8EB6-965DE3564E5A}"/>
            </c:ext>
          </c:extLst>
        </c:ser>
        <c:ser>
          <c:idx val="7"/>
          <c:order val="8"/>
          <c:tx>
            <c:strRef>
              <c:f>'Optimering kapacitet'!$A$62</c:f>
              <c:strCache>
                <c:ptCount val="1"/>
                <c:pt idx="0">
                  <c:v>TVO = 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F104-BE43-8EB6-965DE3564E5A}"/>
            </c:ext>
          </c:extLst>
        </c:ser>
        <c:ser>
          <c:idx val="9"/>
          <c:order val="9"/>
          <c:tx>
            <c:strRef>
              <c:f>'Optimering kapacitet'!$A$63</c:f>
              <c:strCache>
                <c:ptCount val="1"/>
                <c:pt idx="0">
                  <c:v>DB = 100000000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F104-BE43-8EB6-965DE356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01024"/>
        <c:axId val="1925339584"/>
      </c:scatterChart>
      <c:valAx>
        <c:axId val="19981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Mængde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5339584"/>
        <c:crosses val="autoZero"/>
        <c:crossBetween val="midCat"/>
      </c:valAx>
      <c:valAx>
        <c:axId val="1925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81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Optimering 2 markeder fast pris marked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'Optimering 2 markeder'!$B$66</c:f>
              <c:strCache>
                <c:ptCount val="1"/>
                <c:pt idx="0">
                  <c:v>P1 = -0,2·m + 800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'Optimering 2 markeder'!$A$67:$A$68</c:f>
              <c:numCache>
                <c:formatCode>General</c:formatCode>
                <c:ptCount val="2"/>
              </c:numCache>
            </c:numRef>
          </c:xVal>
          <c:yVal>
            <c:numRef>
              <c:f>'Optimering 2 markeder'!$B$67:$B$68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4-954E-95BA-E919EDA3A1E7}"/>
            </c:ext>
          </c:extLst>
        </c:ser>
        <c:ser>
          <c:idx val="1"/>
          <c:order val="1"/>
          <c:tx>
            <c:strRef>
              <c:f>'Optimering 2 markeder'!$B$67</c:f>
              <c:strCache>
                <c:ptCount val="1"/>
                <c:pt idx="0">
                  <c:v>P2 = 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E24-954E-95BA-E919EDA3A1E7}"/>
            </c:ext>
          </c:extLst>
        </c:ser>
        <c:ser>
          <c:idx val="2"/>
          <c:order val="2"/>
          <c:tx>
            <c:strRef>
              <c:f>'Optimering 2 markeder'!$B$69</c:f>
              <c:strCache>
                <c:ptCount val="1"/>
                <c:pt idx="0">
                  <c:v>GROMS1 = -0,4·m + 800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'Optimering 2 markeder'!$A$70:$A$71</c:f>
              <c:numCache>
                <c:formatCode>General</c:formatCode>
                <c:ptCount val="2"/>
                <c:pt idx="0">
                  <c:v>0</c:v>
                </c:pt>
                <c:pt idx="1">
                  <c:v>1250</c:v>
                </c:pt>
              </c:numCache>
            </c:numRef>
          </c:xVal>
          <c:yVal>
            <c:numRef>
              <c:f>'Optimering 2 markeder'!$B$70:$B$71</c:f>
              <c:numCache>
                <c:formatCode>General</c:formatCode>
                <c:ptCount val="2"/>
                <c:pt idx="0">
                  <c:v>800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4-954E-95BA-E919EDA3A1E7}"/>
            </c:ext>
          </c:extLst>
        </c:ser>
        <c:ser>
          <c:idx val="3"/>
          <c:order val="3"/>
          <c:tx>
            <c:strRef>
              <c:f>'Optimering 2 markeder'!$B$72</c:f>
              <c:strCache>
                <c:ptCount val="1"/>
                <c:pt idx="0">
                  <c:v>GROMS2 = 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'Optimering 2 markeder'!$A$73:$A$74</c:f>
              <c:numCache>
                <c:formatCode>General</c:formatCode>
                <c:ptCount val="2"/>
                <c:pt idx="0">
                  <c:v>1250</c:v>
                </c:pt>
                <c:pt idx="1">
                  <c:v>1250</c:v>
                </c:pt>
              </c:numCache>
            </c:numRef>
          </c:xVal>
          <c:yVal>
            <c:numRef>
              <c:f>'Optimering 2 markeder'!$B$73:$B$74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4-954E-95BA-E919EDA3A1E7}"/>
            </c:ext>
          </c:extLst>
        </c:ser>
        <c:ser>
          <c:idx val="4"/>
          <c:order val="4"/>
          <c:tx>
            <c:strRef>
              <c:f>'Optimering 2 markeder'!$B$75</c:f>
              <c:strCache>
                <c:ptCount val="1"/>
                <c:pt idx="0">
                  <c:v>GROMS3 = -0,4·m + 800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'Optimering 2 markeder'!$A$76:$A$77</c:f>
              <c:numCache>
                <c:formatCode>General</c:formatCode>
                <c:ptCount val="2"/>
                <c:pt idx="0">
                  <c:v>1250</c:v>
                </c:pt>
                <c:pt idx="1">
                  <c:v>2000</c:v>
                </c:pt>
              </c:numCache>
            </c:numRef>
          </c:xVal>
          <c:yVal>
            <c:numRef>
              <c:f>'Optimering 2 markeder'!$B$76:$B$77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24-954E-95BA-E919EDA3A1E7}"/>
            </c:ext>
          </c:extLst>
        </c:ser>
        <c:ser>
          <c:idx val="5"/>
          <c:order val="5"/>
          <c:tx>
            <c:strRef>
              <c:f>'Optimering 2 markeder'!$B$78</c:f>
              <c:strCache>
                <c:ptCount val="1"/>
                <c:pt idx="0">
                  <c:v>GROMK = 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24-954E-95BA-E919EDA3A1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2 markeder'!$A$79:$A$80</c:f>
              <c:numCache>
                <c:formatCode>General</c:formatCode>
                <c:ptCount val="2"/>
                <c:pt idx="0">
                  <c:v>0</c:v>
                </c:pt>
                <c:pt idx="1">
                  <c:v>2200</c:v>
                </c:pt>
              </c:numCache>
            </c:numRef>
          </c:xVal>
          <c:yVal>
            <c:numRef>
              <c:f>'Optimering 2 markeder'!$B$79:$B$80</c:f>
              <c:numCache>
                <c:formatCode>General</c:formatCode>
                <c:ptCount val="2"/>
                <c:pt idx="0">
                  <c:v>280</c:v>
                </c:pt>
                <c:pt idx="1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24-954E-95BA-E919EDA3A1E7}"/>
            </c:ext>
          </c:extLst>
        </c:ser>
        <c:ser>
          <c:idx val="6"/>
          <c:order val="6"/>
          <c:tx>
            <c:strRef>
              <c:f>'Optimering 2 markeder'!$B$81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24-954E-95BA-E919EDA3A1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2 markeder'!$A$82:$A$83</c:f>
            </c:numRef>
          </c:xVal>
          <c:yVal>
            <c:numRef>
              <c:f>'Optimering 2 markeder'!$B$82:$B$83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24-954E-95BA-E919EDA3A1E7}"/>
            </c:ext>
          </c:extLst>
        </c:ser>
        <c:ser>
          <c:idx val="7"/>
          <c:order val="7"/>
          <c:tx>
            <c:strRef>
              <c:f>'Optimering 2 markeder'!$E$84</c:f>
              <c:strCache>
                <c:ptCount val="1"/>
                <c:pt idx="0">
                  <c:v>Afsætning i alt = 1300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FE24-954E-95BA-E919EDA3A1E7}"/>
            </c:ext>
          </c:extLst>
        </c:ser>
        <c:ser>
          <c:idx val="8"/>
          <c:order val="8"/>
          <c:tx>
            <c:strRef>
              <c:f>'Optimering 2 markeder'!$G$84</c:f>
              <c:strCache>
                <c:ptCount val="1"/>
                <c:pt idx="0">
                  <c:v>Afsætning 1 = 1300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FE24-954E-95BA-E919EDA3A1E7}"/>
            </c:ext>
          </c:extLst>
        </c:ser>
        <c:ser>
          <c:idx val="9"/>
          <c:order val="9"/>
          <c:tx>
            <c:strRef>
              <c:f>'Optimering 2 markeder'!$F$84</c:f>
              <c:strCache>
                <c:ptCount val="1"/>
                <c:pt idx="0">
                  <c:v>Afsætning 2 = 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FE24-954E-95BA-E919EDA3A1E7}"/>
            </c:ext>
          </c:extLst>
        </c:ser>
        <c:ser>
          <c:idx val="10"/>
          <c:order val="10"/>
          <c:tx>
            <c:strRef>
              <c:f>'Optimering 2 markeder'!$B$93</c:f>
              <c:strCache>
                <c:ptCount val="1"/>
                <c:pt idx="0">
                  <c:v>Optimal P1 = 540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FE24-954E-95BA-E919EDA3A1E7}"/>
            </c:ext>
          </c:extLst>
        </c:ser>
        <c:ser>
          <c:idx val="11"/>
          <c:order val="11"/>
          <c:tx>
            <c:strRef>
              <c:f>'Optimering 2 markeder'!$B$95</c:f>
              <c:strCache>
                <c:ptCount val="1"/>
                <c:pt idx="0">
                  <c:v>Optimal P2 = 300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FE24-954E-95BA-E919EDA3A1E7}"/>
            </c:ext>
          </c:extLst>
        </c:ser>
        <c:ser>
          <c:idx val="12"/>
          <c:order val="12"/>
          <c:tx>
            <c:strRef>
              <c:f>'Optimering 2 markeder'!$B$96</c:f>
              <c:strCache>
                <c:ptCount val="1"/>
                <c:pt idx="0">
                  <c:v>Optimal VE = 280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FE24-954E-95BA-E919EDA3A1E7}"/>
            </c:ext>
          </c:extLst>
        </c:ser>
        <c:ser>
          <c:idx val="13"/>
          <c:order val="13"/>
          <c:tx>
            <c:strRef>
              <c:f>'Optimering 2 markeder'!$C$93</c:f>
              <c:strCache>
                <c:ptCount val="1"/>
                <c:pt idx="0">
                  <c:v>Optimal Omsætning 1 = 702000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FE24-954E-95BA-E919EDA3A1E7}"/>
            </c:ext>
          </c:extLst>
        </c:ser>
        <c:ser>
          <c:idx val="14"/>
          <c:order val="14"/>
          <c:tx>
            <c:strRef>
              <c:f>'Optimering 2 markeder'!$C$95</c:f>
              <c:strCache>
                <c:ptCount val="1"/>
                <c:pt idx="0">
                  <c:v>Optimal Omsætning 2 = 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FE24-954E-95BA-E919EDA3A1E7}"/>
            </c:ext>
          </c:extLst>
        </c:ser>
        <c:ser>
          <c:idx val="15"/>
          <c:order val="15"/>
          <c:tx>
            <c:strRef>
              <c:f>'Optimering 2 markeder'!$B$97</c:f>
              <c:strCache>
                <c:ptCount val="1"/>
                <c:pt idx="0">
                  <c:v>Optimal TVO = 364000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FE24-954E-95BA-E919EDA3A1E7}"/>
            </c:ext>
          </c:extLst>
        </c:ser>
        <c:ser>
          <c:idx val="16"/>
          <c:order val="16"/>
          <c:tx>
            <c:strRef>
              <c:f>'Optimering 2 markeder'!$D$98</c:f>
              <c:strCache>
                <c:ptCount val="1"/>
                <c:pt idx="0">
                  <c:v>DB i alt = 338000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FE24-954E-95BA-E919EDA3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61264"/>
        <c:axId val="1861481328"/>
      </c:scatterChart>
      <c:valAx>
        <c:axId val="17166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Mængde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1481328"/>
        <c:crosses val="autoZero"/>
        <c:crossBetween val="midCat"/>
      </c:valAx>
      <c:valAx>
        <c:axId val="18614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66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Oligopol knækket pris-afsætningsfunktion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'Optimering oligopol'!$AL$4</c:f>
              <c:strCache>
                <c:ptCount val="1"/>
                <c:pt idx="0">
                  <c:v>P prisforhøjelse mængder mindre end 1000: P=-1m + 5000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06-DA4E-99C0-AD09E9A083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06-DA4E-99C0-AD09E9A0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oligopol'!$AK$5:$AK$6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'Optimering oligopol'!$AL$5:$AL$6</c:f>
              <c:numCache>
                <c:formatCode>General</c:formatCode>
                <c:ptCount val="2"/>
                <c:pt idx="0">
                  <c:v>5000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6-DA4E-99C0-AD09E9A08370}"/>
            </c:ext>
          </c:extLst>
        </c:ser>
        <c:ser>
          <c:idx val="1"/>
          <c:order val="1"/>
          <c:tx>
            <c:strRef>
              <c:f>'Optimering oligopol'!$AO$4</c:f>
              <c:strCache>
                <c:ptCount val="1"/>
                <c:pt idx="0">
                  <c:v>P prissænkning mængder større end 1000: P=-2m + 6000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06-DA4E-99C0-AD09E9A08370}"/>
                </c:ext>
              </c:extLst>
            </c:dLbl>
            <c:dLbl>
              <c:idx val="1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06-DA4E-99C0-AD09E9A08370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oligopol'!$AN$5:$AN$6</c:f>
              <c:numCache>
                <c:formatCode>0.00</c:formatCode>
                <c:ptCount val="2"/>
                <c:pt idx="0" formatCode="#,##0.00">
                  <c:v>1000</c:v>
                </c:pt>
                <c:pt idx="1">
                  <c:v>3000</c:v>
                </c:pt>
              </c:numCache>
            </c:numRef>
          </c:xVal>
          <c:yVal>
            <c:numRef>
              <c:f>'Optimering oligopol'!$AO$5:$AO$6</c:f>
              <c:numCache>
                <c:formatCode>General</c:formatCode>
                <c:ptCount val="2"/>
                <c:pt idx="0">
                  <c:v>4000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6-DA4E-99C0-AD09E9A08370}"/>
            </c:ext>
          </c:extLst>
        </c:ser>
        <c:ser>
          <c:idx val="2"/>
          <c:order val="2"/>
          <c:tx>
            <c:strRef>
              <c:f>'Optimering oligopol'!$AL$7</c:f>
              <c:strCache>
                <c:ptCount val="1"/>
                <c:pt idx="0">
                  <c:v>GROMS prisforhøjelse = -2m + 5000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'Optimering oligopol'!$AK$8:$AK$9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'Optimering oligopol'!$AL$8:$AL$9</c:f>
              <c:numCache>
                <c:formatCode>General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06-DA4E-99C0-AD09E9A08370}"/>
            </c:ext>
          </c:extLst>
        </c:ser>
        <c:ser>
          <c:idx val="3"/>
          <c:order val="3"/>
          <c:tx>
            <c:strRef>
              <c:f>'Optimering oligopol'!$AO$7</c:f>
              <c:strCache>
                <c:ptCount val="1"/>
                <c:pt idx="0">
                  <c:v>GROMS prissænkning = -4m + 6000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'Optimering oligopol'!$AN$8:$AN$9</c:f>
              <c:numCache>
                <c:formatCode>0.00</c:formatCode>
                <c:ptCount val="2"/>
                <c:pt idx="0" formatCode="General">
                  <c:v>1000</c:v>
                </c:pt>
                <c:pt idx="1">
                  <c:v>1500</c:v>
                </c:pt>
              </c:numCache>
            </c:numRef>
          </c:xVal>
          <c:yVal>
            <c:numRef>
              <c:f>'Optimering oligopol'!$AO$8:$AO$9</c:f>
              <c:numCache>
                <c:formatCode>General</c:formatCode>
                <c:ptCount val="2"/>
                <c:pt idx="0">
                  <c:v>2000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06-DA4E-99C0-AD09E9A08370}"/>
            </c:ext>
          </c:extLst>
        </c:ser>
        <c:ser>
          <c:idx val="4"/>
          <c:order val="4"/>
          <c:tx>
            <c:strRef>
              <c:f>'Optimering oligopol'!$AR$7</c:f>
              <c:strCache>
                <c:ptCount val="1"/>
                <c:pt idx="0">
                  <c:v>Oligopolmængden er 1000 stk.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'Optimering oligopol'!$AQ$8:$AQ$9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xVal>
          <c:yVal>
            <c:numRef>
              <c:f>'Optimering oligopol'!$AR$8:$AR$9</c:f>
              <c:numCache>
                <c:formatCode>General</c:formatCode>
                <c:ptCount val="2"/>
                <c:pt idx="0">
                  <c:v>2000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06-DA4E-99C0-AD09E9A08370}"/>
            </c:ext>
          </c:extLst>
        </c:ser>
        <c:ser>
          <c:idx val="5"/>
          <c:order val="5"/>
          <c:tx>
            <c:strRef>
              <c:f>'Optimering oligopol'!$AU$4</c:f>
              <c:strCache>
                <c:ptCount val="1"/>
                <c:pt idx="0">
                  <c:v>GROMK = 1650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06-DA4E-99C0-AD09E9A08370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oligopol'!$AT$5:$AT$6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3000</c:v>
                </c:pt>
              </c:numCache>
            </c:numRef>
          </c:xVal>
          <c:yVal>
            <c:numRef>
              <c:f>'Optimering oligopol'!$AU$5:$AU$6</c:f>
              <c:numCache>
                <c:formatCode>0.00</c:formatCode>
                <c:ptCount val="2"/>
                <c:pt idx="0" formatCode="General">
                  <c:v>1650</c:v>
                </c:pt>
                <c:pt idx="1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06-DA4E-99C0-AD09E9A08370}"/>
            </c:ext>
          </c:extLst>
        </c:ser>
        <c:ser>
          <c:idx val="7"/>
          <c:order val="6"/>
          <c:tx>
            <c:strRef>
              <c:f>'Optimering oligopol'!$AR$18</c:f>
              <c:strCache>
                <c:ptCount val="1"/>
                <c:pt idx="0">
                  <c:v>Optimal mængde m = 1087,5 stk.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006-DA4E-99C0-AD09E9A083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006-DA4E-99C0-AD09E9A0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oligopol'!$AQ$19:$AQ$20</c:f>
              <c:numCache>
                <c:formatCode>0.00</c:formatCode>
                <c:ptCount val="2"/>
                <c:pt idx="0">
                  <c:v>1087.5</c:v>
                </c:pt>
                <c:pt idx="1">
                  <c:v>1087.5</c:v>
                </c:pt>
              </c:numCache>
            </c:numRef>
          </c:xVal>
          <c:yVal>
            <c:numRef>
              <c:f>'Optimering oligopol'!$AR$19:$AR$20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06-DA4E-99C0-AD09E9A08370}"/>
            </c:ext>
          </c:extLst>
        </c:ser>
        <c:ser>
          <c:idx val="8"/>
          <c:order val="7"/>
          <c:tx>
            <c:strRef>
              <c:f>'Optimering oligopol'!$AR$13</c:f>
              <c:strCache>
                <c:ptCount val="1"/>
                <c:pt idx="0">
                  <c:v>Optimal pris P = 3825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006-DA4E-99C0-AD09E9A08370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oligopol'!$AQ$14:$AQ$15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1087.5</c:v>
                </c:pt>
              </c:numCache>
            </c:numRef>
          </c:xVal>
          <c:yVal>
            <c:numRef>
              <c:f>'Optimering oligopol'!$AR$14:$AR$15</c:f>
              <c:numCache>
                <c:formatCode>0.00</c:formatCode>
                <c:ptCount val="2"/>
                <c:pt idx="0">
                  <c:v>3825</c:v>
                </c:pt>
                <c:pt idx="1">
                  <c:v>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06-DA4E-99C0-AD09E9A08370}"/>
            </c:ext>
          </c:extLst>
        </c:ser>
        <c:ser>
          <c:idx val="6"/>
          <c:order val="8"/>
          <c:tx>
            <c:strRef>
              <c:f>'Optimering oligopol'!$AR$22</c:f>
              <c:strCache>
                <c:ptCount val="1"/>
                <c:pt idx="0">
                  <c:v>VE = 1650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C006-DA4E-99C0-AD09E9A08370}"/>
            </c:ext>
          </c:extLst>
        </c:ser>
        <c:ser>
          <c:idx val="9"/>
          <c:order val="9"/>
          <c:tx>
            <c:strRef>
              <c:f>'Optimering oligopol'!$AR$24</c:f>
              <c:strCache>
                <c:ptCount val="1"/>
                <c:pt idx="0">
                  <c:v>TVO = 1794375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C006-DA4E-99C0-AD09E9A08370}"/>
            </c:ext>
          </c:extLst>
        </c:ser>
        <c:ser>
          <c:idx val="10"/>
          <c:order val="10"/>
          <c:tx>
            <c:strRef>
              <c:f>'Optimering oligopol'!$AR$26</c:f>
              <c:strCache>
                <c:ptCount val="1"/>
                <c:pt idx="0">
                  <c:v>OMSÆTNING = 4159687,5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C006-DA4E-99C0-AD09E9A08370}"/>
            </c:ext>
          </c:extLst>
        </c:ser>
        <c:ser>
          <c:idx val="11"/>
          <c:order val="11"/>
          <c:tx>
            <c:strRef>
              <c:f>'Optimering oligopol'!$AR$28</c:f>
              <c:strCache>
                <c:ptCount val="1"/>
                <c:pt idx="0">
                  <c:v>DB = 2365312,5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C006-DA4E-99C0-AD09E9A0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7264"/>
        <c:axId val="1801174672"/>
      </c:scatterChart>
      <c:valAx>
        <c:axId val="18563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1174672"/>
        <c:crosses val="autoZero"/>
        <c:crossBetween val="midCat"/>
      </c:valAx>
      <c:valAx>
        <c:axId val="18011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6377264"/>
        <c:crosses val="autoZero"/>
        <c:crossBetween val="midCat"/>
      </c:valAx>
      <c:spPr>
        <a:noFill/>
        <a:ln>
          <a:solidFill>
            <a:schemeClr val="accent2">
              <a:lumMod val="60000"/>
            </a:schemeClr>
          </a:solidFill>
          <a:prstDash val="sysDash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60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121397</xdr:rowOff>
    </xdr:from>
    <xdr:to>
      <xdr:col>14</xdr:col>
      <xdr:colOff>102720</xdr:colOff>
      <xdr:row>39</xdr:row>
      <xdr:rowOff>101601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262556D-79CC-A642-82FE-6682AD594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88900</xdr:rowOff>
    </xdr:from>
    <xdr:to>
      <xdr:col>13</xdr:col>
      <xdr:colOff>50800</xdr:colOff>
      <xdr:row>39</xdr:row>
      <xdr:rowOff>101600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99609</xdr:rowOff>
    </xdr:from>
    <xdr:to>
      <xdr:col>9</xdr:col>
      <xdr:colOff>510489</xdr:colOff>
      <xdr:row>47</xdr:row>
      <xdr:rowOff>127001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50CF793-7962-1F4A-B633-FFDF98ACF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38254</xdr:rowOff>
    </xdr:from>
    <xdr:to>
      <xdr:col>9</xdr:col>
      <xdr:colOff>336627</xdr:colOff>
      <xdr:row>42</xdr:row>
      <xdr:rowOff>127000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3048-6EF1-724D-8231-2F202BA806A1}">
  <dimension ref="A1:K110"/>
  <sheetViews>
    <sheetView tabSelected="1" zoomScale="136" workbookViewId="0">
      <selection activeCell="P6" sqref="P6"/>
    </sheetView>
  </sheetViews>
  <sheetFormatPr baseColWidth="10" defaultRowHeight="16" x14ac:dyDescent="0.2"/>
  <cols>
    <col min="1" max="1" width="16.83203125" customWidth="1"/>
    <col min="4" max="4" width="11.83203125" bestFit="1" customWidth="1"/>
    <col min="5" max="5" width="20.5" bestFit="1" customWidth="1"/>
  </cols>
  <sheetData>
    <row r="1" spans="1:5" x14ac:dyDescent="0.2">
      <c r="A1" t="s">
        <v>48</v>
      </c>
    </row>
    <row r="2" spans="1:5" x14ac:dyDescent="0.2">
      <c r="A2" t="s">
        <v>64</v>
      </c>
      <c r="B2" t="s">
        <v>65</v>
      </c>
    </row>
    <row r="3" spans="1:5" x14ac:dyDescent="0.2">
      <c r="A3" s="62">
        <v>-0.1</v>
      </c>
      <c r="B3" s="62">
        <v>80</v>
      </c>
      <c r="E3" s="37"/>
    </row>
    <row r="4" spans="1:5" x14ac:dyDescent="0.2">
      <c r="E4" s="37"/>
    </row>
    <row r="5" spans="1:5" x14ac:dyDescent="0.2">
      <c r="A5" t="s">
        <v>47</v>
      </c>
      <c r="E5" s="37"/>
    </row>
    <row r="6" spans="1:5" x14ac:dyDescent="0.2">
      <c r="A6" s="26">
        <v>50</v>
      </c>
      <c r="B6" s="34"/>
      <c r="E6" s="37"/>
    </row>
    <row r="7" spans="1:5" x14ac:dyDescent="0.2">
      <c r="E7" s="37"/>
    </row>
    <row r="8" spans="1:5" x14ac:dyDescent="0.2">
      <c r="A8" s="34"/>
      <c r="E8" s="37"/>
    </row>
    <row r="9" spans="1:5" s="34" customFormat="1" x14ac:dyDescent="0.2">
      <c r="E9" s="42"/>
    </row>
    <row r="10" spans="1:5" s="34" customFormat="1" x14ac:dyDescent="0.2">
      <c r="E10" s="42"/>
    </row>
    <row r="11" spans="1:5" s="34" customFormat="1" x14ac:dyDescent="0.2">
      <c r="E11" s="42"/>
    </row>
    <row r="12" spans="1:5" s="34" customFormat="1" x14ac:dyDescent="0.2">
      <c r="E12" s="42"/>
    </row>
    <row r="13" spans="1:5" s="34" customFormat="1" x14ac:dyDescent="0.2">
      <c r="E13" s="42"/>
    </row>
    <row r="14" spans="1:5" s="34" customFormat="1" x14ac:dyDescent="0.2">
      <c r="E14" s="42"/>
    </row>
    <row r="15" spans="1:5" s="34" customFormat="1" x14ac:dyDescent="0.2">
      <c r="E15" s="42"/>
    </row>
    <row r="16" spans="1:5" s="34" customFormat="1" x14ac:dyDescent="0.2">
      <c r="E16" s="42"/>
    </row>
    <row r="17" spans="5:5" s="34" customFormat="1" x14ac:dyDescent="0.2">
      <c r="E17" s="42"/>
    </row>
    <row r="18" spans="5:5" s="34" customFormat="1" x14ac:dyDescent="0.2">
      <c r="E18" s="42"/>
    </row>
    <row r="19" spans="5:5" s="34" customFormat="1" x14ac:dyDescent="0.2">
      <c r="E19" s="42"/>
    </row>
    <row r="20" spans="5:5" s="34" customFormat="1" x14ac:dyDescent="0.2">
      <c r="E20" s="42"/>
    </row>
    <row r="21" spans="5:5" s="34" customFormat="1" x14ac:dyDescent="0.2">
      <c r="E21" s="42"/>
    </row>
    <row r="22" spans="5:5" s="34" customFormat="1" x14ac:dyDescent="0.2">
      <c r="E22" s="42"/>
    </row>
    <row r="23" spans="5:5" s="34" customFormat="1" x14ac:dyDescent="0.2">
      <c r="E23" s="42"/>
    </row>
    <row r="24" spans="5:5" s="34" customFormat="1" x14ac:dyDescent="0.2">
      <c r="E24" s="42"/>
    </row>
    <row r="25" spans="5:5" s="34" customFormat="1" x14ac:dyDescent="0.2">
      <c r="E25" s="42"/>
    </row>
    <row r="26" spans="5:5" s="34" customFormat="1" x14ac:dyDescent="0.2">
      <c r="E26" s="42"/>
    </row>
    <row r="27" spans="5:5" s="34" customFormat="1" x14ac:dyDescent="0.2">
      <c r="E27" s="42"/>
    </row>
    <row r="28" spans="5:5" s="34" customFormat="1" x14ac:dyDescent="0.2">
      <c r="E28" s="42"/>
    </row>
    <row r="29" spans="5:5" s="34" customFormat="1" x14ac:dyDescent="0.2">
      <c r="E29" s="42"/>
    </row>
    <row r="30" spans="5:5" s="34" customFormat="1" x14ac:dyDescent="0.2">
      <c r="E30" s="42"/>
    </row>
    <row r="31" spans="5:5" s="34" customFormat="1" x14ac:dyDescent="0.2">
      <c r="E31" s="42"/>
    </row>
    <row r="32" spans="5:5" s="34" customFormat="1" x14ac:dyDescent="0.2">
      <c r="E32" s="42"/>
    </row>
    <row r="33" spans="5:5" s="34" customFormat="1" x14ac:dyDescent="0.2">
      <c r="E33" s="42"/>
    </row>
    <row r="34" spans="5:5" s="34" customFormat="1" x14ac:dyDescent="0.2">
      <c r="E34" s="42"/>
    </row>
    <row r="35" spans="5:5" s="34" customFormat="1" x14ac:dyDescent="0.2">
      <c r="E35" s="42"/>
    </row>
    <row r="36" spans="5:5" s="34" customFormat="1" x14ac:dyDescent="0.2">
      <c r="E36" s="42"/>
    </row>
    <row r="37" spans="5:5" s="34" customFormat="1" x14ac:dyDescent="0.2">
      <c r="E37" s="42"/>
    </row>
    <row r="38" spans="5:5" s="34" customFormat="1" x14ac:dyDescent="0.2">
      <c r="E38" s="42"/>
    </row>
    <row r="39" spans="5:5" s="34" customFormat="1" x14ac:dyDescent="0.2">
      <c r="E39" s="42"/>
    </row>
    <row r="40" spans="5:5" s="34" customFormat="1" x14ac:dyDescent="0.2">
      <c r="E40" s="42"/>
    </row>
    <row r="41" spans="5:5" s="34" customFormat="1" x14ac:dyDescent="0.2">
      <c r="E41" s="42"/>
    </row>
    <row r="42" spans="5:5" s="34" customFormat="1" x14ac:dyDescent="0.2">
      <c r="E42" s="42"/>
    </row>
    <row r="43" spans="5:5" s="34" customFormat="1" x14ac:dyDescent="0.2">
      <c r="E43" s="42"/>
    </row>
    <row r="44" spans="5:5" s="34" customFormat="1" x14ac:dyDescent="0.2">
      <c r="E44" s="42"/>
    </row>
    <row r="45" spans="5:5" s="34" customFormat="1" x14ac:dyDescent="0.2">
      <c r="E45" s="42"/>
    </row>
    <row r="46" spans="5:5" s="34" customFormat="1" x14ac:dyDescent="0.2">
      <c r="E46" s="42"/>
    </row>
    <row r="47" spans="5:5" s="34" customFormat="1" x14ac:dyDescent="0.2">
      <c r="E47" s="42"/>
    </row>
    <row r="48" spans="5:5" s="34" customFormat="1" x14ac:dyDescent="0.2">
      <c r="E48" s="42"/>
    </row>
    <row r="49" spans="1:10" s="34" customFormat="1" x14ac:dyDescent="0.2">
      <c r="A49" s="44"/>
      <c r="B49" s="44"/>
      <c r="C49" s="44"/>
      <c r="D49" s="44"/>
      <c r="E49" s="45"/>
      <c r="F49" s="44"/>
      <c r="G49" s="44"/>
      <c r="H49" s="44"/>
      <c r="I49" s="44"/>
      <c r="J49" s="44"/>
    </row>
    <row r="50" spans="1:10" s="34" customFormat="1" x14ac:dyDescent="0.2">
      <c r="A50" s="44"/>
      <c r="B50" s="44"/>
      <c r="C50" s="44"/>
      <c r="D50" s="44"/>
      <c r="E50" s="45"/>
      <c r="F50" s="44"/>
      <c r="G50" s="44"/>
      <c r="H50" s="44"/>
      <c r="I50" s="44"/>
      <c r="J50" s="44"/>
    </row>
    <row r="51" spans="1:10" s="34" customFormat="1" x14ac:dyDescent="0.2">
      <c r="A51" s="44"/>
      <c r="B51" s="44"/>
      <c r="C51" s="44"/>
      <c r="D51" s="44"/>
      <c r="E51" s="45"/>
      <c r="F51" s="44"/>
      <c r="G51" s="44"/>
      <c r="H51" s="44"/>
      <c r="I51" s="44"/>
      <c r="J51" s="44"/>
    </row>
    <row r="52" spans="1:10" s="34" customFormat="1" x14ac:dyDescent="0.2">
      <c r="A52" s="44"/>
      <c r="B52" s="44"/>
      <c r="C52" s="44"/>
      <c r="D52" s="44"/>
      <c r="E52" s="45"/>
      <c r="F52" s="44"/>
      <c r="G52" s="44"/>
      <c r="H52" s="44"/>
      <c r="I52" s="44"/>
      <c r="J52" s="44"/>
    </row>
    <row r="53" spans="1:10" s="34" customFormat="1" x14ac:dyDescent="0.2">
      <c r="A53" s="44"/>
      <c r="B53" s="44"/>
      <c r="C53" s="44"/>
      <c r="D53" s="44"/>
      <c r="E53" s="45"/>
      <c r="F53" s="44"/>
      <c r="G53" s="44"/>
      <c r="H53" s="44"/>
      <c r="I53" s="44"/>
      <c r="J53" s="44"/>
    </row>
    <row r="54" spans="1:10" s="34" customFormat="1" x14ac:dyDescent="0.2">
      <c r="A54" s="44"/>
      <c r="B54" s="44"/>
      <c r="C54" s="44"/>
      <c r="D54" s="44"/>
      <c r="E54" s="45"/>
      <c r="F54" s="44"/>
      <c r="G54" s="44"/>
      <c r="H54" s="44"/>
      <c r="I54" s="44"/>
      <c r="J54" s="44"/>
    </row>
    <row r="55" spans="1:10" x14ac:dyDescent="0.2">
      <c r="A55" s="44"/>
      <c r="B55" s="44"/>
      <c r="C55" s="36"/>
      <c r="D55" s="36"/>
      <c r="E55" s="36"/>
      <c r="F55" s="36"/>
      <c r="G55" s="36"/>
      <c r="H55" s="36"/>
      <c r="I55" s="36"/>
      <c r="J55" s="36"/>
    </row>
    <row r="56" spans="1:10" x14ac:dyDescent="0.2">
      <c r="A56" s="44"/>
      <c r="B56" s="44"/>
      <c r="C56" s="36"/>
      <c r="D56" s="36"/>
      <c r="E56" s="36"/>
      <c r="F56" s="36"/>
      <c r="G56" s="36"/>
      <c r="H56" s="36"/>
      <c r="I56" s="36"/>
      <c r="J56" s="36"/>
    </row>
    <row r="57" spans="1:10" x14ac:dyDescent="0.2">
      <c r="A57" s="44"/>
      <c r="B57" s="44"/>
      <c r="C57" s="36"/>
      <c r="D57" s="36"/>
      <c r="E57" s="36"/>
      <c r="F57" s="36"/>
      <c r="G57" s="36"/>
      <c r="H57" s="36"/>
      <c r="I57" s="36"/>
      <c r="J57" s="36"/>
    </row>
    <row r="58" spans="1:10" x14ac:dyDescent="0.2">
      <c r="A58" s="39" t="s">
        <v>47</v>
      </c>
      <c r="B58" s="39"/>
      <c r="C58" s="35"/>
      <c r="D58" s="36"/>
      <c r="E58" s="36"/>
      <c r="F58" s="36"/>
      <c r="G58" s="36"/>
      <c r="H58" s="36"/>
      <c r="I58" s="36"/>
      <c r="J58" s="36"/>
    </row>
    <row r="59" spans="1:10" x14ac:dyDescent="0.2">
      <c r="A59" s="39" t="s">
        <v>58</v>
      </c>
      <c r="B59" s="39"/>
      <c r="C59" s="35"/>
      <c r="D59" s="36"/>
      <c r="E59" s="36"/>
      <c r="F59" s="36"/>
      <c r="G59" s="36"/>
      <c r="H59" s="36"/>
      <c r="I59" s="36"/>
      <c r="J59" s="36"/>
    </row>
    <row r="60" spans="1:10" x14ac:dyDescent="0.2">
      <c r="A60" s="39" t="str">
        <f>CONCATENATE("OMSÆTNING = ",A6,"*",A89,"=",A6*A89)</f>
        <v>OMSÆTNING = 50*300=15000</v>
      </c>
      <c r="B60" s="39"/>
      <c r="C60" s="35"/>
      <c r="D60" s="36"/>
      <c r="E60" s="36"/>
      <c r="F60" s="36"/>
      <c r="G60" s="36"/>
      <c r="H60" s="36"/>
      <c r="I60" s="36"/>
      <c r="J60" s="36"/>
    </row>
    <row r="61" spans="1:10" x14ac:dyDescent="0.2">
      <c r="A61" s="39" t="str">
        <f>CONCATENATE("VE = ",B61)</f>
        <v>VE = 39,8406374501992</v>
      </c>
      <c r="B61" s="39">
        <f>A80*(A6*0.5)+B6</f>
        <v>39.840637450199203</v>
      </c>
      <c r="C61" s="35"/>
      <c r="D61" s="36"/>
      <c r="E61" s="36"/>
      <c r="F61" s="36"/>
      <c r="G61" s="36"/>
      <c r="H61" s="36"/>
      <c r="I61" s="36"/>
      <c r="J61" s="36"/>
    </row>
    <row r="62" spans="1:10" x14ac:dyDescent="0.2">
      <c r="A62" s="39" t="str">
        <f>CONCATENATE("Maks. betalingsvillighed = ",B3,"kr.")</f>
        <v>Maks. betalingsvillighed = 80kr.</v>
      </c>
      <c r="B62" s="39"/>
      <c r="C62" s="35"/>
      <c r="D62" s="36"/>
      <c r="E62" s="36"/>
      <c r="F62" s="36"/>
      <c r="G62" s="36"/>
      <c r="H62" s="36"/>
      <c r="I62" s="36"/>
      <c r="J62" s="36"/>
    </row>
    <row r="63" spans="1:10" x14ac:dyDescent="0.2">
      <c r="A63" s="39" t="str">
        <f>CONCATENATE("Markedsmætning = ",-B3/A3,"Q")</f>
        <v>Markedsmætning = 800Q</v>
      </c>
      <c r="B63" s="40"/>
      <c r="C63" s="35"/>
      <c r="D63" s="36"/>
      <c r="E63" s="36"/>
      <c r="F63" s="36"/>
      <c r="G63" s="36"/>
      <c r="H63" s="36"/>
      <c r="I63" s="36"/>
      <c r="J63" s="36"/>
    </row>
    <row r="64" spans="1:10" x14ac:dyDescent="0.2">
      <c r="A64" s="39"/>
      <c r="B64" s="39"/>
      <c r="C64" s="35"/>
      <c r="D64" s="36"/>
      <c r="E64" s="36"/>
      <c r="F64" s="36"/>
      <c r="G64" s="36"/>
      <c r="H64" s="36"/>
      <c r="I64" s="36"/>
      <c r="J64" s="36"/>
    </row>
    <row r="65" spans="1:11" x14ac:dyDescent="0.2">
      <c r="A65" s="39"/>
      <c r="B65" s="39" t="str">
        <f>CONCATENATE("P = ",A3,"·Q + ",B3)</f>
        <v>P = -0,1·Q + 80</v>
      </c>
      <c r="C65" s="35"/>
      <c r="D65" s="36"/>
      <c r="E65" s="36"/>
      <c r="F65" s="36"/>
      <c r="G65" s="36"/>
      <c r="H65" s="36"/>
      <c r="I65" s="36"/>
      <c r="J65" s="36"/>
    </row>
    <row r="66" spans="1:11" x14ac:dyDescent="0.2">
      <c r="A66" s="39">
        <v>0</v>
      </c>
      <c r="B66" s="39">
        <f>B3</f>
        <v>80</v>
      </c>
      <c r="C66" s="35"/>
      <c r="D66" s="36"/>
      <c r="E66" s="36"/>
      <c r="F66" s="36"/>
      <c r="G66" s="36"/>
      <c r="H66" s="36"/>
      <c r="I66" s="36"/>
      <c r="J66" s="36"/>
    </row>
    <row r="67" spans="1:11" x14ac:dyDescent="0.2">
      <c r="A67" s="39">
        <f>-B3/A3</f>
        <v>800</v>
      </c>
      <c r="B67" s="39">
        <v>0</v>
      </c>
      <c r="C67" s="35"/>
      <c r="D67" s="36"/>
      <c r="E67" s="36"/>
      <c r="F67" s="36"/>
      <c r="G67" s="36"/>
      <c r="H67" s="36"/>
      <c r="I67" s="36"/>
      <c r="J67" s="36"/>
    </row>
    <row r="68" spans="1:11" x14ac:dyDescent="0.2">
      <c r="A68" s="39"/>
      <c r="B68" s="39" t="str">
        <f>CONCATENATE("GROMS = ",A3*2,"·m + ",B3)</f>
        <v>GROMS = -0,2·m + 80</v>
      </c>
      <c r="C68" s="35"/>
      <c r="D68" s="36"/>
      <c r="E68" s="36"/>
      <c r="F68" s="36"/>
      <c r="G68" s="36"/>
      <c r="H68" s="36"/>
      <c r="I68" s="36"/>
      <c r="J68" s="36"/>
    </row>
    <row r="69" spans="1:11" x14ac:dyDescent="0.2">
      <c r="A69" s="39">
        <v>0</v>
      </c>
      <c r="B69" s="39">
        <f>B3</f>
        <v>80</v>
      </c>
      <c r="C69" s="35"/>
      <c r="D69" s="36"/>
      <c r="E69" s="36"/>
      <c r="F69" s="36"/>
      <c r="G69" s="36"/>
      <c r="H69" s="36"/>
      <c r="I69" s="36"/>
      <c r="J69" s="36"/>
    </row>
    <row r="70" spans="1:11" x14ac:dyDescent="0.2">
      <c r="A70" s="39">
        <f>-B3/(2*A3)</f>
        <v>400</v>
      </c>
      <c r="B70" s="39">
        <v>0</v>
      </c>
      <c r="C70" s="35"/>
      <c r="D70" s="36"/>
      <c r="E70" s="36"/>
      <c r="F70" s="36"/>
      <c r="G70" s="36"/>
      <c r="H70" s="36"/>
      <c r="I70" s="36"/>
      <c r="J70" s="36"/>
    </row>
    <row r="71" spans="1:11" x14ac:dyDescent="0.2">
      <c r="A71" s="39"/>
      <c r="B71" s="39" t="str">
        <f>IF(A6="",CONCATENATE("GROMK = ",B6),CONCATENATE("GROMK = ",A6,"·m + ",B6))</f>
        <v xml:space="preserve">GROMK = 50·m + </v>
      </c>
      <c r="C71" s="35"/>
      <c r="D71" s="36"/>
      <c r="E71" s="36"/>
      <c r="F71" s="36"/>
      <c r="G71" s="36"/>
      <c r="H71" s="36"/>
      <c r="I71" s="36"/>
      <c r="J71" s="36"/>
    </row>
    <row r="72" spans="1:11" x14ac:dyDescent="0.2">
      <c r="A72" s="39">
        <v>0</v>
      </c>
      <c r="B72" s="39">
        <f>B6</f>
        <v>0</v>
      </c>
      <c r="C72" s="35"/>
      <c r="D72" s="36"/>
      <c r="E72" s="36"/>
      <c r="F72" s="36"/>
      <c r="G72" s="36"/>
      <c r="H72" s="36"/>
      <c r="I72" s="36"/>
      <c r="J72" s="36"/>
    </row>
    <row r="73" spans="1:11" x14ac:dyDescent="0.2">
      <c r="A73" s="39">
        <f>A67</f>
        <v>800</v>
      </c>
      <c r="B73" s="39">
        <f>A6*A67+B6</f>
        <v>40000</v>
      </c>
      <c r="C73" s="35"/>
      <c r="D73" s="36"/>
      <c r="E73" s="36"/>
      <c r="F73" s="36"/>
      <c r="G73" s="36"/>
      <c r="H73" s="36"/>
      <c r="I73" s="36"/>
      <c r="J73" s="36"/>
      <c r="K73" s="36"/>
    </row>
    <row r="74" spans="1:11" x14ac:dyDescent="0.2">
      <c r="A74" s="39"/>
      <c r="B74" s="39" t="str">
        <f>IF(A8="","",CONCATENATE("Kapacitet = ",A8))</f>
        <v/>
      </c>
      <c r="C74" s="35"/>
      <c r="D74" s="36"/>
      <c r="E74" s="36"/>
      <c r="F74" s="36"/>
      <c r="G74" s="36"/>
      <c r="H74" s="36"/>
      <c r="I74" s="36"/>
      <c r="J74" s="36"/>
      <c r="K74" s="36"/>
    </row>
    <row r="75" spans="1:11" x14ac:dyDescent="0.2">
      <c r="A75" s="39" t="str">
        <f>IF(A8="","",A8)</f>
        <v/>
      </c>
      <c r="B75" s="39" t="str">
        <f>IF(A8="","",0)</f>
        <v/>
      </c>
      <c r="C75" s="35"/>
      <c r="D75" s="36"/>
      <c r="E75" s="36"/>
      <c r="F75" s="36"/>
      <c r="G75" s="36"/>
      <c r="H75" s="36"/>
      <c r="I75" s="36"/>
      <c r="J75" s="36"/>
      <c r="K75" s="36"/>
    </row>
    <row r="76" spans="1:11" x14ac:dyDescent="0.2">
      <c r="A76" s="39" t="str">
        <f>IF(A8="","",A8)</f>
        <v/>
      </c>
      <c r="B76" s="39" t="str">
        <f>IF(A8="","",B3)</f>
        <v/>
      </c>
      <c r="C76" s="35"/>
      <c r="D76" s="36"/>
      <c r="E76" s="36"/>
      <c r="F76" s="36"/>
      <c r="G76" s="36"/>
      <c r="H76" s="36"/>
      <c r="I76" s="36"/>
      <c r="J76" s="36"/>
      <c r="K76" s="36"/>
    </row>
    <row r="77" spans="1:11" x14ac:dyDescent="0.2">
      <c r="A77" s="39" t="s">
        <v>56</v>
      </c>
      <c r="B77" s="39"/>
      <c r="C77" s="35"/>
      <c r="D77" s="36"/>
      <c r="E77" s="36"/>
      <c r="F77" s="36"/>
      <c r="G77" s="36"/>
      <c r="H77" s="36"/>
      <c r="I77" s="36"/>
      <c r="J77" s="36"/>
      <c r="K77" s="36"/>
    </row>
    <row r="78" spans="1:11" x14ac:dyDescent="0.2">
      <c r="A78" s="39">
        <f>(B6-B3)/(A3*2-A6)</f>
        <v>1.593625498007968</v>
      </c>
      <c r="B78" s="39"/>
      <c r="C78" s="35"/>
      <c r="D78" s="36"/>
      <c r="E78" s="36"/>
      <c r="F78" s="36"/>
      <c r="G78" s="36"/>
      <c r="H78" s="36"/>
      <c r="I78" s="36"/>
      <c r="J78" s="36"/>
      <c r="K78" s="36"/>
    </row>
    <row r="79" spans="1:11" x14ac:dyDescent="0.2">
      <c r="A79" s="39" t="s">
        <v>55</v>
      </c>
      <c r="B79" s="39" t="s">
        <v>57</v>
      </c>
      <c r="C79" s="35"/>
      <c r="D79" s="36"/>
      <c r="E79" s="36"/>
      <c r="F79" s="36"/>
      <c r="G79" s="36"/>
      <c r="H79" s="36"/>
      <c r="I79" s="36"/>
      <c r="J79" s="36"/>
      <c r="K79" s="36"/>
    </row>
    <row r="80" spans="1:11" x14ac:dyDescent="0.2">
      <c r="A80" s="39">
        <f>IF(A8&lt;&gt;"",MIN(A78,A8),A78)</f>
        <v>1.593625498007968</v>
      </c>
      <c r="B80" s="39">
        <f>A3*A80+B3</f>
        <v>79.840637450199196</v>
      </c>
      <c r="C80" s="35"/>
      <c r="D80" s="36"/>
      <c r="E80" s="36"/>
      <c r="F80" s="36"/>
      <c r="G80" s="36"/>
      <c r="H80" s="36"/>
      <c r="I80" s="36"/>
      <c r="J80" s="36"/>
      <c r="K80" s="36"/>
    </row>
    <row r="81" spans="1:11" x14ac:dyDescent="0.2">
      <c r="A81" s="39"/>
      <c r="B81" s="39" t="str">
        <f>IF(A6="",CONCATENATE("VE = ",B6),CONCATENATE("VE = ",A6*0.5,"·m + ",B6))</f>
        <v xml:space="preserve">VE = 25·m + </v>
      </c>
      <c r="C81" s="35"/>
      <c r="D81" s="36"/>
      <c r="E81" s="36"/>
      <c r="F81" s="36"/>
      <c r="G81" s="36"/>
      <c r="H81" s="36"/>
      <c r="I81" s="36"/>
      <c r="J81" s="36"/>
      <c r="K81" s="36"/>
    </row>
    <row r="82" spans="1:11" x14ac:dyDescent="0.2">
      <c r="A82" s="39">
        <v>0</v>
      </c>
      <c r="B82" s="39">
        <f>B6</f>
        <v>0</v>
      </c>
      <c r="C82" s="35"/>
      <c r="D82" s="36"/>
      <c r="E82" s="36"/>
      <c r="F82" s="36"/>
      <c r="G82" s="36"/>
      <c r="H82" s="36"/>
      <c r="I82" s="36"/>
      <c r="J82" s="36"/>
      <c r="K82" s="36"/>
    </row>
    <row r="83" spans="1:11" x14ac:dyDescent="0.2">
      <c r="A83" s="39">
        <f>A67</f>
        <v>800</v>
      </c>
      <c r="B83" s="39">
        <f>A67*(A6*0.5)+B6</f>
        <v>20000</v>
      </c>
      <c r="C83" s="35"/>
      <c r="D83" s="36"/>
      <c r="E83" s="36"/>
      <c r="F83" s="36"/>
      <c r="G83" s="36"/>
      <c r="H83" s="36"/>
      <c r="I83" s="36"/>
      <c r="J83" s="36"/>
      <c r="K83" s="36"/>
    </row>
    <row r="84" spans="1:11" x14ac:dyDescent="0.2">
      <c r="A84" s="39"/>
      <c r="B84" s="39" t="str">
        <f>CONCATENATE("Pris = ",A6)</f>
        <v>Pris = 50</v>
      </c>
      <c r="C84" s="35"/>
      <c r="D84" s="36"/>
      <c r="E84" s="36"/>
      <c r="F84" s="36"/>
      <c r="G84" s="36"/>
      <c r="H84" s="36"/>
      <c r="I84" s="36"/>
      <c r="J84" s="36"/>
      <c r="K84" s="36"/>
    </row>
    <row r="85" spans="1:11" x14ac:dyDescent="0.2">
      <c r="A85" s="39">
        <v>0</v>
      </c>
      <c r="B85" s="39">
        <f>A6</f>
        <v>50</v>
      </c>
      <c r="C85" s="35"/>
      <c r="D85" s="36"/>
      <c r="E85" s="36"/>
      <c r="F85" s="36"/>
      <c r="G85" s="36"/>
      <c r="H85" s="36"/>
      <c r="I85" s="36"/>
      <c r="J85" s="36"/>
      <c r="K85" s="36"/>
    </row>
    <row r="86" spans="1:11" x14ac:dyDescent="0.2">
      <c r="A86" s="39">
        <f>(A6-B3)/A3</f>
        <v>300</v>
      </c>
      <c r="B86" s="39">
        <f>A6</f>
        <v>50</v>
      </c>
      <c r="C86" s="35"/>
      <c r="D86" s="36"/>
      <c r="E86" s="36"/>
      <c r="F86" s="36"/>
      <c r="G86" s="36"/>
      <c r="H86" s="36"/>
      <c r="I86" s="36"/>
      <c r="J86" s="36"/>
      <c r="K86" s="36"/>
    </row>
    <row r="87" spans="1:11" x14ac:dyDescent="0.2">
      <c r="A87" s="39"/>
      <c r="B87" s="39" t="str">
        <f>CONCATENATE("Mængde = ",(A6-B3)/A3)</f>
        <v>Mængde = 300</v>
      </c>
      <c r="C87" s="35"/>
      <c r="D87" s="36"/>
      <c r="E87" s="36"/>
      <c r="F87" s="36"/>
      <c r="G87" s="36"/>
      <c r="H87" s="36"/>
      <c r="I87" s="36"/>
      <c r="J87" s="36"/>
      <c r="K87" s="36"/>
    </row>
    <row r="88" spans="1:11" x14ac:dyDescent="0.2">
      <c r="A88" s="39">
        <f>(A6-B3)/A3</f>
        <v>300</v>
      </c>
      <c r="B88" s="39">
        <v>0</v>
      </c>
      <c r="C88" s="35"/>
      <c r="D88" s="36"/>
      <c r="E88" s="36"/>
      <c r="F88" s="36"/>
      <c r="G88" s="36"/>
      <c r="H88" s="36"/>
      <c r="I88" s="36"/>
      <c r="J88" s="36"/>
      <c r="K88" s="36"/>
    </row>
    <row r="89" spans="1:11" x14ac:dyDescent="0.2">
      <c r="A89" s="39">
        <f>(A6-B3)/A3</f>
        <v>300</v>
      </c>
      <c r="B89" s="39">
        <f>A6</f>
        <v>50</v>
      </c>
      <c r="C89" s="35"/>
      <c r="D89" s="36"/>
      <c r="E89" s="36"/>
      <c r="F89" s="36"/>
      <c r="G89" s="36"/>
      <c r="H89" s="36"/>
      <c r="I89" s="36"/>
      <c r="J89" s="36"/>
      <c r="K89" s="36"/>
    </row>
    <row r="90" spans="1:11" x14ac:dyDescent="0.2">
      <c r="A90" s="35"/>
      <c r="B90" s="35"/>
      <c r="C90" s="35"/>
      <c r="D90" s="36"/>
      <c r="E90" s="36"/>
      <c r="F90" s="36"/>
      <c r="G90" s="36"/>
      <c r="H90" s="36"/>
      <c r="I90" s="36"/>
      <c r="J90" s="36"/>
      <c r="K90" s="36"/>
    </row>
    <row r="91" spans="1:11" x14ac:dyDescent="0.2">
      <c r="A91" s="35" t="str">
        <f>CONCATENATE("Markedsmætning = ",-B3/A3," Q")</f>
        <v>Markedsmætning = 800 Q</v>
      </c>
      <c r="B91" s="35"/>
      <c r="C91" s="35"/>
      <c r="D91" s="36"/>
      <c r="E91" s="36"/>
      <c r="F91" s="36"/>
      <c r="G91" s="36"/>
      <c r="H91" s="36"/>
      <c r="I91" s="36"/>
      <c r="J91" s="36"/>
      <c r="K91" s="36"/>
    </row>
    <row r="92" spans="1:11" x14ac:dyDescent="0.2">
      <c r="A92" s="35">
        <f>-B3/A3</f>
        <v>800</v>
      </c>
      <c r="B92" s="35">
        <v>0</v>
      </c>
      <c r="C92" s="35"/>
      <c r="D92" s="36"/>
      <c r="E92" s="36"/>
      <c r="F92" s="36"/>
      <c r="G92" s="36"/>
      <c r="H92" s="36"/>
      <c r="I92" s="36"/>
      <c r="J92" s="36"/>
      <c r="K92" s="36"/>
    </row>
    <row r="93" spans="1:11" x14ac:dyDescent="0.2">
      <c r="A93" s="35" t="str">
        <f>CONCATENATE("Maks. betalingsvillighed = ",B3," kr.")</f>
        <v>Maks. betalingsvillighed = 80 kr.</v>
      </c>
      <c r="B93" s="35"/>
      <c r="C93" s="35"/>
      <c r="D93" s="36"/>
      <c r="E93" s="36"/>
      <c r="F93" s="36"/>
      <c r="G93" s="36"/>
      <c r="H93" s="36"/>
      <c r="I93" s="36"/>
      <c r="J93" s="36"/>
      <c r="K93" s="36"/>
    </row>
    <row r="94" spans="1:11" x14ac:dyDescent="0.2">
      <c r="A94" s="35">
        <v>0</v>
      </c>
      <c r="B94" s="35">
        <f>B3</f>
        <v>80</v>
      </c>
      <c r="C94" s="35"/>
      <c r="D94" s="36"/>
      <c r="E94" s="36"/>
      <c r="F94" s="36"/>
      <c r="G94" s="36"/>
      <c r="H94" s="36"/>
      <c r="I94" s="36"/>
      <c r="J94" s="36"/>
      <c r="K94" s="36"/>
    </row>
    <row r="95" spans="1:11" x14ac:dyDescent="0.2">
      <c r="A95" s="35" t="str">
        <f>CONCATENATE("Maks. omsætning = ",B3/2,"*",(B3/2-B3)/A3," = ",B3/2*(B3/2-B3)/A3," kr.")</f>
        <v>Maks. omsætning = 40*400 = 16000 kr.</v>
      </c>
      <c r="B95" s="35"/>
      <c r="C95" s="35"/>
      <c r="D95" s="36"/>
      <c r="E95" s="36"/>
      <c r="F95" s="36"/>
      <c r="G95" s="36"/>
      <c r="H95" s="36"/>
      <c r="I95" s="36"/>
      <c r="J95" s="36"/>
      <c r="K95" s="36"/>
    </row>
    <row r="96" spans="1:11" x14ac:dyDescent="0.2">
      <c r="A96" s="35">
        <f>(B3/2-B3)/A3</f>
        <v>400</v>
      </c>
      <c r="B96" s="35">
        <f>B3/2</f>
        <v>40</v>
      </c>
      <c r="C96" s="35"/>
      <c r="D96" s="36"/>
      <c r="E96" s="36"/>
      <c r="F96" s="36"/>
      <c r="G96" s="36"/>
      <c r="H96" s="36"/>
      <c r="I96" s="36"/>
      <c r="J96" s="36"/>
      <c r="K96" s="36"/>
    </row>
    <row r="97" spans="1:11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</row>
    <row r="98" spans="1:11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</row>
    <row r="99" spans="1:11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</row>
    <row r="100" spans="1:11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</row>
    <row r="101" spans="1:11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</row>
    <row r="102" spans="1:11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</row>
    <row r="103" spans="1:11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</row>
    <row r="104" spans="1:11" x14ac:dyDescent="0.2">
      <c r="A104" s="36"/>
      <c r="B104" s="36"/>
      <c r="C104" s="36"/>
      <c r="D104" s="36"/>
      <c r="E104" s="36"/>
      <c r="F104" s="36"/>
      <c r="G104" s="36"/>
    </row>
    <row r="105" spans="1:11" x14ac:dyDescent="0.2">
      <c r="A105" s="36"/>
      <c r="B105" s="36"/>
      <c r="C105" s="36"/>
      <c r="D105" s="36"/>
      <c r="E105" s="36"/>
      <c r="F105" s="36"/>
      <c r="G105" s="36"/>
    </row>
    <row r="106" spans="1:11" x14ac:dyDescent="0.2">
      <c r="A106" s="36"/>
      <c r="B106" s="36"/>
      <c r="C106" s="36"/>
      <c r="D106" s="36"/>
      <c r="E106" s="36"/>
      <c r="F106" s="36"/>
      <c r="G106" s="36"/>
    </row>
    <row r="107" spans="1:11" x14ac:dyDescent="0.2">
      <c r="A107" s="36"/>
      <c r="B107" s="36"/>
      <c r="C107" s="36"/>
      <c r="D107" s="36"/>
      <c r="E107" s="36"/>
      <c r="F107" s="36"/>
      <c r="G107" s="36"/>
    </row>
    <row r="108" spans="1:11" x14ac:dyDescent="0.2">
      <c r="A108" s="36"/>
      <c r="B108" s="36"/>
      <c r="C108" s="36"/>
      <c r="D108" s="36"/>
      <c r="E108" s="36"/>
      <c r="F108" s="36"/>
      <c r="G108" s="36"/>
    </row>
    <row r="109" spans="1:11" x14ac:dyDescent="0.2">
      <c r="A109" s="36"/>
      <c r="B109" s="36"/>
      <c r="C109" s="36"/>
      <c r="D109" s="36"/>
      <c r="E109" s="36"/>
      <c r="F109" s="36"/>
      <c r="G109" s="36"/>
    </row>
    <row r="110" spans="1:11" x14ac:dyDescent="0.2">
      <c r="A110" s="36"/>
      <c r="B110" s="36"/>
      <c r="C110" s="36"/>
      <c r="D110" s="36"/>
      <c r="E110" s="36"/>
      <c r="F110" s="36"/>
      <c r="G110" s="3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"/>
  <sheetViews>
    <sheetView zoomScale="150" zoomScaleNormal="120" zoomScalePageLayoutView="120" workbookViewId="0">
      <selection activeCell="E2" sqref="E2"/>
    </sheetView>
  </sheetViews>
  <sheetFormatPr baseColWidth="10" defaultRowHeight="12" x14ac:dyDescent="0.15"/>
  <cols>
    <col min="1" max="1" width="18" style="1" bestFit="1" customWidth="1"/>
    <col min="2" max="3" width="10.83203125" style="1"/>
    <col min="4" max="4" width="15.33203125" style="1" bestFit="1" customWidth="1"/>
    <col min="5" max="5" width="18" style="1" bestFit="1" customWidth="1"/>
    <col min="6" max="6" width="10.83203125" style="1"/>
    <col min="7" max="7" width="14" style="1" bestFit="1" customWidth="1"/>
    <col min="8" max="16384" width="10.83203125" style="1"/>
  </cols>
  <sheetData>
    <row r="1" spans="1:8" x14ac:dyDescent="0.15">
      <c r="A1" s="1" t="s">
        <v>42</v>
      </c>
      <c r="B1" s="1" t="s">
        <v>45</v>
      </c>
      <c r="C1" s="1" t="s">
        <v>16</v>
      </c>
      <c r="D1" s="1" t="s">
        <v>40</v>
      </c>
      <c r="E1" s="1" t="s">
        <v>43</v>
      </c>
      <c r="F1" s="1" t="s">
        <v>44</v>
      </c>
      <c r="G1" s="1" t="s">
        <v>46</v>
      </c>
      <c r="H1" s="1" t="s">
        <v>41</v>
      </c>
    </row>
    <row r="2" spans="1:8" x14ac:dyDescent="0.15">
      <c r="A2" s="31">
        <v>0.1</v>
      </c>
      <c r="B2" s="3">
        <v>0</v>
      </c>
      <c r="C2" s="2">
        <v>1</v>
      </c>
      <c r="D2" s="2">
        <v>10000</v>
      </c>
      <c r="E2" s="2">
        <v>5000</v>
      </c>
      <c r="F2" s="30">
        <f>E2/D2</f>
        <v>0.5</v>
      </c>
      <c r="G2" s="29">
        <f>A2/C2+(B2/C2)/F2</f>
        <v>0.1</v>
      </c>
      <c r="H2" s="29">
        <f>(1+G2)^C2-1</f>
        <v>0.10000000000000009</v>
      </c>
    </row>
  </sheetData>
  <dataValidations count="2">
    <dataValidation type="custom" allowBlank="1" showInputMessage="1" showErrorMessage="1" errorTitle="Forkert værdi" error="Du må kun skrive positive værdier ind som gennemsnitlig udnyttelse." sqref="E2" xr:uid="{00000000-0002-0000-0800-000000000000}">
      <formula1>E2&gt;0</formula1>
    </dataValidation>
    <dataValidation type="whole" operator="greaterThan" allowBlank="1" showInputMessage="1" showErrorMessage="1" errorTitle="Forkert værdi" error="Du må kun skrive positive værdier ind som kassekredit maksimum og større end gennemsnitlig udnyttelse." sqref="D2" xr:uid="{00000000-0002-0000-0800-000001000000}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0"/>
  <sheetViews>
    <sheetView workbookViewId="0">
      <selection activeCell="B6" sqref="B6"/>
    </sheetView>
  </sheetViews>
  <sheetFormatPr baseColWidth="10" defaultRowHeight="16" x14ac:dyDescent="0.2"/>
  <cols>
    <col min="1" max="1" width="16.83203125" customWidth="1"/>
    <col min="4" max="4" width="11.83203125" bestFit="1" customWidth="1"/>
    <col min="5" max="5" width="20.5" bestFit="1" customWidth="1"/>
  </cols>
  <sheetData>
    <row r="1" spans="1:5" x14ac:dyDescent="0.2">
      <c r="A1" t="s">
        <v>48</v>
      </c>
    </row>
    <row r="2" spans="1:5" x14ac:dyDescent="0.2">
      <c r="A2" t="s">
        <v>64</v>
      </c>
      <c r="B2" t="s">
        <v>65</v>
      </c>
    </row>
    <row r="3" spans="1:5" x14ac:dyDescent="0.2">
      <c r="A3" s="62">
        <v>-0.01</v>
      </c>
      <c r="B3" s="62">
        <v>2000</v>
      </c>
      <c r="E3" s="37"/>
    </row>
    <row r="4" spans="1:5" x14ac:dyDescent="0.2">
      <c r="A4" t="s">
        <v>51</v>
      </c>
      <c r="E4" s="37"/>
    </row>
    <row r="5" spans="1:5" x14ac:dyDescent="0.2">
      <c r="A5" t="s">
        <v>64</v>
      </c>
      <c r="B5" t="s">
        <v>65</v>
      </c>
      <c r="E5" s="37"/>
    </row>
    <row r="6" spans="1:5" x14ac:dyDescent="0.2">
      <c r="A6" s="26"/>
      <c r="B6" s="26"/>
      <c r="E6" s="37"/>
    </row>
    <row r="7" spans="1:5" x14ac:dyDescent="0.2">
      <c r="A7" t="s">
        <v>52</v>
      </c>
      <c r="E7" s="37"/>
    </row>
    <row r="8" spans="1:5" x14ac:dyDescent="0.2">
      <c r="A8" s="26"/>
      <c r="E8" s="37"/>
    </row>
    <row r="9" spans="1:5" s="34" customFormat="1" x14ac:dyDescent="0.2">
      <c r="E9" s="42"/>
    </row>
    <row r="10" spans="1:5" s="34" customFormat="1" x14ac:dyDescent="0.2">
      <c r="E10" s="42"/>
    </row>
    <row r="11" spans="1:5" s="34" customFormat="1" x14ac:dyDescent="0.2">
      <c r="E11" s="42"/>
    </row>
    <row r="12" spans="1:5" s="34" customFormat="1" x14ac:dyDescent="0.2">
      <c r="E12" s="42"/>
    </row>
    <row r="13" spans="1:5" s="34" customFormat="1" x14ac:dyDescent="0.2">
      <c r="E13" s="42"/>
    </row>
    <row r="14" spans="1:5" s="34" customFormat="1" x14ac:dyDescent="0.2">
      <c r="E14" s="42"/>
    </row>
    <row r="15" spans="1:5" s="34" customFormat="1" x14ac:dyDescent="0.2">
      <c r="E15" s="42"/>
    </row>
    <row r="16" spans="1:5" s="34" customFormat="1" x14ac:dyDescent="0.2">
      <c r="E16" s="42"/>
    </row>
    <row r="17" spans="5:5" s="34" customFormat="1" x14ac:dyDescent="0.2">
      <c r="E17" s="42"/>
    </row>
    <row r="18" spans="5:5" s="34" customFormat="1" x14ac:dyDescent="0.2">
      <c r="E18" s="42"/>
    </row>
    <row r="19" spans="5:5" s="34" customFormat="1" x14ac:dyDescent="0.2">
      <c r="E19" s="42"/>
    </row>
    <row r="20" spans="5:5" s="34" customFormat="1" x14ac:dyDescent="0.2">
      <c r="E20" s="42"/>
    </row>
    <row r="21" spans="5:5" s="34" customFormat="1" x14ac:dyDescent="0.2">
      <c r="E21" s="42"/>
    </row>
    <row r="22" spans="5:5" s="34" customFormat="1" x14ac:dyDescent="0.2">
      <c r="E22" s="42"/>
    </row>
    <row r="23" spans="5:5" s="34" customFormat="1" x14ac:dyDescent="0.2">
      <c r="E23" s="42"/>
    </row>
    <row r="24" spans="5:5" s="34" customFormat="1" x14ac:dyDescent="0.2">
      <c r="E24" s="42"/>
    </row>
    <row r="25" spans="5:5" s="34" customFormat="1" x14ac:dyDescent="0.2">
      <c r="E25" s="42"/>
    </row>
    <row r="26" spans="5:5" s="34" customFormat="1" x14ac:dyDescent="0.2">
      <c r="E26" s="42"/>
    </row>
    <row r="27" spans="5:5" s="34" customFormat="1" x14ac:dyDescent="0.2">
      <c r="E27" s="42"/>
    </row>
    <row r="28" spans="5:5" s="34" customFormat="1" x14ac:dyDescent="0.2">
      <c r="E28" s="42"/>
    </row>
    <row r="29" spans="5:5" s="34" customFormat="1" x14ac:dyDescent="0.2">
      <c r="E29" s="42"/>
    </row>
    <row r="30" spans="5:5" s="34" customFormat="1" x14ac:dyDescent="0.2">
      <c r="E30" s="42"/>
    </row>
    <row r="31" spans="5:5" s="34" customFormat="1" x14ac:dyDescent="0.2">
      <c r="E31" s="42"/>
    </row>
    <row r="32" spans="5:5" s="34" customFormat="1" x14ac:dyDescent="0.2">
      <c r="E32" s="42"/>
    </row>
    <row r="33" spans="5:5" s="34" customFormat="1" x14ac:dyDescent="0.2">
      <c r="E33" s="42"/>
    </row>
    <row r="34" spans="5:5" s="34" customFormat="1" x14ac:dyDescent="0.2">
      <c r="E34" s="42"/>
    </row>
    <row r="35" spans="5:5" s="34" customFormat="1" x14ac:dyDescent="0.2">
      <c r="E35" s="42"/>
    </row>
    <row r="36" spans="5:5" s="34" customFormat="1" x14ac:dyDescent="0.2">
      <c r="E36" s="42"/>
    </row>
    <row r="37" spans="5:5" s="34" customFormat="1" x14ac:dyDescent="0.2">
      <c r="E37" s="42"/>
    </row>
    <row r="38" spans="5:5" s="34" customFormat="1" x14ac:dyDescent="0.2">
      <c r="E38" s="42"/>
    </row>
    <row r="39" spans="5:5" s="34" customFormat="1" x14ac:dyDescent="0.2">
      <c r="E39" s="42"/>
    </row>
    <row r="40" spans="5:5" s="34" customFormat="1" x14ac:dyDescent="0.2">
      <c r="E40" s="42"/>
    </row>
    <row r="41" spans="5:5" s="34" customFormat="1" x14ac:dyDescent="0.2">
      <c r="E41" s="42"/>
    </row>
    <row r="42" spans="5:5" s="34" customFormat="1" x14ac:dyDescent="0.2">
      <c r="E42" s="42"/>
    </row>
    <row r="43" spans="5:5" s="34" customFormat="1" x14ac:dyDescent="0.2">
      <c r="E43" s="42"/>
    </row>
    <row r="44" spans="5:5" s="34" customFormat="1" x14ac:dyDescent="0.2">
      <c r="E44" s="42"/>
    </row>
    <row r="45" spans="5:5" s="34" customFormat="1" x14ac:dyDescent="0.2">
      <c r="E45" s="42"/>
    </row>
    <row r="46" spans="5:5" s="34" customFormat="1" x14ac:dyDescent="0.2">
      <c r="E46" s="42"/>
    </row>
    <row r="47" spans="5:5" s="34" customFormat="1" x14ac:dyDescent="0.2">
      <c r="E47" s="42"/>
    </row>
    <row r="48" spans="5:5" s="34" customFormat="1" x14ac:dyDescent="0.2">
      <c r="E48" s="42"/>
    </row>
    <row r="49" spans="1:7" s="34" customFormat="1" x14ac:dyDescent="0.2">
      <c r="E49" s="42"/>
    </row>
    <row r="50" spans="1:7" s="34" customFormat="1" x14ac:dyDescent="0.2">
      <c r="E50" s="42"/>
    </row>
    <row r="51" spans="1:7" s="34" customFormat="1" x14ac:dyDescent="0.2">
      <c r="E51" s="42"/>
    </row>
    <row r="52" spans="1:7" s="34" customFormat="1" x14ac:dyDescent="0.2">
      <c r="E52" s="42"/>
    </row>
    <row r="53" spans="1:7" s="34" customFormat="1" x14ac:dyDescent="0.2">
      <c r="E53" s="42"/>
    </row>
    <row r="54" spans="1:7" s="34" customFormat="1" x14ac:dyDescent="0.2">
      <c r="E54" s="42"/>
    </row>
    <row r="55" spans="1:7" x14ac:dyDescent="0.2">
      <c r="A55" s="34"/>
      <c r="B55" s="34"/>
    </row>
    <row r="56" spans="1:7" x14ac:dyDescent="0.2">
      <c r="A56" s="34"/>
      <c r="B56" s="34"/>
    </row>
    <row r="57" spans="1:7" x14ac:dyDescent="0.2">
      <c r="A57" s="39"/>
      <c r="B57" s="39"/>
      <c r="C57" s="35"/>
      <c r="D57" s="35"/>
      <c r="E57" s="35"/>
    </row>
    <row r="58" spans="1:7" x14ac:dyDescent="0.2">
      <c r="A58" s="39" t="s">
        <v>47</v>
      </c>
      <c r="B58" s="39">
        <f>B80</f>
        <v>1000</v>
      </c>
      <c r="C58" s="35"/>
      <c r="D58" s="35"/>
      <c r="E58" s="35"/>
      <c r="F58" s="36"/>
      <c r="G58" s="36"/>
    </row>
    <row r="59" spans="1:7" x14ac:dyDescent="0.2">
      <c r="A59" s="39" t="s">
        <v>58</v>
      </c>
      <c r="B59" s="39">
        <f>A80</f>
        <v>100000</v>
      </c>
      <c r="C59" s="35"/>
      <c r="D59" s="35"/>
      <c r="E59" s="35"/>
      <c r="F59" s="36"/>
      <c r="G59" s="36"/>
    </row>
    <row r="60" spans="1:7" x14ac:dyDescent="0.2">
      <c r="A60" s="39" t="str">
        <f>CONCATENATE("OMSÆTNING = ",B60)</f>
        <v>OMSÆTNING = 100000000</v>
      </c>
      <c r="B60" s="39">
        <f>B58*B59</f>
        <v>100000000</v>
      </c>
      <c r="C60" s="35"/>
      <c r="D60" s="35"/>
      <c r="E60" s="35"/>
      <c r="F60" s="36"/>
      <c r="G60" s="36"/>
    </row>
    <row r="61" spans="1:7" x14ac:dyDescent="0.2">
      <c r="A61" s="39" t="str">
        <f>CONCATENATE("VE = ",B61)</f>
        <v>VE = 0</v>
      </c>
      <c r="B61" s="39">
        <f>A80*(A6*0.5)+B6</f>
        <v>0</v>
      </c>
      <c r="C61" s="35"/>
      <c r="D61" s="35"/>
      <c r="E61" s="35"/>
      <c r="F61" s="36"/>
      <c r="G61" s="36"/>
    </row>
    <row r="62" spans="1:7" x14ac:dyDescent="0.2">
      <c r="A62" s="39" t="str">
        <f>CONCATENATE("TVO = ",B62)</f>
        <v>TVO = 0</v>
      </c>
      <c r="B62" s="39">
        <f>B61*B59</f>
        <v>0</v>
      </c>
      <c r="C62" s="35"/>
      <c r="D62" s="35"/>
      <c r="E62" s="35"/>
      <c r="F62" s="36"/>
      <c r="G62" s="36"/>
    </row>
    <row r="63" spans="1:7" x14ac:dyDescent="0.2">
      <c r="A63" s="39" t="str">
        <f>CONCATENATE("DB = ",B63)</f>
        <v>DB = 100000000</v>
      </c>
      <c r="B63" s="40">
        <f>B60-B62</f>
        <v>100000000</v>
      </c>
      <c r="C63" s="35"/>
      <c r="D63" s="35"/>
      <c r="E63" s="35"/>
      <c r="F63" s="36"/>
      <c r="G63" s="36"/>
    </row>
    <row r="64" spans="1:7" x14ac:dyDescent="0.2">
      <c r="A64" s="39"/>
      <c r="B64" s="39"/>
      <c r="C64" s="35"/>
      <c r="D64" s="35"/>
      <c r="E64" s="35"/>
      <c r="F64" s="36"/>
      <c r="G64" s="36"/>
    </row>
    <row r="65" spans="1:11" x14ac:dyDescent="0.2">
      <c r="A65" s="39"/>
      <c r="B65" s="39" t="str">
        <f>CONCATENATE("P = ",A3,"·m + ",B3)</f>
        <v>P = -0,01·m + 2000</v>
      </c>
      <c r="C65" s="35"/>
      <c r="D65" s="35"/>
      <c r="E65" s="35"/>
      <c r="F65" s="36"/>
      <c r="G65" s="36"/>
    </row>
    <row r="66" spans="1:11" x14ac:dyDescent="0.2">
      <c r="A66" s="39">
        <v>0</v>
      </c>
      <c r="B66" s="39">
        <f>B3</f>
        <v>2000</v>
      </c>
      <c r="C66" s="35"/>
      <c r="D66" s="35"/>
      <c r="E66" s="35"/>
      <c r="F66" s="36"/>
      <c r="G66" s="36"/>
    </row>
    <row r="67" spans="1:11" x14ac:dyDescent="0.2">
      <c r="A67" s="39">
        <f>-B3/A3</f>
        <v>200000</v>
      </c>
      <c r="B67" s="39">
        <v>0</v>
      </c>
      <c r="C67" s="35"/>
      <c r="D67" s="35"/>
      <c r="E67" s="35"/>
      <c r="F67" s="36"/>
      <c r="G67" s="36"/>
    </row>
    <row r="68" spans="1:11" x14ac:dyDescent="0.2">
      <c r="A68" s="39"/>
      <c r="B68" s="39" t="str">
        <f>CONCATENATE("GROMS = ",A3*2,"·m + ",B3)</f>
        <v>GROMS = -0,02·m + 2000</v>
      </c>
      <c r="C68" s="35"/>
      <c r="D68" s="35"/>
      <c r="E68" s="35"/>
      <c r="F68" s="36"/>
      <c r="G68" s="36"/>
    </row>
    <row r="69" spans="1:11" x14ac:dyDescent="0.2">
      <c r="A69" s="39">
        <v>0</v>
      </c>
      <c r="B69" s="39">
        <f>B3</f>
        <v>2000</v>
      </c>
      <c r="C69" s="35"/>
      <c r="D69" s="35"/>
      <c r="E69" s="35"/>
      <c r="F69" s="36"/>
      <c r="G69" s="36"/>
    </row>
    <row r="70" spans="1:11" x14ac:dyDescent="0.2">
      <c r="A70" s="39">
        <f>-B3/(2*A3)</f>
        <v>100000</v>
      </c>
      <c r="B70" s="39">
        <v>0</v>
      </c>
      <c r="C70" s="35"/>
      <c r="D70" s="35"/>
      <c r="E70" s="35"/>
      <c r="F70" s="36"/>
      <c r="G70" s="36"/>
    </row>
    <row r="71" spans="1:11" x14ac:dyDescent="0.2">
      <c r="A71" s="39"/>
      <c r="B71" s="39" t="str">
        <f>IF(A6="",CONCATENATE("GROMK = ",B6),CONCATENATE("GROMK = ",A6,"·m + ",B6))</f>
        <v xml:space="preserve">GROMK = </v>
      </c>
      <c r="C71" s="35"/>
      <c r="D71" s="35"/>
      <c r="E71" s="35"/>
      <c r="F71" s="36"/>
      <c r="G71" s="36"/>
    </row>
    <row r="72" spans="1:11" x14ac:dyDescent="0.2">
      <c r="A72" s="39">
        <v>0</v>
      </c>
      <c r="B72" s="39">
        <f>B6</f>
        <v>0</v>
      </c>
      <c r="C72" s="35"/>
      <c r="D72" s="35"/>
      <c r="E72" s="35"/>
      <c r="F72" s="36"/>
      <c r="G72" s="36"/>
    </row>
    <row r="73" spans="1:11" x14ac:dyDescent="0.2">
      <c r="A73" s="39">
        <f>A67</f>
        <v>200000</v>
      </c>
      <c r="B73" s="39">
        <f>A6*A67+B6</f>
        <v>0</v>
      </c>
      <c r="C73" s="35"/>
      <c r="D73" s="35"/>
      <c r="E73" s="35"/>
      <c r="F73" s="36"/>
      <c r="G73" s="36"/>
      <c r="H73" s="36"/>
      <c r="I73" s="36"/>
      <c r="J73" s="36"/>
      <c r="K73" s="36"/>
    </row>
    <row r="74" spans="1:11" x14ac:dyDescent="0.2">
      <c r="A74" s="39"/>
      <c r="B74" s="39" t="str">
        <f>IF(A8="","",CONCATENATE("Kapacitet = ",A8))</f>
        <v/>
      </c>
      <c r="C74" s="35"/>
      <c r="D74" s="35"/>
      <c r="E74" s="35"/>
      <c r="F74" s="36"/>
      <c r="G74" s="36"/>
      <c r="H74" s="36"/>
      <c r="I74" s="36"/>
      <c r="J74" s="36"/>
      <c r="K74" s="36"/>
    </row>
    <row r="75" spans="1:11" x14ac:dyDescent="0.2">
      <c r="A75" s="39" t="str">
        <f>IF(A8="","",A8)</f>
        <v/>
      </c>
      <c r="B75" s="39" t="str">
        <f>IF(A8="","",0)</f>
        <v/>
      </c>
      <c r="C75" s="35"/>
      <c r="D75" s="35"/>
      <c r="E75" s="35"/>
      <c r="F75" s="36"/>
      <c r="G75" s="36"/>
      <c r="H75" s="36"/>
      <c r="I75" s="36"/>
      <c r="J75" s="36"/>
      <c r="K75" s="36"/>
    </row>
    <row r="76" spans="1:11" x14ac:dyDescent="0.2">
      <c r="A76" s="39" t="str">
        <f>IF(A8="","",A8)</f>
        <v/>
      </c>
      <c r="B76" s="39" t="str">
        <f>IF(A8="","",B3)</f>
        <v/>
      </c>
      <c r="C76" s="35"/>
      <c r="D76" s="35"/>
      <c r="E76" s="35"/>
      <c r="F76" s="36"/>
      <c r="G76" s="36"/>
      <c r="H76" s="36"/>
      <c r="I76" s="36"/>
      <c r="J76" s="36"/>
      <c r="K76" s="36"/>
    </row>
    <row r="77" spans="1:11" x14ac:dyDescent="0.2">
      <c r="A77" s="39" t="s">
        <v>56</v>
      </c>
      <c r="B77" s="39"/>
      <c r="C77" s="35"/>
      <c r="D77" s="35"/>
      <c r="E77" s="35"/>
      <c r="F77" s="36"/>
      <c r="G77" s="36"/>
      <c r="H77" s="36"/>
      <c r="I77" s="36"/>
      <c r="J77" s="36"/>
      <c r="K77" s="36"/>
    </row>
    <row r="78" spans="1:11" x14ac:dyDescent="0.2">
      <c r="A78" s="39">
        <f>(B6-B3)/(A3*2-A6)</f>
        <v>100000</v>
      </c>
      <c r="B78" s="39"/>
      <c r="C78" s="35"/>
      <c r="D78" s="35"/>
      <c r="E78" s="35"/>
      <c r="F78" s="36"/>
      <c r="G78" s="36"/>
      <c r="H78" s="36"/>
      <c r="I78" s="36"/>
      <c r="J78" s="36"/>
      <c r="K78" s="36"/>
    </row>
    <row r="79" spans="1:11" x14ac:dyDescent="0.2">
      <c r="A79" s="39" t="s">
        <v>55</v>
      </c>
      <c r="B79" s="39" t="s">
        <v>57</v>
      </c>
      <c r="C79" s="35"/>
      <c r="D79" s="35"/>
      <c r="E79" s="35"/>
      <c r="F79" s="36"/>
      <c r="G79" s="36"/>
      <c r="H79" s="36"/>
      <c r="I79" s="36"/>
      <c r="J79" s="36"/>
      <c r="K79" s="36"/>
    </row>
    <row r="80" spans="1:11" x14ac:dyDescent="0.2">
      <c r="A80" s="39">
        <f>IF(A8&lt;&gt;"",MIN(A78,A8),A78)</f>
        <v>100000</v>
      </c>
      <c r="B80" s="39">
        <f>A3*A80+B3</f>
        <v>1000</v>
      </c>
      <c r="C80" s="35"/>
      <c r="D80" s="35"/>
      <c r="E80" s="35"/>
      <c r="F80" s="36"/>
      <c r="G80" s="36"/>
      <c r="H80" s="36"/>
      <c r="I80" s="36"/>
      <c r="J80" s="36"/>
      <c r="K80" s="36"/>
    </row>
    <row r="81" spans="1:11" x14ac:dyDescent="0.2">
      <c r="A81" s="39"/>
      <c r="B81" s="39" t="str">
        <f>IF(A6="",CONCATENATE("VE = ",B6),CONCATENATE("VE = ",A6*0.5,"·m + ",B6))</f>
        <v xml:space="preserve">VE = </v>
      </c>
      <c r="C81" s="35"/>
      <c r="D81" s="35"/>
      <c r="E81" s="35"/>
      <c r="F81" s="36"/>
      <c r="G81" s="36"/>
      <c r="H81" s="36"/>
      <c r="I81" s="36"/>
      <c r="J81" s="36"/>
      <c r="K81" s="36"/>
    </row>
    <row r="82" spans="1:11" x14ac:dyDescent="0.2">
      <c r="A82" s="39">
        <v>0</v>
      </c>
      <c r="B82" s="39">
        <f>B6</f>
        <v>0</v>
      </c>
      <c r="C82" s="35"/>
      <c r="D82" s="35"/>
      <c r="E82" s="35"/>
      <c r="F82" s="36"/>
      <c r="G82" s="36"/>
      <c r="H82" s="36"/>
      <c r="I82" s="36"/>
      <c r="J82" s="36"/>
      <c r="K82" s="36"/>
    </row>
    <row r="83" spans="1:11" x14ac:dyDescent="0.2">
      <c r="A83" s="39">
        <f>A67</f>
        <v>200000</v>
      </c>
      <c r="B83" s="39">
        <f>A67*(A6*0.5)+B6</f>
        <v>0</v>
      </c>
      <c r="C83" s="35"/>
      <c r="D83" s="35"/>
      <c r="E83" s="35"/>
      <c r="F83" s="36"/>
      <c r="G83" s="36"/>
      <c r="H83" s="36"/>
      <c r="I83" s="36"/>
      <c r="J83" s="36"/>
      <c r="K83" s="36"/>
    </row>
    <row r="84" spans="1:11" x14ac:dyDescent="0.2">
      <c r="A84" s="39"/>
      <c r="B84" s="39" t="str">
        <f>CONCATENATE("Optimal pris = ",B80)</f>
        <v>Optimal pris = 1000</v>
      </c>
      <c r="C84" s="35"/>
      <c r="D84" s="35"/>
      <c r="E84" s="35"/>
      <c r="F84" s="36"/>
      <c r="G84" s="36"/>
      <c r="H84" s="36"/>
      <c r="I84" s="36"/>
      <c r="J84" s="36"/>
      <c r="K84" s="36"/>
    </row>
    <row r="85" spans="1:11" x14ac:dyDescent="0.2">
      <c r="A85" s="39">
        <v>0</v>
      </c>
      <c r="B85" s="39">
        <f>B80</f>
        <v>1000</v>
      </c>
      <c r="C85" s="35"/>
      <c r="D85" s="35"/>
      <c r="E85" s="35"/>
      <c r="F85" s="36"/>
      <c r="G85" s="36"/>
      <c r="H85" s="36"/>
      <c r="I85" s="36"/>
      <c r="J85" s="36"/>
      <c r="K85" s="36"/>
    </row>
    <row r="86" spans="1:11" x14ac:dyDescent="0.2">
      <c r="A86" s="39">
        <f>A80</f>
        <v>100000</v>
      </c>
      <c r="B86" s="39">
        <f>B80</f>
        <v>1000</v>
      </c>
      <c r="C86" s="35"/>
      <c r="D86" s="35"/>
      <c r="E86" s="35"/>
      <c r="F86" s="36"/>
      <c r="G86" s="36"/>
      <c r="H86" s="36"/>
      <c r="I86" s="36"/>
      <c r="J86" s="36"/>
      <c r="K86" s="36"/>
    </row>
    <row r="87" spans="1:11" x14ac:dyDescent="0.2">
      <c r="A87" s="39"/>
      <c r="B87" s="39" t="str">
        <f>CONCATENATE("Optimal mængde = ",A80)</f>
        <v>Optimal mængde = 100000</v>
      </c>
      <c r="C87" s="35"/>
      <c r="D87" s="35"/>
      <c r="E87" s="35"/>
      <c r="F87" s="36"/>
      <c r="G87" s="36"/>
      <c r="H87" s="36"/>
      <c r="I87" s="36"/>
      <c r="J87" s="36"/>
      <c r="K87" s="36"/>
    </row>
    <row r="88" spans="1:11" x14ac:dyDescent="0.2">
      <c r="A88" s="39">
        <f>A80</f>
        <v>100000</v>
      </c>
      <c r="B88" s="39">
        <v>0</v>
      </c>
      <c r="C88" s="35"/>
      <c r="D88" s="35"/>
      <c r="E88" s="35"/>
      <c r="F88" s="36"/>
      <c r="G88" s="36"/>
      <c r="H88" s="36"/>
      <c r="I88" s="36"/>
      <c r="J88" s="36"/>
      <c r="K88" s="36"/>
    </row>
    <row r="89" spans="1:11" x14ac:dyDescent="0.2">
      <c r="A89" s="39">
        <f>A80</f>
        <v>100000</v>
      </c>
      <c r="B89" s="39">
        <f>B80</f>
        <v>1000</v>
      </c>
      <c r="C89" s="35"/>
      <c r="D89" s="35"/>
      <c r="E89" s="35"/>
      <c r="F89" s="36"/>
      <c r="G89" s="36"/>
      <c r="H89" s="36"/>
      <c r="I89" s="36"/>
      <c r="J89" s="36"/>
      <c r="K89" s="36"/>
    </row>
    <row r="90" spans="1:11" x14ac:dyDescent="0.2">
      <c r="A90" s="35"/>
      <c r="B90" s="35"/>
      <c r="C90" s="35"/>
      <c r="D90" s="35"/>
      <c r="E90" s="35"/>
      <c r="F90" s="36"/>
      <c r="G90" s="36"/>
      <c r="H90" s="36"/>
      <c r="I90" s="36"/>
      <c r="J90" s="36"/>
      <c r="K90" s="36"/>
    </row>
    <row r="91" spans="1:11" x14ac:dyDescent="0.2">
      <c r="A91" s="35"/>
      <c r="B91" s="35"/>
      <c r="C91" s="35"/>
      <c r="D91" s="35"/>
      <c r="E91" s="35"/>
      <c r="F91" s="36"/>
      <c r="G91" s="36"/>
      <c r="H91" s="36"/>
      <c r="I91" s="36"/>
      <c r="J91" s="36"/>
      <c r="K91" s="36"/>
    </row>
    <row r="92" spans="1:11" x14ac:dyDescent="0.2">
      <c r="A92" s="35"/>
      <c r="B92" s="35"/>
      <c r="C92" s="35"/>
      <c r="D92" s="35"/>
      <c r="E92" s="35"/>
      <c r="F92" s="36"/>
      <c r="G92" s="36"/>
      <c r="H92" s="36"/>
      <c r="I92" s="36"/>
      <c r="J92" s="36"/>
      <c r="K92" s="36"/>
    </row>
    <row r="93" spans="1:11" x14ac:dyDescent="0.2">
      <c r="A93" s="35"/>
      <c r="B93" s="35"/>
      <c r="C93" s="35"/>
      <c r="D93" s="35"/>
      <c r="E93" s="35"/>
      <c r="F93" s="36"/>
      <c r="G93" s="36"/>
      <c r="H93" s="36"/>
      <c r="I93" s="36"/>
      <c r="J93" s="36"/>
      <c r="K93" s="36"/>
    </row>
    <row r="94" spans="1:11" x14ac:dyDescent="0.2">
      <c r="A94" s="35"/>
      <c r="B94" s="35"/>
      <c r="C94" s="35"/>
      <c r="D94" s="35"/>
      <c r="E94" s="35"/>
      <c r="F94" s="36"/>
      <c r="G94" s="36"/>
      <c r="H94" s="36"/>
      <c r="I94" s="36"/>
      <c r="J94" s="36"/>
      <c r="K94" s="36"/>
    </row>
    <row r="95" spans="1:11" x14ac:dyDescent="0.2">
      <c r="A95" s="35"/>
      <c r="B95" s="35"/>
      <c r="C95" s="35"/>
      <c r="D95" s="35"/>
      <c r="E95" s="35"/>
      <c r="F95" s="36"/>
      <c r="G95" s="36"/>
      <c r="H95" s="36"/>
      <c r="I95" s="36"/>
      <c r="J95" s="36"/>
      <c r="K95" s="36"/>
    </row>
    <row r="96" spans="1:11" x14ac:dyDescent="0.2">
      <c r="A96" s="35"/>
      <c r="B96" s="35"/>
      <c r="C96" s="35"/>
      <c r="D96" s="35"/>
      <c r="E96" s="35"/>
      <c r="F96" s="36"/>
      <c r="G96" s="36"/>
      <c r="H96" s="36"/>
      <c r="I96" s="36"/>
      <c r="J96" s="36"/>
      <c r="K96" s="36"/>
    </row>
    <row r="97" spans="1:11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</row>
    <row r="98" spans="1:11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</row>
    <row r="99" spans="1:11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</row>
    <row r="100" spans="1:11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</row>
    <row r="101" spans="1:11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</row>
    <row r="102" spans="1:11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</row>
    <row r="103" spans="1:11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</row>
    <row r="104" spans="1:11" x14ac:dyDescent="0.2">
      <c r="A104" s="36"/>
      <c r="B104" s="36"/>
      <c r="C104" s="36"/>
      <c r="D104" s="36"/>
      <c r="E104" s="36"/>
      <c r="F104" s="36"/>
      <c r="G104" s="36"/>
    </row>
    <row r="105" spans="1:11" x14ac:dyDescent="0.2">
      <c r="A105" s="36"/>
      <c r="B105" s="36"/>
      <c r="C105" s="36"/>
      <c r="D105" s="36"/>
      <c r="E105" s="36"/>
      <c r="F105" s="36"/>
      <c r="G105" s="36"/>
    </row>
    <row r="106" spans="1:11" x14ac:dyDescent="0.2">
      <c r="A106" s="36"/>
      <c r="B106" s="36"/>
      <c r="C106" s="36"/>
      <c r="D106" s="36"/>
      <c r="E106" s="36"/>
      <c r="F106" s="36"/>
      <c r="G106" s="36"/>
    </row>
    <row r="107" spans="1:11" x14ac:dyDescent="0.2">
      <c r="A107" s="36"/>
      <c r="B107" s="36"/>
      <c r="C107" s="36"/>
      <c r="D107" s="36"/>
      <c r="E107" s="36"/>
      <c r="F107" s="36"/>
      <c r="G107" s="36"/>
    </row>
    <row r="108" spans="1:11" x14ac:dyDescent="0.2">
      <c r="A108" s="36"/>
      <c r="B108" s="36"/>
      <c r="C108" s="36"/>
      <c r="D108" s="36"/>
      <c r="E108" s="36"/>
      <c r="F108" s="36"/>
      <c r="G108" s="36"/>
    </row>
    <row r="109" spans="1:11" x14ac:dyDescent="0.2">
      <c r="A109" s="36"/>
      <c r="B109" s="36"/>
      <c r="C109" s="36"/>
      <c r="D109" s="36"/>
      <c r="E109" s="36"/>
      <c r="F109" s="36"/>
      <c r="G109" s="36"/>
    </row>
    <row r="110" spans="1:11" x14ac:dyDescent="0.2">
      <c r="A110" s="36"/>
      <c r="B110" s="36"/>
      <c r="C110" s="36"/>
      <c r="D110" s="36"/>
      <c r="E110" s="36"/>
      <c r="F110" s="36"/>
      <c r="G110" s="3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5627-0C12-8A4F-99ED-03AFF9CB7188}">
  <dimension ref="A1:G99"/>
  <sheetViews>
    <sheetView zoomScale="102" workbookViewId="0">
      <selection activeCell="A11" sqref="A11"/>
    </sheetView>
  </sheetViews>
  <sheetFormatPr baseColWidth="10" defaultRowHeight="16" x14ac:dyDescent="0.2"/>
  <cols>
    <col min="1" max="1" width="34.5" style="36" customWidth="1"/>
    <col min="2" max="2" width="28.33203125" style="36" customWidth="1"/>
    <col min="3" max="3" width="10.83203125" style="36"/>
    <col min="4" max="4" width="11.83203125" style="36" bestFit="1" customWidth="1"/>
    <col min="5" max="5" width="16" style="36" customWidth="1"/>
    <col min="6" max="6" width="20.1640625" style="36" customWidth="1"/>
    <col min="7" max="7" width="15.5" style="36" customWidth="1"/>
    <col min="8" max="16384" width="10.83203125" style="36"/>
  </cols>
  <sheetData>
    <row r="1" spans="1:5" x14ac:dyDescent="0.2">
      <c r="A1" s="36" t="s">
        <v>48</v>
      </c>
    </row>
    <row r="2" spans="1:5" x14ac:dyDescent="0.2">
      <c r="A2" s="36" t="s">
        <v>64</v>
      </c>
      <c r="B2" s="36" t="s">
        <v>65</v>
      </c>
    </row>
    <row r="3" spans="1:5" x14ac:dyDescent="0.2">
      <c r="A3" s="62">
        <v>-0.2</v>
      </c>
      <c r="B3" s="62">
        <v>800</v>
      </c>
      <c r="E3" s="38"/>
    </row>
    <row r="4" spans="1:5" x14ac:dyDescent="0.2">
      <c r="A4" s="36" t="s">
        <v>51</v>
      </c>
      <c r="E4" s="38"/>
    </row>
    <row r="5" spans="1:5" x14ac:dyDescent="0.2">
      <c r="A5" s="36" t="s">
        <v>64</v>
      </c>
      <c r="B5" s="36" t="s">
        <v>65</v>
      </c>
      <c r="E5" s="38"/>
    </row>
    <row r="6" spans="1:5" x14ac:dyDescent="0.2">
      <c r="A6" s="62"/>
      <c r="B6" s="62">
        <v>280</v>
      </c>
      <c r="E6" s="38"/>
    </row>
    <row r="7" spans="1:5" x14ac:dyDescent="0.2">
      <c r="A7" s="36" t="s">
        <v>52</v>
      </c>
      <c r="E7" s="38"/>
    </row>
    <row r="8" spans="1:5" x14ac:dyDescent="0.2">
      <c r="A8" s="62"/>
      <c r="E8" s="38"/>
    </row>
    <row r="9" spans="1:5" x14ac:dyDescent="0.2">
      <c r="A9" s="36" t="s">
        <v>53</v>
      </c>
    </row>
    <row r="10" spans="1:5" x14ac:dyDescent="0.2">
      <c r="A10" s="44" t="s">
        <v>54</v>
      </c>
      <c r="B10" s="36" t="s">
        <v>47</v>
      </c>
    </row>
    <row r="11" spans="1:5" x14ac:dyDescent="0.2">
      <c r="A11" s="62"/>
      <c r="B11" s="62">
        <v>300</v>
      </c>
    </row>
    <row r="12" spans="1:5" x14ac:dyDescent="0.2">
      <c r="A12" s="44"/>
      <c r="B12" s="44"/>
    </row>
    <row r="13" spans="1:5" x14ac:dyDescent="0.2">
      <c r="A13" s="44"/>
      <c r="B13" s="44"/>
    </row>
    <row r="14" spans="1:5" x14ac:dyDescent="0.2">
      <c r="A14" s="44"/>
      <c r="B14" s="44"/>
    </row>
    <row r="15" spans="1:5" x14ac:dyDescent="0.2">
      <c r="A15" s="44"/>
      <c r="B15" s="44"/>
    </row>
    <row r="16" spans="1:5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63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64" spans="1:2" x14ac:dyDescent="0.2">
      <c r="B64" s="38"/>
    </row>
    <row r="66" spans="1:7" x14ac:dyDescent="0.2">
      <c r="A66" s="35"/>
      <c r="B66" s="35" t="str">
        <f>CONCATENATE("P1 = ",A3,"·m + ",B3)</f>
        <v>P1 = -0,2·m + 800</v>
      </c>
      <c r="C66" s="35"/>
      <c r="D66" s="35"/>
      <c r="E66" s="35"/>
      <c r="F66" s="35"/>
      <c r="G66" s="35"/>
    </row>
    <row r="67" spans="1:7" x14ac:dyDescent="0.2">
      <c r="A67" s="35"/>
      <c r="B67" s="35" t="str">
        <f>CONCATENATE("P2 = ",B11)</f>
        <v>P2 = 300</v>
      </c>
      <c r="C67" s="35"/>
      <c r="D67" s="35"/>
      <c r="E67" s="35"/>
      <c r="F67" s="35"/>
      <c r="G67" s="35"/>
    </row>
    <row r="68" spans="1:7" x14ac:dyDescent="0.2">
      <c r="A68" s="35"/>
      <c r="B68" s="35"/>
      <c r="C68" s="35"/>
      <c r="D68" s="35"/>
      <c r="E68" s="35"/>
      <c r="F68" s="35"/>
      <c r="G68" s="35"/>
    </row>
    <row r="69" spans="1:7" x14ac:dyDescent="0.2">
      <c r="A69" s="35"/>
      <c r="B69" s="35" t="str">
        <f>CONCATENATE("GROMS1 = ",A3*2,"·m + ",B3)</f>
        <v>GROMS1 = -0,4·m + 800</v>
      </c>
      <c r="C69" s="35"/>
      <c r="D69" s="35"/>
      <c r="E69" s="35"/>
      <c r="F69" s="35"/>
      <c r="G69" s="35"/>
    </row>
    <row r="70" spans="1:7" x14ac:dyDescent="0.2">
      <c r="A70" s="35">
        <v>0</v>
      </c>
      <c r="B70" s="35">
        <f>B3</f>
        <v>800</v>
      </c>
      <c r="C70" s="35"/>
      <c r="D70" s="35"/>
      <c r="E70" s="35"/>
      <c r="F70" s="35"/>
      <c r="G70" s="35"/>
    </row>
    <row r="71" spans="1:7" x14ac:dyDescent="0.2">
      <c r="A71" s="35">
        <f>A87</f>
        <v>1250</v>
      </c>
      <c r="B71" s="35">
        <f>A3*2*A71+B3</f>
        <v>300</v>
      </c>
      <c r="C71" s="35"/>
      <c r="D71" s="35"/>
      <c r="E71" s="35"/>
      <c r="F71" s="35"/>
      <c r="G71" s="35"/>
    </row>
    <row r="72" spans="1:7" x14ac:dyDescent="0.2">
      <c r="A72" s="35"/>
      <c r="B72" s="35" t="str">
        <f>CONCATENATE("GROMS2 = ",B11)</f>
        <v>GROMS2 = 300</v>
      </c>
      <c r="C72" s="35"/>
      <c r="D72" s="35"/>
      <c r="E72" s="35"/>
      <c r="F72" s="35"/>
      <c r="G72" s="35"/>
    </row>
    <row r="73" spans="1:7" x14ac:dyDescent="0.2">
      <c r="A73" s="35">
        <f>A71</f>
        <v>1250</v>
      </c>
      <c r="B73" s="35">
        <f>B11</f>
        <v>300</v>
      </c>
      <c r="C73" s="35"/>
      <c r="D73" s="35"/>
      <c r="E73" s="35"/>
      <c r="F73" s="35"/>
      <c r="G73" s="35"/>
    </row>
    <row r="74" spans="1:7" x14ac:dyDescent="0.2">
      <c r="A74" s="35">
        <f>A71+A11</f>
        <v>1250</v>
      </c>
      <c r="B74" s="35">
        <f>B11</f>
        <v>300</v>
      </c>
      <c r="C74" s="35"/>
      <c r="D74" s="35"/>
      <c r="E74" s="35"/>
      <c r="F74" s="35"/>
      <c r="G74" s="35"/>
    </row>
    <row r="75" spans="1:7" x14ac:dyDescent="0.2">
      <c r="A75" s="35"/>
      <c r="B75" s="35" t="str">
        <f>CONCATENATE("GROMS3 = ",A3*2,"·m + ",D77)</f>
        <v>GROMS3 = -0,4·m + 800</v>
      </c>
      <c r="C75" s="35"/>
      <c r="D75" s="35"/>
      <c r="E75" s="35"/>
      <c r="F75" s="35"/>
      <c r="G75" s="35"/>
    </row>
    <row r="76" spans="1:7" x14ac:dyDescent="0.2">
      <c r="A76" s="35">
        <f>A74</f>
        <v>1250</v>
      </c>
      <c r="B76" s="35">
        <f>B71</f>
        <v>300</v>
      </c>
      <c r="C76" s="35" t="s">
        <v>49</v>
      </c>
      <c r="D76" s="35" t="s">
        <v>50</v>
      </c>
      <c r="E76" s="35"/>
      <c r="F76" s="35"/>
      <c r="G76" s="35"/>
    </row>
    <row r="77" spans="1:7" x14ac:dyDescent="0.2">
      <c r="A77" s="35">
        <f>-B3/(A3*2)+A11</f>
        <v>2000</v>
      </c>
      <c r="B77" s="35">
        <v>0</v>
      </c>
      <c r="C77" s="35">
        <f>(B77-B76)/(A77-A76)</f>
        <v>-0.4</v>
      </c>
      <c r="D77" s="35">
        <f>B77-C77*A77</f>
        <v>800</v>
      </c>
      <c r="E77" s="35"/>
      <c r="F77" s="35"/>
      <c r="G77" s="35"/>
    </row>
    <row r="78" spans="1:7" x14ac:dyDescent="0.2">
      <c r="A78" s="35"/>
      <c r="B78" s="35" t="str">
        <f>IF(A6="",CONCATENATE("GROMK = ",B6),CONCATENATE("GROMK = ",A6,"·m + ",B6))</f>
        <v>GROMK = 280</v>
      </c>
      <c r="C78" s="35"/>
      <c r="D78" s="35"/>
      <c r="E78" s="35"/>
      <c r="F78" s="35"/>
      <c r="G78" s="35"/>
    </row>
    <row r="79" spans="1:7" x14ac:dyDescent="0.2">
      <c r="A79" s="35">
        <v>0</v>
      </c>
      <c r="B79" s="35">
        <f>$A$6*A79+$B$6</f>
        <v>280</v>
      </c>
      <c r="C79" s="35"/>
      <c r="D79" s="35"/>
      <c r="E79" s="35"/>
      <c r="F79" s="35"/>
      <c r="G79" s="35"/>
    </row>
    <row r="80" spans="1:7" x14ac:dyDescent="0.2">
      <c r="A80" s="35">
        <f>A77*1.1</f>
        <v>2200</v>
      </c>
      <c r="B80" s="35">
        <f>$A$6*A80+$B$6</f>
        <v>280</v>
      </c>
      <c r="C80" s="35"/>
      <c r="D80" s="35"/>
      <c r="E80" s="35"/>
      <c r="F80" s="35"/>
      <c r="G80" s="35"/>
    </row>
    <row r="81" spans="1:7" x14ac:dyDescent="0.2">
      <c r="A81" s="35"/>
      <c r="B81" s="35" t="str">
        <f>IF(A8="","",CONCATENATE("Kapacitet = ",A8))</f>
        <v/>
      </c>
      <c r="C81" s="35"/>
      <c r="D81" s="35"/>
      <c r="E81" s="35"/>
      <c r="F81" s="35"/>
      <c r="G81" s="35"/>
    </row>
    <row r="82" spans="1:7" x14ac:dyDescent="0.2">
      <c r="A82" s="35" t="str">
        <f>IF(A8="","",A8)</f>
        <v/>
      </c>
      <c r="B82" s="35" t="str">
        <f>IF(A8="","",0)</f>
        <v/>
      </c>
      <c r="C82" s="35"/>
      <c r="D82" s="35"/>
      <c r="E82" s="35"/>
      <c r="F82" s="35"/>
      <c r="G82" s="35"/>
    </row>
    <row r="83" spans="1:7" x14ac:dyDescent="0.2">
      <c r="A83" s="35" t="str">
        <f>IF(A8="","",A8)</f>
        <v/>
      </c>
      <c r="B83" s="35" t="str">
        <f>IF(A8="","",B3)</f>
        <v/>
      </c>
      <c r="C83" s="35"/>
      <c r="D83" s="35"/>
      <c r="E83" s="35"/>
      <c r="F83" s="35"/>
      <c r="G83" s="35"/>
    </row>
    <row r="84" spans="1:7" x14ac:dyDescent="0.2">
      <c r="A84" s="35" t="s">
        <v>60</v>
      </c>
      <c r="B84" s="35" t="s">
        <v>61</v>
      </c>
      <c r="C84" s="35" t="s">
        <v>62</v>
      </c>
      <c r="D84" s="35" t="s">
        <v>59</v>
      </c>
      <c r="E84" s="35" t="str">
        <f>CONCATENATE("Afsætning i alt = ",E85)</f>
        <v>Afsætning i alt = 1300</v>
      </c>
      <c r="F84" s="35" t="str">
        <f>CONCATENATE("Afsætning 2 = ",F85)</f>
        <v>Afsætning 2 = 0</v>
      </c>
      <c r="G84" s="35" t="str">
        <f>CONCATENATE("Afsætning 1 = ",G85)</f>
        <v>Afsætning 1 = 1300</v>
      </c>
    </row>
    <row r="85" spans="1:7" x14ac:dyDescent="0.2">
      <c r="A85" s="35" t="str">
        <f>IF(AND((B6-B3)/(A3*2-A6)&gt;=0, (B6-B3)/(A3*2-A6)&lt;=A87),(B6-B3)/(A3*2-A6),"")</f>
        <v/>
      </c>
      <c r="B85" s="35" t="e">
        <f>IF(AND((B11-B6)/A6&gt;=A87,(B11-B6)/A6&lt;=(A89+A87)),(B11-B6)/A6,"")</f>
        <v>#DIV/0!</v>
      </c>
      <c r="C85" s="35">
        <f>IF(AND((B6-D77)/(C77-A6)&gt;=(A87+A11),(B6-D77)/(C77-A6)&lt;=A77),(B6-D77)/(C77-A6),"")</f>
        <v>1300</v>
      </c>
      <c r="D85" s="43">
        <f>MAX(A85,B86,C85)</f>
        <v>1300</v>
      </c>
      <c r="E85" s="43">
        <f>MIN(D85,A8)</f>
        <v>1300</v>
      </c>
      <c r="F85" s="43">
        <f>MAX(IF(A87+A11&lt;=E85,A11,E85-A87),0)</f>
        <v>0</v>
      </c>
      <c r="G85" s="43">
        <f>E85-F85</f>
        <v>1300</v>
      </c>
    </row>
    <row r="86" spans="1:7" x14ac:dyDescent="0.2">
      <c r="A86" s="35" t="str">
        <f>CONCATENATE("Optimal afsætning 1 = ",A87)</f>
        <v>Optimal afsætning 1 = 1250</v>
      </c>
      <c r="B86" s="43" t="str">
        <f>IFERROR(B85,"")</f>
        <v/>
      </c>
      <c r="C86" s="35"/>
      <c r="D86" s="35"/>
      <c r="E86" s="35"/>
      <c r="F86" s="35"/>
      <c r="G86" s="35"/>
    </row>
    <row r="87" spans="1:7" x14ac:dyDescent="0.2">
      <c r="A87" s="35">
        <f>MIN((B11-B3)/(A3*2),A8)</f>
        <v>1250</v>
      </c>
      <c r="B87" s="35"/>
      <c r="C87" s="35"/>
      <c r="D87" s="35"/>
      <c r="E87" s="35"/>
      <c r="F87" s="35"/>
      <c r="G87" s="35"/>
    </row>
    <row r="88" spans="1:7" x14ac:dyDescent="0.2">
      <c r="A88" s="35" t="s">
        <v>86</v>
      </c>
      <c r="B88" s="35"/>
      <c r="C88" s="35"/>
      <c r="D88" s="35"/>
      <c r="E88" s="35"/>
      <c r="F88" s="35"/>
      <c r="G88" s="35"/>
    </row>
    <row r="89" spans="1:7" x14ac:dyDescent="0.2">
      <c r="A89" s="35">
        <f>IF(A8="",-B3/A3+A11*1.5,A8)</f>
        <v>4000</v>
      </c>
      <c r="B89" s="35"/>
      <c r="C89" s="35"/>
      <c r="D89" s="35"/>
      <c r="E89" s="35"/>
      <c r="F89" s="35"/>
      <c r="G89" s="35"/>
    </row>
    <row r="90" spans="1:7" x14ac:dyDescent="0.2">
      <c r="A90" s="35"/>
      <c r="B90" s="35" t="str">
        <f>IF(A6="",CONCATENATE("VE = ",B6),CONCATENATE("VE = ",A6*0.5,"·m + ",B6))</f>
        <v>VE = 280</v>
      </c>
      <c r="C90" s="35"/>
      <c r="D90" s="35"/>
      <c r="E90" s="35"/>
      <c r="F90" s="35"/>
      <c r="G90" s="35"/>
    </row>
    <row r="91" spans="1:7" x14ac:dyDescent="0.2">
      <c r="A91" s="35">
        <v>0</v>
      </c>
      <c r="B91" s="35">
        <f>B6</f>
        <v>280</v>
      </c>
      <c r="C91" s="35"/>
      <c r="D91" s="35"/>
      <c r="E91" s="35"/>
      <c r="F91" s="35"/>
      <c r="G91" s="35"/>
    </row>
    <row r="92" spans="1:7" x14ac:dyDescent="0.2">
      <c r="A92" s="35">
        <f>A80*1.1</f>
        <v>2420</v>
      </c>
      <c r="B92" s="35">
        <f>A68*(A6*0.5)+B6</f>
        <v>280</v>
      </c>
      <c r="C92" s="35"/>
      <c r="D92" s="35"/>
      <c r="E92" s="35"/>
      <c r="F92" s="35"/>
      <c r="G92" s="35"/>
    </row>
    <row r="93" spans="1:7" x14ac:dyDescent="0.2">
      <c r="A93" s="35"/>
      <c r="B93" s="35" t="str">
        <f>CONCATENATE("Optimal P1 = ",B94)</f>
        <v>Optimal P1 = 540</v>
      </c>
      <c r="C93" s="35" t="str">
        <f>CONCATENATE("Optimal Omsætning 1 = ",C94)</f>
        <v>Optimal Omsætning 1 = 702000</v>
      </c>
      <c r="D93" s="35"/>
      <c r="E93" s="35"/>
      <c r="F93" s="35"/>
      <c r="G93" s="35"/>
    </row>
    <row r="94" spans="1:7" x14ac:dyDescent="0.2">
      <c r="A94" s="35"/>
      <c r="B94" s="35">
        <f>A3*G85+B3</f>
        <v>540</v>
      </c>
      <c r="C94" s="35">
        <f>B94*G85</f>
        <v>702000</v>
      </c>
      <c r="D94" s="35"/>
      <c r="E94" s="35"/>
      <c r="F94" s="35"/>
      <c r="G94" s="35"/>
    </row>
    <row r="95" spans="1:7" x14ac:dyDescent="0.2">
      <c r="A95" s="35"/>
      <c r="B95" s="35" t="str">
        <f>CONCATENATE("Optimal P2 = ",B11)</f>
        <v>Optimal P2 = 300</v>
      </c>
      <c r="C95" s="35" t="str">
        <f>CONCATENATE("Optimal Omsætning 2 = ",C96)</f>
        <v>Optimal Omsætning 2 = 0</v>
      </c>
      <c r="D95" s="35"/>
      <c r="E95" s="35"/>
      <c r="F95" s="35"/>
      <c r="G95" s="35"/>
    </row>
    <row r="96" spans="1:7" x14ac:dyDescent="0.2">
      <c r="A96" s="35"/>
      <c r="B96" s="35" t="str">
        <f>CONCATENATE("Optimal VE = ",A6*0.5*E85+B6)</f>
        <v>Optimal VE = 280</v>
      </c>
      <c r="C96" s="35">
        <f>F85*B11</f>
        <v>0</v>
      </c>
      <c r="D96" s="35"/>
      <c r="E96" s="35"/>
      <c r="F96" s="35"/>
      <c r="G96" s="35"/>
    </row>
    <row r="97" spans="1:7" x14ac:dyDescent="0.2">
      <c r="A97" s="35"/>
      <c r="B97" s="35" t="str">
        <f>CONCATENATE("Optimal TVO = ",B98)</f>
        <v>Optimal TVO = 364000</v>
      </c>
      <c r="C97" s="35"/>
      <c r="D97" s="35"/>
      <c r="E97" s="35"/>
      <c r="F97" s="35"/>
      <c r="G97" s="35"/>
    </row>
    <row r="98" spans="1:7" x14ac:dyDescent="0.2">
      <c r="A98" s="35"/>
      <c r="B98" s="35">
        <f>(A6*0.5*E85+B6)*E85</f>
        <v>364000</v>
      </c>
      <c r="C98" s="35"/>
      <c r="D98" s="35" t="str">
        <f>CONCATENATE("DB i alt = ",D99)</f>
        <v>DB i alt = 338000</v>
      </c>
      <c r="E98" s="35"/>
      <c r="F98" s="35"/>
      <c r="G98" s="35"/>
    </row>
    <row r="99" spans="1:7" x14ac:dyDescent="0.2">
      <c r="A99" s="35"/>
      <c r="B99" s="35"/>
      <c r="C99" s="35"/>
      <c r="D99" s="35">
        <f>C94+C96-B98</f>
        <v>338000</v>
      </c>
      <c r="E99" s="35"/>
      <c r="F99" s="35"/>
      <c r="G99" s="3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222"/>
  <sheetViews>
    <sheetView zoomScale="166" workbookViewId="0">
      <selection activeCell="F10" sqref="F10"/>
    </sheetView>
  </sheetViews>
  <sheetFormatPr baseColWidth="10" defaultRowHeight="16" x14ac:dyDescent="0.2"/>
  <cols>
    <col min="1" max="1" width="16.83203125" customWidth="1"/>
    <col min="3" max="3" width="15.1640625" customWidth="1"/>
    <col min="4" max="4" width="20.5" bestFit="1" customWidth="1"/>
    <col min="36" max="36" width="15.1640625" customWidth="1"/>
    <col min="38" max="52" width="10.83203125" style="36"/>
  </cols>
  <sheetData>
    <row r="1" spans="1:52" x14ac:dyDescent="0.2">
      <c r="A1" t="str">
        <f>CONCATENATE("P prisforhøjelse m mindre end oligopolmængden")</f>
        <v>P prisforhøjelse m mindre end oligopolmængden</v>
      </c>
      <c r="D1" t="str">
        <f>CONCATENATE("P prissænkning m større end oligopolmængden")</f>
        <v>P prissænkning m større end oligopolmængden</v>
      </c>
      <c r="AK1" s="35"/>
      <c r="AL1" s="36" t="str">
        <f>CONCATENATE("P prisforhøjelse mængder mindre end ",AN5)</f>
        <v>P prisforhøjelse mængder mindre end 1000</v>
      </c>
    </row>
    <row r="2" spans="1:52" x14ac:dyDescent="0.2">
      <c r="A2" t="s">
        <v>64</v>
      </c>
      <c r="B2" t="s">
        <v>65</v>
      </c>
      <c r="D2" t="s">
        <v>64</v>
      </c>
      <c r="E2" t="s">
        <v>65</v>
      </c>
      <c r="AK2" s="35" t="s">
        <v>63</v>
      </c>
    </row>
    <row r="3" spans="1:52" x14ac:dyDescent="0.2">
      <c r="A3" s="26">
        <v>-1</v>
      </c>
      <c r="B3" s="26">
        <v>5000</v>
      </c>
      <c r="D3" s="26">
        <v>-2</v>
      </c>
      <c r="E3" s="26">
        <v>6000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K3" s="35">
        <f>(E3-B3)/(A3-D3)</f>
        <v>1000</v>
      </c>
      <c r="AU3" s="36" t="str">
        <f>IF(A6=0,"","m + ")</f>
        <v/>
      </c>
    </row>
    <row r="4" spans="1:52" x14ac:dyDescent="0.2">
      <c r="A4" t="s">
        <v>51</v>
      </c>
      <c r="AK4" s="35"/>
      <c r="AL4" s="36" t="str">
        <f>CONCATENATE("P prisforhøjelse mængder mindre end ",ROUND(AK3,2),": P=",A3,"m + ",B3)</f>
        <v>P prisforhøjelse mængder mindre end 1000: P=-1m + 5000</v>
      </c>
      <c r="AO4" s="36" t="str">
        <f>CONCATENATE("P prissænkning mængder større end ",ROUND(AK3,2),": P=",D3,"m + ",E3)</f>
        <v>P prissænkning mængder større end 1000: P=-2m + 6000</v>
      </c>
      <c r="AU4" s="36" t="str">
        <f>CONCATENATE("GROMK = ",A6,AU3,B6)</f>
        <v>GROMK = 1650</v>
      </c>
    </row>
    <row r="5" spans="1:52" x14ac:dyDescent="0.2">
      <c r="A5" t="s">
        <v>64</v>
      </c>
      <c r="B5" t="s">
        <v>65</v>
      </c>
      <c r="D5" s="37"/>
      <c r="AK5" s="35">
        <v>0</v>
      </c>
      <c r="AL5" s="36">
        <f>B3</f>
        <v>5000</v>
      </c>
      <c r="AN5" s="46">
        <f>AK3</f>
        <v>1000</v>
      </c>
      <c r="AO5" s="36">
        <f>D3*AK3+E3</f>
        <v>4000</v>
      </c>
      <c r="AT5" s="36">
        <v>0</v>
      </c>
      <c r="AU5" s="36">
        <f>B6</f>
        <v>1650</v>
      </c>
    </row>
    <row r="6" spans="1:52" x14ac:dyDescent="0.2">
      <c r="A6" s="26"/>
      <c r="B6" s="62">
        <f>2200*0.75</f>
        <v>1650</v>
      </c>
      <c r="D6" s="37"/>
      <c r="AK6" s="35">
        <f>AK3</f>
        <v>1000</v>
      </c>
      <c r="AL6" s="36">
        <f>A3*AK6+B3</f>
        <v>4000</v>
      </c>
      <c r="AN6" s="38">
        <f>-E3/D3</f>
        <v>3000</v>
      </c>
      <c r="AO6" s="36">
        <v>0</v>
      </c>
      <c r="AT6" s="38">
        <f>AN6</f>
        <v>3000</v>
      </c>
      <c r="AU6" s="38">
        <f>A6*AN6+B6</f>
        <v>1650</v>
      </c>
    </row>
    <row r="7" spans="1:52" x14ac:dyDescent="0.2">
      <c r="A7" s="41"/>
      <c r="D7" s="37"/>
      <c r="AK7" s="35"/>
      <c r="AL7" s="44" t="str">
        <f>CONCATENATE("GROMS prisforhøjelse = ",A3*2,"m + ",B3)</f>
        <v>GROMS prisforhøjelse = -2m + 5000</v>
      </c>
      <c r="AO7" s="44" t="str">
        <f>CONCATENATE("GROMS prissænkning = ",D3*2,"m + ",E3)</f>
        <v>GROMS prissænkning = -4m + 6000</v>
      </c>
      <c r="AR7" s="36" t="str">
        <f>CONCATENATE("Oligopolmængden er ",ROUND(AK3,2)," stk.")</f>
        <v>Oligopolmængden er 1000 stk.</v>
      </c>
      <c r="AU7" s="38"/>
    </row>
    <row r="8" spans="1:52" x14ac:dyDescent="0.2">
      <c r="A8" s="41"/>
      <c r="D8" s="37"/>
      <c r="AK8" s="35">
        <v>0</v>
      </c>
      <c r="AL8" s="36">
        <f>B3</f>
        <v>5000</v>
      </c>
      <c r="AN8" s="36">
        <f>AK3</f>
        <v>1000</v>
      </c>
      <c r="AO8" s="36">
        <f>2*D3*AK3+E3</f>
        <v>2000</v>
      </c>
      <c r="AQ8" s="36">
        <f>AK3</f>
        <v>1000</v>
      </c>
      <c r="AR8" s="36">
        <f>2*D3*AK3+E3</f>
        <v>2000</v>
      </c>
    </row>
    <row r="9" spans="1:52" s="34" customFormat="1" x14ac:dyDescent="0.2">
      <c r="D9" s="42"/>
      <c r="AK9" s="39">
        <f>AK3</f>
        <v>1000</v>
      </c>
      <c r="AL9" s="44">
        <f>2*A3*AK6+B3</f>
        <v>3000</v>
      </c>
      <c r="AM9" s="44"/>
      <c r="AN9" s="45">
        <f>-E3/(2*D3)</f>
        <v>1500</v>
      </c>
      <c r="AO9" s="44">
        <v>0</v>
      </c>
      <c r="AP9" s="44"/>
      <c r="AQ9" s="44">
        <f>AK3</f>
        <v>1000</v>
      </c>
      <c r="AR9" s="44">
        <f>2*A3*AK6+B3</f>
        <v>3000</v>
      </c>
      <c r="AS9" s="44"/>
      <c r="AT9" s="44"/>
      <c r="AU9" s="44"/>
      <c r="AV9" s="44"/>
      <c r="AW9" s="44"/>
      <c r="AX9" s="44"/>
      <c r="AY9" s="44"/>
      <c r="AZ9" s="44"/>
    </row>
    <row r="10" spans="1:52" s="34" customFormat="1" x14ac:dyDescent="0.2">
      <c r="D10" s="42"/>
      <c r="AK10" s="39" t="s">
        <v>66</v>
      </c>
      <c r="AL10" s="45">
        <f>(B6-B3)/(2*A3-A6)</f>
        <v>1675</v>
      </c>
      <c r="AM10" s="44" t="s">
        <v>67</v>
      </c>
      <c r="AN10" s="44">
        <f>(B6-E3)/(2*D3-A6)</f>
        <v>1087.5</v>
      </c>
      <c r="AO10" s="44" t="s">
        <v>68</v>
      </c>
      <c r="AP10" s="44">
        <f>A6*AK3+B6</f>
        <v>1650</v>
      </c>
      <c r="AQ10" s="36" t="str">
        <f>CONCATENATE("Optimal mængde m = ",ROUND(AQ11,2))</f>
        <v>Optimal mængde m = 1087,5</v>
      </c>
      <c r="AR10" s="36" t="str">
        <f>CONCATENATE("Optimal pris P ")</f>
        <v xml:space="preserve">Optimal pris P </v>
      </c>
      <c r="AS10" s="36"/>
      <c r="AT10" s="44"/>
      <c r="AU10" s="44"/>
      <c r="AV10" s="44"/>
      <c r="AW10" s="44"/>
      <c r="AX10" s="44"/>
      <c r="AY10" s="44"/>
      <c r="AZ10" s="44"/>
    </row>
    <row r="11" spans="1:52" s="34" customFormat="1" x14ac:dyDescent="0.2">
      <c r="D11" s="42"/>
      <c r="AK11" s="39"/>
      <c r="AL11" s="45">
        <f>IF(AL10&lt;$AK$3,AL10,0)</f>
        <v>0</v>
      </c>
      <c r="AM11" s="44"/>
      <c r="AN11" s="44">
        <f>IF(AN10&gt;$AK$3,AN10,0)</f>
        <v>1087.5</v>
      </c>
      <c r="AO11" s="44"/>
      <c r="AP11" s="44">
        <f>IF(OR(AP10&lt;AR8,AP10&gt;AR9),0,AK3)</f>
        <v>0</v>
      </c>
      <c r="AQ11" s="45">
        <f>AL11+AN11+AP11</f>
        <v>1087.5</v>
      </c>
      <c r="AR11" s="45">
        <f>AL12+AN12+AP12</f>
        <v>3825</v>
      </c>
      <c r="AS11" s="44"/>
      <c r="AT11" s="44"/>
      <c r="AU11" s="44"/>
      <c r="AV11" s="44"/>
      <c r="AW11" s="44"/>
      <c r="AX11" s="44"/>
      <c r="AY11" s="44"/>
      <c r="AZ11" s="44"/>
    </row>
    <row r="12" spans="1:52" s="34" customFormat="1" x14ac:dyDescent="0.2">
      <c r="D12" s="42"/>
      <c r="AK12" s="39"/>
      <c r="AL12" s="45">
        <f>IF(AL11=0,0,A3*AL11+B3)</f>
        <v>0</v>
      </c>
      <c r="AM12" s="44"/>
      <c r="AN12" s="44">
        <f>IF(AN11=0,0,D3*AN11+E3)</f>
        <v>3825</v>
      </c>
      <c r="AO12" s="44"/>
      <c r="AP12" s="44">
        <f>IF($AP$11=0,0,AO5)</f>
        <v>0</v>
      </c>
      <c r="AQ12" s="44"/>
      <c r="AR12" s="44"/>
      <c r="AS12" s="44"/>
      <c r="AT12" s="44"/>
      <c r="AU12" s="44"/>
      <c r="AV12" s="44"/>
      <c r="AW12" s="44"/>
      <c r="AX12" s="44"/>
      <c r="AY12" s="44"/>
      <c r="AZ12" s="44"/>
    </row>
    <row r="13" spans="1:52" s="34" customFormat="1" x14ac:dyDescent="0.2">
      <c r="D13" s="42"/>
      <c r="AK13" s="39"/>
      <c r="AL13" s="44"/>
      <c r="AM13" s="44"/>
      <c r="AN13" s="44"/>
      <c r="AO13" s="44"/>
      <c r="AP13" s="44"/>
      <c r="AQ13" s="44"/>
      <c r="AR13" s="36" t="str">
        <f>CONCATENATE("Optimal pris P = ",ROUND(AR11,2))</f>
        <v>Optimal pris P = 3825</v>
      </c>
      <c r="AS13" s="44"/>
      <c r="AT13" s="44"/>
      <c r="AU13" s="44"/>
      <c r="AV13" s="44"/>
      <c r="AW13" s="44"/>
      <c r="AX13" s="44"/>
      <c r="AY13" s="44"/>
      <c r="AZ13" s="44"/>
    </row>
    <row r="14" spans="1:52" s="34" customFormat="1" x14ac:dyDescent="0.2">
      <c r="D14" s="42"/>
      <c r="AK14" s="39"/>
      <c r="AL14" s="44"/>
      <c r="AM14" s="44"/>
      <c r="AN14" s="44"/>
      <c r="AO14" s="44"/>
      <c r="AP14" s="44"/>
      <c r="AQ14" s="44">
        <v>0</v>
      </c>
      <c r="AR14" s="45">
        <f>AR11</f>
        <v>3825</v>
      </c>
      <c r="AS14" s="44"/>
      <c r="AT14" s="44"/>
      <c r="AU14" s="44"/>
      <c r="AV14" s="44"/>
      <c r="AW14" s="44"/>
      <c r="AX14" s="44"/>
      <c r="AY14" s="44"/>
      <c r="AZ14" s="44"/>
    </row>
    <row r="15" spans="1:52" s="34" customFormat="1" x14ac:dyDescent="0.2">
      <c r="D15" s="42"/>
      <c r="AK15" s="39"/>
      <c r="AL15" s="44"/>
      <c r="AM15" s="44"/>
      <c r="AN15" s="44"/>
      <c r="AO15" s="44"/>
      <c r="AP15" s="44"/>
      <c r="AQ15" s="45">
        <f>AQ11</f>
        <v>1087.5</v>
      </c>
      <c r="AR15" s="45">
        <f>AR11</f>
        <v>3825</v>
      </c>
      <c r="AS15" s="44"/>
      <c r="AT15" s="44"/>
      <c r="AU15" s="44"/>
      <c r="AV15" s="44"/>
      <c r="AW15" s="44"/>
      <c r="AX15" s="44"/>
      <c r="AY15" s="44"/>
      <c r="AZ15" s="44"/>
    </row>
    <row r="16" spans="1:52" s="34" customFormat="1" x14ac:dyDescent="0.2">
      <c r="D16" s="42"/>
      <c r="AK16" s="39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4:52" s="34" customFormat="1" x14ac:dyDescent="0.2">
      <c r="D17" s="42"/>
      <c r="AK17" s="39"/>
      <c r="AL17" s="44"/>
      <c r="AM17" s="44"/>
      <c r="AN17" s="44"/>
      <c r="AO17" s="44"/>
      <c r="AP17" s="44"/>
      <c r="AQ17" s="44"/>
      <c r="AR17" s="36"/>
      <c r="AS17" s="44"/>
      <c r="AT17" s="44"/>
      <c r="AU17" s="44"/>
      <c r="AV17" s="44"/>
      <c r="AW17" s="44"/>
      <c r="AX17" s="44"/>
      <c r="AY17" s="44"/>
      <c r="AZ17" s="44"/>
    </row>
    <row r="18" spans="4:52" s="34" customFormat="1" x14ac:dyDescent="0.2">
      <c r="D18" s="42"/>
      <c r="AK18" s="39"/>
      <c r="AL18" s="44"/>
      <c r="AM18" s="44"/>
      <c r="AN18" s="44"/>
      <c r="AO18" s="44"/>
      <c r="AP18" s="44"/>
      <c r="AQ18" s="44"/>
      <c r="AR18" s="36" t="str">
        <f>CONCATENATE("Optimal mængde m = ",ROUND(AQ11,2)," stk.")</f>
        <v>Optimal mængde m = 1087,5 stk.</v>
      </c>
      <c r="AS18" s="44"/>
      <c r="AT18" s="44"/>
      <c r="AU18" s="44"/>
      <c r="AV18" s="44"/>
      <c r="AW18" s="44"/>
      <c r="AX18" s="44"/>
      <c r="AY18" s="44"/>
      <c r="AZ18" s="44"/>
    </row>
    <row r="19" spans="4:52" s="34" customFormat="1" x14ac:dyDescent="0.2">
      <c r="D19" s="42"/>
      <c r="AK19" s="39"/>
      <c r="AL19" s="44"/>
      <c r="AM19" s="44"/>
      <c r="AN19" s="44"/>
      <c r="AO19" s="44"/>
      <c r="AP19" s="44"/>
      <c r="AQ19" s="45">
        <f>AQ11</f>
        <v>1087.5</v>
      </c>
      <c r="AR19" s="44">
        <v>0</v>
      </c>
      <c r="AS19" s="44"/>
      <c r="AT19" s="44"/>
      <c r="AU19" s="44"/>
      <c r="AV19" s="44"/>
      <c r="AW19" s="44"/>
      <c r="AX19" s="44"/>
      <c r="AY19" s="44"/>
      <c r="AZ19" s="44"/>
    </row>
    <row r="20" spans="4:52" s="34" customFormat="1" x14ac:dyDescent="0.2">
      <c r="D20" s="42"/>
      <c r="AK20" s="39"/>
      <c r="AL20" s="44"/>
      <c r="AM20" s="44"/>
      <c r="AN20" s="44"/>
      <c r="AO20" s="44"/>
      <c r="AP20" s="44"/>
      <c r="AQ20" s="45">
        <f>AQ11</f>
        <v>1087.5</v>
      </c>
      <c r="AR20" s="45">
        <f>AR11</f>
        <v>3825</v>
      </c>
      <c r="AS20" s="44"/>
      <c r="AT20" s="44"/>
      <c r="AU20" s="44"/>
      <c r="AV20" s="44"/>
      <c r="AW20" s="44"/>
      <c r="AX20" s="44"/>
      <c r="AY20" s="44"/>
      <c r="AZ20" s="44"/>
    </row>
    <row r="21" spans="4:52" s="34" customFormat="1" x14ac:dyDescent="0.2">
      <c r="D21" s="42"/>
      <c r="AK21" s="39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4:52" s="34" customFormat="1" x14ac:dyDescent="0.2">
      <c r="D22" s="42"/>
      <c r="AK22" s="39"/>
      <c r="AL22" s="44"/>
      <c r="AM22" s="44"/>
      <c r="AN22" s="44"/>
      <c r="AO22" s="44"/>
      <c r="AP22" s="44"/>
      <c r="AQ22" s="44"/>
      <c r="AR22" s="44" t="str">
        <f>CONCATENATE("VE = ",AR23)</f>
        <v>VE = 1650</v>
      </c>
      <c r="AS22" s="44"/>
      <c r="AT22" s="44"/>
      <c r="AU22" s="44"/>
      <c r="AV22" s="44"/>
      <c r="AW22" s="44"/>
      <c r="AX22" s="44"/>
      <c r="AY22" s="44"/>
      <c r="AZ22" s="44"/>
    </row>
    <row r="23" spans="4:52" s="34" customFormat="1" x14ac:dyDescent="0.2">
      <c r="D23" s="42"/>
      <c r="AK23" s="39"/>
      <c r="AL23" s="44"/>
      <c r="AM23" s="44"/>
      <c r="AN23" s="44"/>
      <c r="AO23" s="44">
        <f>ROUND(AK3,2)</f>
        <v>1000</v>
      </c>
      <c r="AP23" s="44"/>
      <c r="AQ23" s="44"/>
      <c r="AR23" s="44">
        <f>0.5*A6*AN5+B6</f>
        <v>1650</v>
      </c>
      <c r="AS23" s="44"/>
      <c r="AT23" s="44"/>
      <c r="AU23" s="44"/>
      <c r="AV23" s="44"/>
      <c r="AW23" s="44"/>
      <c r="AX23" s="44"/>
      <c r="AY23" s="44"/>
      <c r="AZ23" s="44"/>
    </row>
    <row r="24" spans="4:52" s="34" customFormat="1" x14ac:dyDescent="0.2">
      <c r="D24" s="42"/>
      <c r="AK24" s="39"/>
      <c r="AL24" s="44"/>
      <c r="AM24" s="44"/>
      <c r="AN24" s="44"/>
      <c r="AO24" s="44"/>
      <c r="AP24" s="44"/>
      <c r="AQ24" s="44"/>
      <c r="AR24" s="44" t="str">
        <f>CONCATENATE("TVO = ",ROUND(AR25,2))</f>
        <v>TVO = 1794375</v>
      </c>
      <c r="AS24" s="44"/>
      <c r="AT24" s="44"/>
      <c r="AU24" s="44"/>
      <c r="AV24" s="44"/>
      <c r="AW24" s="44"/>
      <c r="AX24" s="44"/>
      <c r="AY24" s="44"/>
      <c r="AZ24" s="44"/>
    </row>
    <row r="25" spans="4:52" s="34" customFormat="1" x14ac:dyDescent="0.2">
      <c r="D25" s="42"/>
      <c r="AK25" s="39"/>
      <c r="AL25" s="44"/>
      <c r="AM25" s="44"/>
      <c r="AN25" s="44"/>
      <c r="AO25" s="44"/>
      <c r="AP25" s="44"/>
      <c r="AQ25" s="44"/>
      <c r="AR25" s="44">
        <f>AQ15*AR23</f>
        <v>1794375</v>
      </c>
      <c r="AS25" s="44"/>
      <c r="AT25" s="44"/>
      <c r="AU25" s="44"/>
      <c r="AV25" s="44"/>
      <c r="AW25" s="44"/>
      <c r="AX25" s="44"/>
      <c r="AY25" s="44"/>
      <c r="AZ25" s="44"/>
    </row>
    <row r="26" spans="4:52" s="34" customFormat="1" x14ac:dyDescent="0.2">
      <c r="D26" s="42"/>
      <c r="AK26" s="39"/>
      <c r="AL26" s="44"/>
      <c r="AM26" s="44"/>
      <c r="AN26" s="44"/>
      <c r="AO26" s="44"/>
      <c r="AP26" s="44"/>
      <c r="AQ26" s="44"/>
      <c r="AR26" s="44" t="str">
        <f>CONCATENATE("OMSÆTNING = ",ROUND(AR27,2))</f>
        <v>OMSÆTNING = 4159687,5</v>
      </c>
      <c r="AS26" s="44"/>
      <c r="AT26" s="44"/>
      <c r="AU26" s="44"/>
      <c r="AV26" s="44"/>
      <c r="AW26" s="44"/>
      <c r="AX26" s="44"/>
      <c r="AY26" s="44"/>
      <c r="AZ26" s="44"/>
    </row>
    <row r="27" spans="4:52" s="34" customFormat="1" x14ac:dyDescent="0.2">
      <c r="D27" s="42"/>
      <c r="AK27" s="39"/>
      <c r="AL27" s="44"/>
      <c r="AM27" s="44"/>
      <c r="AN27" s="44"/>
      <c r="AO27" s="44"/>
      <c r="AP27" s="44"/>
      <c r="AQ27" s="44"/>
      <c r="AR27" s="44">
        <f>AQ11*AR11</f>
        <v>4159687.5</v>
      </c>
      <c r="AS27" s="44"/>
      <c r="AT27" s="44"/>
      <c r="AU27" s="44"/>
      <c r="AV27" s="44"/>
      <c r="AW27" s="44"/>
      <c r="AX27" s="44"/>
      <c r="AY27" s="44"/>
      <c r="AZ27" s="44"/>
    </row>
    <row r="28" spans="4:52" s="34" customFormat="1" x14ac:dyDescent="0.2">
      <c r="D28" s="42"/>
      <c r="AK28" s="39"/>
      <c r="AL28" s="44"/>
      <c r="AM28" s="44"/>
      <c r="AN28" s="44"/>
      <c r="AO28" s="44"/>
      <c r="AP28" s="44"/>
      <c r="AQ28" s="44"/>
      <c r="AR28" s="44" t="str">
        <f>CONCATENATE("DB = ",ROUND(AR29,2))</f>
        <v>DB = 2365312,5</v>
      </c>
      <c r="AS28" s="44"/>
      <c r="AT28" s="44"/>
      <c r="AU28" s="44"/>
      <c r="AV28" s="44"/>
      <c r="AW28" s="44"/>
      <c r="AX28" s="44"/>
      <c r="AY28" s="44"/>
      <c r="AZ28" s="44"/>
    </row>
    <row r="29" spans="4:52" s="34" customFormat="1" x14ac:dyDescent="0.2">
      <c r="D29" s="42"/>
      <c r="AK29" s="39"/>
      <c r="AL29" s="44"/>
      <c r="AM29" s="44"/>
      <c r="AN29" s="44"/>
      <c r="AO29" s="44"/>
      <c r="AP29" s="44"/>
      <c r="AQ29" s="44"/>
      <c r="AR29" s="44">
        <f>AR27-AR25</f>
        <v>2365312.5</v>
      </c>
      <c r="AS29" s="44"/>
      <c r="AT29" s="44"/>
      <c r="AU29" s="44"/>
      <c r="AV29" s="44"/>
      <c r="AW29" s="44"/>
      <c r="AX29" s="44"/>
      <c r="AY29" s="44"/>
      <c r="AZ29" s="44"/>
    </row>
    <row r="30" spans="4:52" s="34" customFormat="1" x14ac:dyDescent="0.2">
      <c r="D30" s="42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4:52" s="34" customFormat="1" x14ac:dyDescent="0.2">
      <c r="D31" s="42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4:52" s="34" customFormat="1" x14ac:dyDescent="0.2">
      <c r="D32" s="42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4:52" s="34" customFormat="1" x14ac:dyDescent="0.2">
      <c r="D33" s="42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4:52" s="34" customFormat="1" x14ac:dyDescent="0.2">
      <c r="D34" s="42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4:52" s="34" customFormat="1" x14ac:dyDescent="0.2">
      <c r="D35" s="42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4:52" s="34" customFormat="1" x14ac:dyDescent="0.2">
      <c r="D36" s="42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4:52" s="34" customFormat="1" x14ac:dyDescent="0.2">
      <c r="D37" s="42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4:52" s="34" customFormat="1" x14ac:dyDescent="0.2">
      <c r="D38" s="42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4:52" s="34" customFormat="1" x14ac:dyDescent="0.2">
      <c r="D39" s="42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4:52" s="34" customFormat="1" x14ac:dyDescent="0.2">
      <c r="D40" s="42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4:52" s="34" customFormat="1" x14ac:dyDescent="0.2">
      <c r="D41" s="42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4:52" s="34" customFormat="1" x14ac:dyDescent="0.2">
      <c r="D42" s="42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</row>
    <row r="43" spans="4:52" s="34" customFormat="1" x14ac:dyDescent="0.2">
      <c r="D43" s="42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</row>
    <row r="44" spans="4:52" s="34" customFormat="1" x14ac:dyDescent="0.2">
      <c r="D44" s="42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</row>
    <row r="45" spans="4:52" s="34" customFormat="1" x14ac:dyDescent="0.2">
      <c r="D45" s="42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</row>
    <row r="46" spans="4:52" s="34" customFormat="1" x14ac:dyDescent="0.2">
      <c r="D46" s="42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</row>
    <row r="47" spans="4:52" s="34" customFormat="1" x14ac:dyDescent="0.2">
      <c r="D47" s="42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</row>
    <row r="48" spans="4:52" s="34" customFormat="1" x14ac:dyDescent="0.2">
      <c r="D48" s="42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</row>
    <row r="49" spans="1:52" s="34" customFormat="1" x14ac:dyDescent="0.2">
      <c r="D49" s="42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</row>
    <row r="50" spans="1:52" s="34" customFormat="1" x14ac:dyDescent="0.2">
      <c r="D50" s="42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</row>
    <row r="51" spans="1:52" s="34" customFormat="1" x14ac:dyDescent="0.2">
      <c r="D51" s="42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</row>
    <row r="52" spans="1:52" s="34" customFormat="1" x14ac:dyDescent="0.2">
      <c r="D52" s="42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  <row r="53" spans="1:52" s="34" customFormat="1" x14ac:dyDescent="0.2">
      <c r="D53" s="42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</row>
    <row r="54" spans="1:52" s="34" customFormat="1" x14ac:dyDescent="0.2">
      <c r="D54" s="42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</row>
    <row r="55" spans="1:52" x14ac:dyDescent="0.2">
      <c r="A55" s="34"/>
      <c r="B55" s="34"/>
    </row>
    <row r="56" spans="1:52" x14ac:dyDescent="0.2">
      <c r="A56" s="34"/>
      <c r="B56" s="34"/>
    </row>
    <row r="57" spans="1:52" x14ac:dyDescent="0.2">
      <c r="A57" s="44"/>
      <c r="B57" s="44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</row>
    <row r="58" spans="1:52" x14ac:dyDescent="0.2">
      <c r="A58" s="44"/>
      <c r="B58" s="44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52" x14ac:dyDescent="0.2">
      <c r="A59" s="44"/>
      <c r="B59" s="44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52" x14ac:dyDescent="0.2">
      <c r="A60" s="44"/>
      <c r="B60" s="44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1:52" x14ac:dyDescent="0.2">
      <c r="A61" s="44"/>
      <c r="B61" s="44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1:52" x14ac:dyDescent="0.2">
      <c r="A62" s="44"/>
      <c r="B62" s="44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1:52" x14ac:dyDescent="0.2">
      <c r="A63" s="44"/>
      <c r="B63" s="4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1:52" x14ac:dyDescent="0.2">
      <c r="A64" s="44"/>
      <c r="B64" s="44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1:37" x14ac:dyDescent="0.2">
      <c r="A65" s="44"/>
      <c r="B65" s="44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</row>
    <row r="66" spans="1:37" x14ac:dyDescent="0.2">
      <c r="A66" s="44"/>
      <c r="B66" s="44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</row>
    <row r="67" spans="1:37" x14ac:dyDescent="0.2">
      <c r="A67" s="44"/>
      <c r="B67" s="44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</row>
    <row r="68" spans="1:37" x14ac:dyDescent="0.2">
      <c r="A68" s="44"/>
      <c r="B68" s="44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</row>
    <row r="69" spans="1:37" x14ac:dyDescent="0.2">
      <c r="A69" s="44"/>
      <c r="B69" s="44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</row>
    <row r="70" spans="1:37" x14ac:dyDescent="0.2">
      <c r="A70" s="44"/>
      <c r="B70" s="44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</row>
    <row r="71" spans="1:37" x14ac:dyDescent="0.2">
      <c r="A71" s="44"/>
      <c r="B71" s="44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</row>
    <row r="72" spans="1:37" x14ac:dyDescent="0.2">
      <c r="A72" s="44"/>
      <c r="B72" s="44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</row>
    <row r="73" spans="1:37" x14ac:dyDescent="0.2">
      <c r="A73" s="44"/>
      <c r="B73" s="44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</row>
    <row r="74" spans="1:37" x14ac:dyDescent="0.2">
      <c r="A74" s="44"/>
      <c r="B74" s="44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</row>
    <row r="75" spans="1:37" x14ac:dyDescent="0.2">
      <c r="A75" s="44"/>
      <c r="B75" s="44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</row>
    <row r="76" spans="1:37" x14ac:dyDescent="0.2">
      <c r="A76" s="44"/>
      <c r="B76" s="44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</row>
    <row r="77" spans="1:37" x14ac:dyDescent="0.2">
      <c r="A77" s="44"/>
      <c r="B77" s="44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</row>
    <row r="78" spans="1:37" x14ac:dyDescent="0.2">
      <c r="A78" s="44"/>
      <c r="B78" s="44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</row>
    <row r="79" spans="1:37" x14ac:dyDescent="0.2">
      <c r="A79" s="44"/>
      <c r="B79" s="44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</row>
    <row r="80" spans="1:37" x14ac:dyDescent="0.2">
      <c r="A80" s="44"/>
      <c r="B80" s="44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</row>
    <row r="81" spans="1:37" x14ac:dyDescent="0.2">
      <c r="A81" s="44"/>
      <c r="B81" s="44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</row>
    <row r="82" spans="1:37" x14ac:dyDescent="0.2">
      <c r="A82" s="44"/>
      <c r="B82" s="44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</row>
    <row r="83" spans="1:37" x14ac:dyDescent="0.2">
      <c r="A83" s="44"/>
      <c r="B83" s="44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</row>
    <row r="84" spans="1:37" x14ac:dyDescent="0.2">
      <c r="A84" s="44"/>
      <c r="B84" s="44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</row>
    <row r="85" spans="1:37" x14ac:dyDescent="0.2">
      <c r="A85" s="44"/>
      <c r="B85" s="44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</row>
    <row r="86" spans="1:37" x14ac:dyDescent="0.2">
      <c r="A86" s="44"/>
      <c r="B86" s="44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</row>
    <row r="87" spans="1:37" x14ac:dyDescent="0.2">
      <c r="A87" s="44"/>
      <c r="B87" s="44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</row>
    <row r="88" spans="1:37" x14ac:dyDescent="0.2">
      <c r="A88" s="44"/>
      <c r="B88" s="44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</row>
    <row r="89" spans="1:37" x14ac:dyDescent="0.2">
      <c r="A89" s="44"/>
      <c r="B89" s="44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</row>
    <row r="90" spans="1:37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</row>
    <row r="91" spans="1:37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</row>
    <row r="92" spans="1:37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</row>
    <row r="93" spans="1:37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</row>
    <row r="94" spans="1:37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</row>
    <row r="95" spans="1:37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</row>
    <row r="96" spans="1:37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</row>
    <row r="97" spans="1:37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</row>
    <row r="98" spans="1:37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</row>
    <row r="99" spans="1:37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</row>
    <row r="100" spans="1:37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</row>
    <row r="101" spans="1:37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</row>
    <row r="102" spans="1:37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</row>
    <row r="103" spans="1:37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</row>
    <row r="104" spans="1:37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</row>
    <row r="105" spans="1:37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</row>
    <row r="106" spans="1:37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</row>
    <row r="107" spans="1:37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</row>
    <row r="108" spans="1:37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</row>
    <row r="109" spans="1:37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</row>
    <row r="110" spans="1:37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</row>
    <row r="111" spans="1:37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</row>
    <row r="112" spans="1:37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</row>
    <row r="113" spans="1:37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</row>
    <row r="114" spans="1:37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</row>
    <row r="115" spans="1:37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</row>
    <row r="116" spans="1:37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</row>
    <row r="117" spans="1:37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</row>
    <row r="118" spans="1:37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</row>
    <row r="119" spans="1:37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</row>
    <row r="120" spans="1:37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</row>
    <row r="121" spans="1:37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</row>
    <row r="122" spans="1:37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</row>
    <row r="123" spans="1:37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</row>
    <row r="124" spans="1:37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</row>
    <row r="125" spans="1:37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</row>
    <row r="126" spans="1:37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</row>
    <row r="127" spans="1:37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</row>
    <row r="128" spans="1:37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</row>
    <row r="129" spans="1:37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</row>
    <row r="130" spans="1:37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</row>
    <row r="131" spans="1:37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</row>
    <row r="132" spans="1:37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</row>
    <row r="133" spans="1:37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</row>
    <row r="134" spans="1:37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</row>
    <row r="135" spans="1:37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</row>
    <row r="136" spans="1:37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</row>
    <row r="137" spans="1:37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</row>
    <row r="138" spans="1:37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</row>
    <row r="139" spans="1:37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</row>
    <row r="140" spans="1:37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</row>
    <row r="141" spans="1:37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</row>
    <row r="142" spans="1:37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</row>
    <row r="143" spans="1:37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</row>
    <row r="144" spans="1:37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</row>
    <row r="145" spans="1:37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</row>
    <row r="146" spans="1:37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</row>
    <row r="147" spans="1:37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</row>
    <row r="148" spans="1:37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</row>
    <row r="149" spans="1:37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</row>
    <row r="150" spans="1:37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</row>
    <row r="151" spans="1:37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</row>
    <row r="152" spans="1:37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</row>
    <row r="153" spans="1:37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</row>
    <row r="154" spans="1:37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</row>
    <row r="155" spans="1:37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</row>
    <row r="156" spans="1:37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</row>
    <row r="157" spans="1:37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</row>
    <row r="158" spans="1:37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</row>
    <row r="159" spans="1:37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</row>
    <row r="160" spans="1:37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</row>
    <row r="161" spans="1:37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</row>
    <row r="162" spans="1:37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</row>
    <row r="163" spans="1:37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</row>
    <row r="164" spans="1:37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</row>
    <row r="165" spans="1:37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</row>
    <row r="166" spans="1:37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</row>
    <row r="167" spans="1:37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</row>
    <row r="168" spans="1:37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</row>
    <row r="169" spans="1:37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</row>
    <row r="170" spans="1:37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</row>
    <row r="171" spans="1:37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</row>
    <row r="172" spans="1:37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</row>
    <row r="173" spans="1:37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</row>
    <row r="174" spans="1:37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</row>
    <row r="175" spans="1:37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</row>
    <row r="176" spans="1:37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</row>
    <row r="177" spans="1:37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</row>
    <row r="178" spans="1:37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</row>
    <row r="179" spans="1:37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</row>
    <row r="180" spans="1:37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</row>
    <row r="181" spans="1:37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</row>
    <row r="182" spans="1:37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</row>
    <row r="183" spans="1:37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</row>
    <row r="184" spans="1:37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</row>
    <row r="185" spans="1:37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</row>
    <row r="186" spans="1:37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</row>
    <row r="187" spans="1:37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</row>
    <row r="188" spans="1:37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</row>
    <row r="189" spans="1:37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</row>
    <row r="190" spans="1:37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</row>
    <row r="191" spans="1:37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</row>
    <row r="192" spans="1:37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</row>
    <row r="193" spans="1:37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</row>
    <row r="194" spans="1:37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</row>
    <row r="195" spans="1:37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</row>
    <row r="196" spans="1:37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</row>
    <row r="197" spans="1:37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</row>
    <row r="198" spans="1:37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</row>
    <row r="199" spans="1:37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</row>
    <row r="200" spans="1:37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</row>
    <row r="201" spans="1:37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</row>
    <row r="202" spans="1:37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</row>
    <row r="203" spans="1:37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</row>
    <row r="204" spans="1:37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</row>
    <row r="205" spans="1:37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</row>
    <row r="206" spans="1:37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</row>
    <row r="207" spans="1:37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</row>
    <row r="208" spans="1:37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</row>
    <row r="209" spans="1:37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</row>
    <row r="210" spans="1:37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</row>
    <row r="211" spans="1:37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</row>
    <row r="212" spans="1:37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</row>
    <row r="213" spans="1:37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</row>
    <row r="214" spans="1:37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</row>
    <row r="215" spans="1:37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</row>
    <row r="216" spans="1:37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</row>
    <row r="217" spans="1:37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</row>
    <row r="218" spans="1:37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</row>
    <row r="219" spans="1:37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</row>
    <row r="220" spans="1:37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</row>
    <row r="221" spans="1:37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</row>
    <row r="222" spans="1:37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zoomScale="150" zoomScaleNormal="110" zoomScalePageLayoutView="110" workbookViewId="0">
      <selection activeCell="H5" sqref="H5"/>
    </sheetView>
  </sheetViews>
  <sheetFormatPr baseColWidth="10" defaultRowHeight="12" x14ac:dyDescent="0.15"/>
  <cols>
    <col min="1" max="1" width="11.1640625" style="1" bestFit="1" customWidth="1"/>
    <col min="2" max="2" width="15.33203125" style="1" bestFit="1" customWidth="1"/>
    <col min="3" max="3" width="14.6640625" style="1" customWidth="1"/>
    <col min="4" max="4" width="17.83203125" style="1" customWidth="1"/>
    <col min="5" max="5" width="13" style="1" customWidth="1"/>
    <col min="6" max="6" width="13.6640625" style="1" bestFit="1" customWidth="1"/>
    <col min="7" max="7" width="10.83203125" style="1"/>
    <col min="8" max="8" width="20.1640625" style="1" bestFit="1" customWidth="1"/>
    <col min="9" max="9" width="52.1640625" style="1" customWidth="1"/>
    <col min="10" max="16384" width="10.83203125" style="1"/>
  </cols>
  <sheetData>
    <row r="1" spans="1:9" ht="13" x14ac:dyDescent="0.15">
      <c r="A1" s="1" t="s">
        <v>0</v>
      </c>
      <c r="B1" s="1" t="s">
        <v>1</v>
      </c>
      <c r="C1" s="1" t="s">
        <v>2</v>
      </c>
      <c r="D1" s="1" t="s">
        <v>14</v>
      </c>
      <c r="E1" s="24" t="s">
        <v>8</v>
      </c>
      <c r="F1" s="1" t="s">
        <v>4</v>
      </c>
      <c r="G1" s="1" t="s">
        <v>5</v>
      </c>
      <c r="H1" s="1" t="s">
        <v>84</v>
      </c>
      <c r="I1" s="1" t="str">
        <f>IF(F2&lt;0,CONCATENATE("Kapitalværdien på DKK ",ROUND(F2,0)," er negativ, derfor er investeringen ikke lønsom"),CONCATENATE("Kapitalværdien på DKK ",ROUND(F2,0)," er positiv, derfor er investeringen lønsom"))</f>
        <v>Kapitalværdien på DKK 638563 er positiv, derfor er investeringen lønsom</v>
      </c>
    </row>
    <row r="2" spans="1:9" x14ac:dyDescent="0.15">
      <c r="A2" s="2">
        <v>6</v>
      </c>
      <c r="B2" s="3">
        <v>0.09</v>
      </c>
      <c r="C2" s="4">
        <v>500000</v>
      </c>
      <c r="D2" s="4">
        <f>9000000+80000</f>
        <v>9080000</v>
      </c>
      <c r="E2" s="4">
        <v>2100000</v>
      </c>
      <c r="F2" s="11">
        <f>SUM(F7:F82)</f>
        <v>638562.70292456518</v>
      </c>
      <c r="G2" s="8">
        <f>IRR(D7:D82)</f>
        <v>0.11265902664210259</v>
      </c>
      <c r="H2" s="58">
        <f>E2-PMT(B2,A2,-D2,C2)</f>
        <v>142348.25935432268</v>
      </c>
      <c r="I2" s="1" t="str">
        <f>IF(F2&lt;0,CONCATENATE("Den interne rente er mindre end kalkulationsrenten, derfor er investeringen ikke lønsom"),"Den interne rente er større end kalkulationsrenten, investeringen er derfor lønsom")</f>
        <v>Den interne rente er større end kalkulationsrenten, investeringen er derfor lønsom</v>
      </c>
    </row>
    <row r="3" spans="1:9" ht="26" x14ac:dyDescent="0.15">
      <c r="B3" s="6"/>
      <c r="C3" s="5"/>
      <c r="D3" s="5"/>
      <c r="H3" s="59" t="s">
        <v>85</v>
      </c>
    </row>
    <row r="4" spans="1:9" x14ac:dyDescent="0.15">
      <c r="B4" s="56"/>
      <c r="C4" s="5"/>
      <c r="D4" s="5"/>
      <c r="H4" s="61" t="str">
        <f>_xlfn.CONCAT(ROUND(NPER(B2,E2,-D2),2)," år")</f>
        <v>5,72 år</v>
      </c>
    </row>
    <row r="6" spans="1:9" ht="26" x14ac:dyDescent="0.15">
      <c r="A6" s="12" t="s">
        <v>6</v>
      </c>
      <c r="B6" s="12" t="s">
        <v>7</v>
      </c>
      <c r="C6" s="12" t="s">
        <v>8</v>
      </c>
      <c r="D6" s="12" t="s">
        <v>3</v>
      </c>
      <c r="E6" s="12" t="s">
        <v>9</v>
      </c>
      <c r="F6" s="12" t="s">
        <v>33</v>
      </c>
      <c r="G6" s="7"/>
      <c r="H6" s="60"/>
      <c r="I6" s="7"/>
    </row>
    <row r="7" spans="1:9" x14ac:dyDescent="0.15">
      <c r="A7" s="13">
        <f>IF(ROW(A7)-8&lt;$A$2,ROW(A7)-7,"")</f>
        <v>0</v>
      </c>
      <c r="B7" s="14">
        <f>IF(D2&lt;&gt;"",-D2,"")</f>
        <v>-9080000</v>
      </c>
      <c r="C7" s="14">
        <v>0</v>
      </c>
      <c r="D7" s="14">
        <f>IFERROR(B7+C7,"")</f>
        <v>-9080000</v>
      </c>
      <c r="E7" s="15">
        <f>IF(A7&lt;&gt;"",(1+$B$2)^-A7,"")</f>
        <v>1</v>
      </c>
      <c r="F7" s="14">
        <f>IFERROR(D7*E7,"")</f>
        <v>-9080000</v>
      </c>
      <c r="G7" s="5"/>
      <c r="I7" s="1" t="s">
        <v>11</v>
      </c>
    </row>
    <row r="8" spans="1:9" x14ac:dyDescent="0.15">
      <c r="A8" s="13">
        <f t="shared" ref="A8:A71" si="0">IF(ROW(A8)-8&lt;$A$2,ROW(A8)-7,"")</f>
        <v>1</v>
      </c>
      <c r="B8" s="14">
        <f>IF(ROW(A8)-7&lt;=$A$2,IF(ROW(A8)-7=$A$2,$C$2,0),"")</f>
        <v>0</v>
      </c>
      <c r="C8" s="14">
        <f>IF(ROW(A8)-8&lt;$A$2,$E$2,"")</f>
        <v>2100000</v>
      </c>
      <c r="D8" s="14">
        <f t="shared" ref="D8:D71" si="1">IFERROR(B8+C8,"")</f>
        <v>2100000</v>
      </c>
      <c r="E8" s="15">
        <f t="shared" ref="E8:E71" si="2">IF(A8&lt;&gt;"",(1+$B$2)^-A8,"")</f>
        <v>0.9174311926605504</v>
      </c>
      <c r="F8" s="14">
        <f t="shared" ref="F8:F71" si="3">IFERROR(D8*E8,"")</f>
        <v>1926605.5045871558</v>
      </c>
      <c r="G8" s="5"/>
      <c r="I8" s="1" t="s">
        <v>12</v>
      </c>
    </row>
    <row r="9" spans="1:9" x14ac:dyDescent="0.15">
      <c r="A9" s="13">
        <f t="shared" si="0"/>
        <v>2</v>
      </c>
      <c r="B9" s="14">
        <f t="shared" ref="B9:B72" si="4">IF(ROW(A9)-7&lt;=$A$2,IF(ROW(A9)-7=$A$2,$C$2,0),"")</f>
        <v>0</v>
      </c>
      <c r="C9" s="14">
        <f t="shared" ref="C9:C72" si="5">IF(ROW(A9)-8&lt;$A$2,$E$2,"")</f>
        <v>2100000</v>
      </c>
      <c r="D9" s="14">
        <f t="shared" si="1"/>
        <v>2100000</v>
      </c>
      <c r="E9" s="15">
        <f t="shared" si="2"/>
        <v>0.84167999326655996</v>
      </c>
      <c r="F9" s="14">
        <f t="shared" si="3"/>
        <v>1767527.9858597759</v>
      </c>
      <c r="G9" s="5"/>
      <c r="I9" s="1" t="s">
        <v>13</v>
      </c>
    </row>
    <row r="10" spans="1:9" x14ac:dyDescent="0.15">
      <c r="A10" s="13">
        <f t="shared" si="0"/>
        <v>3</v>
      </c>
      <c r="B10" s="14">
        <f t="shared" si="4"/>
        <v>0</v>
      </c>
      <c r="C10" s="14">
        <f t="shared" si="5"/>
        <v>2100000</v>
      </c>
      <c r="D10" s="14">
        <f t="shared" si="1"/>
        <v>2100000</v>
      </c>
      <c r="E10" s="15">
        <f t="shared" si="2"/>
        <v>0.77218348006106419</v>
      </c>
      <c r="F10" s="14">
        <f t="shared" si="3"/>
        <v>1621585.3081282347</v>
      </c>
      <c r="G10" s="5"/>
    </row>
    <row r="11" spans="1:9" x14ac:dyDescent="0.15">
      <c r="A11" s="13">
        <f t="shared" si="0"/>
        <v>4</v>
      </c>
      <c r="B11" s="14">
        <f t="shared" si="4"/>
        <v>0</v>
      </c>
      <c r="C11" s="14">
        <f t="shared" si="5"/>
        <v>2100000</v>
      </c>
      <c r="D11" s="14">
        <f t="shared" si="1"/>
        <v>2100000</v>
      </c>
      <c r="E11" s="15">
        <f t="shared" si="2"/>
        <v>0.7084252110651964</v>
      </c>
      <c r="F11" s="14">
        <f t="shared" si="3"/>
        <v>1487692.9432369124</v>
      </c>
      <c r="G11" s="5"/>
    </row>
    <row r="12" spans="1:9" x14ac:dyDescent="0.15">
      <c r="A12" s="13">
        <f t="shared" si="0"/>
        <v>5</v>
      </c>
      <c r="B12" s="14">
        <f t="shared" si="4"/>
        <v>0</v>
      </c>
      <c r="C12" s="14">
        <f t="shared" si="5"/>
        <v>2100000</v>
      </c>
      <c r="D12" s="14">
        <f t="shared" si="1"/>
        <v>2100000</v>
      </c>
      <c r="E12" s="15">
        <f t="shared" si="2"/>
        <v>0.64993138629834524</v>
      </c>
      <c r="F12" s="14">
        <f t="shared" si="3"/>
        <v>1364855.911226525</v>
      </c>
      <c r="G12" s="5"/>
    </row>
    <row r="13" spans="1:9" x14ac:dyDescent="0.15">
      <c r="A13" s="13">
        <f t="shared" si="0"/>
        <v>6</v>
      </c>
      <c r="B13" s="14">
        <f t="shared" si="4"/>
        <v>500000</v>
      </c>
      <c r="C13" s="14">
        <f t="shared" si="5"/>
        <v>2100000</v>
      </c>
      <c r="D13" s="14">
        <f t="shared" si="1"/>
        <v>2600000</v>
      </c>
      <c r="E13" s="15">
        <f t="shared" si="2"/>
        <v>0.5962673268792158</v>
      </c>
      <c r="F13" s="14">
        <f t="shared" si="3"/>
        <v>1550295.049885961</v>
      </c>
      <c r="G13" s="5"/>
    </row>
    <row r="14" spans="1:9" x14ac:dyDescent="0.15">
      <c r="A14" s="13" t="str">
        <f t="shared" si="0"/>
        <v/>
      </c>
      <c r="B14" s="14" t="str">
        <f t="shared" si="4"/>
        <v/>
      </c>
      <c r="C14" s="14" t="str">
        <f t="shared" si="5"/>
        <v/>
      </c>
      <c r="D14" s="14" t="str">
        <f t="shared" si="1"/>
        <v/>
      </c>
      <c r="E14" s="15" t="str">
        <f t="shared" si="2"/>
        <v/>
      </c>
      <c r="F14" s="14" t="str">
        <f t="shared" si="3"/>
        <v/>
      </c>
    </row>
    <row r="15" spans="1:9" x14ac:dyDescent="0.15">
      <c r="A15" s="13" t="str">
        <f t="shared" si="0"/>
        <v/>
      </c>
      <c r="B15" s="14" t="str">
        <f t="shared" si="4"/>
        <v/>
      </c>
      <c r="C15" s="14" t="str">
        <f t="shared" si="5"/>
        <v/>
      </c>
      <c r="D15" s="14" t="str">
        <f t="shared" si="1"/>
        <v/>
      </c>
      <c r="E15" s="15" t="str">
        <f t="shared" si="2"/>
        <v/>
      </c>
      <c r="F15" s="14" t="str">
        <f t="shared" si="3"/>
        <v/>
      </c>
    </row>
    <row r="16" spans="1:9" x14ac:dyDescent="0.15">
      <c r="A16" s="13" t="str">
        <f t="shared" si="0"/>
        <v/>
      </c>
      <c r="B16" s="14" t="str">
        <f t="shared" si="4"/>
        <v/>
      </c>
      <c r="C16" s="14" t="str">
        <f t="shared" si="5"/>
        <v/>
      </c>
      <c r="D16" s="14" t="str">
        <f t="shared" si="1"/>
        <v/>
      </c>
      <c r="E16" s="15" t="str">
        <f t="shared" si="2"/>
        <v/>
      </c>
      <c r="F16" s="14" t="str">
        <f t="shared" si="3"/>
        <v/>
      </c>
      <c r="G16" s="57"/>
    </row>
    <row r="17" spans="1:6" x14ac:dyDescent="0.15">
      <c r="A17" s="13" t="str">
        <f t="shared" si="0"/>
        <v/>
      </c>
      <c r="B17" s="14" t="str">
        <f t="shared" si="4"/>
        <v/>
      </c>
      <c r="C17" s="14" t="str">
        <f t="shared" si="5"/>
        <v/>
      </c>
      <c r="D17" s="14" t="str">
        <f t="shared" si="1"/>
        <v/>
      </c>
      <c r="E17" s="15" t="str">
        <f t="shared" si="2"/>
        <v/>
      </c>
      <c r="F17" s="14" t="str">
        <f t="shared" si="3"/>
        <v/>
      </c>
    </row>
    <row r="18" spans="1:6" x14ac:dyDescent="0.15">
      <c r="A18" s="13" t="str">
        <f t="shared" si="0"/>
        <v/>
      </c>
      <c r="B18" s="14" t="str">
        <f t="shared" si="4"/>
        <v/>
      </c>
      <c r="C18" s="14" t="str">
        <f t="shared" si="5"/>
        <v/>
      </c>
      <c r="D18" s="14" t="str">
        <f t="shared" si="1"/>
        <v/>
      </c>
      <c r="E18" s="15" t="str">
        <f t="shared" si="2"/>
        <v/>
      </c>
      <c r="F18" s="14" t="str">
        <f t="shared" si="3"/>
        <v/>
      </c>
    </row>
    <row r="19" spans="1:6" x14ac:dyDescent="0.15">
      <c r="A19" s="13" t="str">
        <f t="shared" si="0"/>
        <v/>
      </c>
      <c r="B19" s="14" t="str">
        <f t="shared" si="4"/>
        <v/>
      </c>
      <c r="C19" s="14" t="str">
        <f t="shared" si="5"/>
        <v/>
      </c>
      <c r="D19" s="14" t="str">
        <f t="shared" si="1"/>
        <v/>
      </c>
      <c r="E19" s="15" t="str">
        <f t="shared" si="2"/>
        <v/>
      </c>
      <c r="F19" s="14" t="str">
        <f t="shared" si="3"/>
        <v/>
      </c>
    </row>
    <row r="20" spans="1:6" x14ac:dyDescent="0.15">
      <c r="A20" s="13" t="str">
        <f t="shared" si="0"/>
        <v/>
      </c>
      <c r="B20" s="14" t="str">
        <f t="shared" si="4"/>
        <v/>
      </c>
      <c r="C20" s="14" t="str">
        <f t="shared" si="5"/>
        <v/>
      </c>
      <c r="D20" s="14" t="str">
        <f t="shared" si="1"/>
        <v/>
      </c>
      <c r="E20" s="15" t="str">
        <f t="shared" si="2"/>
        <v/>
      </c>
      <c r="F20" s="14" t="str">
        <f t="shared" si="3"/>
        <v/>
      </c>
    </row>
    <row r="21" spans="1:6" x14ac:dyDescent="0.15">
      <c r="A21" s="13" t="str">
        <f t="shared" si="0"/>
        <v/>
      </c>
      <c r="B21" s="14" t="str">
        <f t="shared" si="4"/>
        <v/>
      </c>
      <c r="C21" s="14" t="str">
        <f t="shared" si="5"/>
        <v/>
      </c>
      <c r="D21" s="14" t="str">
        <f t="shared" si="1"/>
        <v/>
      </c>
      <c r="E21" s="15" t="str">
        <f t="shared" si="2"/>
        <v/>
      </c>
      <c r="F21" s="14" t="str">
        <f t="shared" si="3"/>
        <v/>
      </c>
    </row>
    <row r="22" spans="1:6" x14ac:dyDescent="0.15">
      <c r="A22" s="13" t="str">
        <f t="shared" si="0"/>
        <v/>
      </c>
      <c r="B22" s="14" t="str">
        <f t="shared" si="4"/>
        <v/>
      </c>
      <c r="C22" s="14" t="str">
        <f t="shared" si="5"/>
        <v/>
      </c>
      <c r="D22" s="14" t="str">
        <f t="shared" si="1"/>
        <v/>
      </c>
      <c r="E22" s="15" t="str">
        <f t="shared" si="2"/>
        <v/>
      </c>
      <c r="F22" s="14" t="str">
        <f t="shared" si="3"/>
        <v/>
      </c>
    </row>
    <row r="23" spans="1:6" x14ac:dyDescent="0.15">
      <c r="A23" s="13" t="str">
        <f t="shared" si="0"/>
        <v/>
      </c>
      <c r="B23" s="14" t="str">
        <f t="shared" si="4"/>
        <v/>
      </c>
      <c r="C23" s="14" t="str">
        <f t="shared" si="5"/>
        <v/>
      </c>
      <c r="D23" s="14" t="str">
        <f t="shared" si="1"/>
        <v/>
      </c>
      <c r="E23" s="15" t="str">
        <f t="shared" si="2"/>
        <v/>
      </c>
      <c r="F23" s="14" t="str">
        <f t="shared" si="3"/>
        <v/>
      </c>
    </row>
    <row r="24" spans="1:6" x14ac:dyDescent="0.15">
      <c r="A24" s="13" t="str">
        <f t="shared" si="0"/>
        <v/>
      </c>
      <c r="B24" s="14" t="str">
        <f t="shared" si="4"/>
        <v/>
      </c>
      <c r="C24" s="14" t="str">
        <f t="shared" si="5"/>
        <v/>
      </c>
      <c r="D24" s="14" t="str">
        <f t="shared" si="1"/>
        <v/>
      </c>
      <c r="E24" s="15" t="str">
        <f t="shared" si="2"/>
        <v/>
      </c>
      <c r="F24" s="14" t="str">
        <f t="shared" si="3"/>
        <v/>
      </c>
    </row>
    <row r="25" spans="1:6" x14ac:dyDescent="0.15">
      <c r="A25" s="13" t="str">
        <f t="shared" si="0"/>
        <v/>
      </c>
      <c r="B25" s="14" t="str">
        <f t="shared" si="4"/>
        <v/>
      </c>
      <c r="C25" s="14" t="str">
        <f t="shared" si="5"/>
        <v/>
      </c>
      <c r="D25" s="14" t="str">
        <f t="shared" si="1"/>
        <v/>
      </c>
      <c r="E25" s="15" t="str">
        <f t="shared" si="2"/>
        <v/>
      </c>
      <c r="F25" s="14" t="str">
        <f t="shared" si="3"/>
        <v/>
      </c>
    </row>
    <row r="26" spans="1:6" x14ac:dyDescent="0.15">
      <c r="A26" s="13" t="str">
        <f t="shared" si="0"/>
        <v/>
      </c>
      <c r="B26" s="14" t="str">
        <f t="shared" si="4"/>
        <v/>
      </c>
      <c r="C26" s="14" t="str">
        <f t="shared" si="5"/>
        <v/>
      </c>
      <c r="D26" s="14" t="str">
        <f t="shared" si="1"/>
        <v/>
      </c>
      <c r="E26" s="15" t="str">
        <f t="shared" si="2"/>
        <v/>
      </c>
      <c r="F26" s="14" t="str">
        <f t="shared" si="3"/>
        <v/>
      </c>
    </row>
    <row r="27" spans="1:6" x14ac:dyDescent="0.15">
      <c r="A27" s="13" t="str">
        <f t="shared" si="0"/>
        <v/>
      </c>
      <c r="B27" s="14" t="str">
        <f t="shared" si="4"/>
        <v/>
      </c>
      <c r="C27" s="14" t="str">
        <f t="shared" si="5"/>
        <v/>
      </c>
      <c r="D27" s="14" t="str">
        <f t="shared" si="1"/>
        <v/>
      </c>
      <c r="E27" s="15" t="str">
        <f t="shared" si="2"/>
        <v/>
      </c>
      <c r="F27" s="14" t="str">
        <f t="shared" si="3"/>
        <v/>
      </c>
    </row>
    <row r="28" spans="1:6" x14ac:dyDescent="0.15">
      <c r="A28" s="13" t="str">
        <f t="shared" si="0"/>
        <v/>
      </c>
      <c r="B28" s="14" t="str">
        <f t="shared" si="4"/>
        <v/>
      </c>
      <c r="C28" s="14" t="str">
        <f t="shared" si="5"/>
        <v/>
      </c>
      <c r="D28" s="14" t="str">
        <f t="shared" si="1"/>
        <v/>
      </c>
      <c r="E28" s="15" t="str">
        <f t="shared" si="2"/>
        <v/>
      </c>
      <c r="F28" s="14" t="str">
        <f t="shared" si="3"/>
        <v/>
      </c>
    </row>
    <row r="29" spans="1:6" x14ac:dyDescent="0.15">
      <c r="A29" s="13" t="str">
        <f t="shared" si="0"/>
        <v/>
      </c>
      <c r="B29" s="14" t="str">
        <f t="shared" si="4"/>
        <v/>
      </c>
      <c r="C29" s="14" t="str">
        <f t="shared" si="5"/>
        <v/>
      </c>
      <c r="D29" s="14" t="str">
        <f t="shared" si="1"/>
        <v/>
      </c>
      <c r="E29" s="15" t="str">
        <f t="shared" si="2"/>
        <v/>
      </c>
      <c r="F29" s="14" t="str">
        <f t="shared" si="3"/>
        <v/>
      </c>
    </row>
    <row r="30" spans="1:6" x14ac:dyDescent="0.15">
      <c r="A30" s="13" t="str">
        <f t="shared" si="0"/>
        <v/>
      </c>
      <c r="B30" s="14" t="str">
        <f t="shared" si="4"/>
        <v/>
      </c>
      <c r="C30" s="14" t="str">
        <f t="shared" si="5"/>
        <v/>
      </c>
      <c r="D30" s="14" t="str">
        <f t="shared" si="1"/>
        <v/>
      </c>
      <c r="E30" s="15" t="str">
        <f t="shared" si="2"/>
        <v/>
      </c>
      <c r="F30" s="14" t="str">
        <f t="shared" si="3"/>
        <v/>
      </c>
    </row>
    <row r="31" spans="1:6" x14ac:dyDescent="0.15">
      <c r="A31" s="13" t="str">
        <f t="shared" si="0"/>
        <v/>
      </c>
      <c r="B31" s="14" t="str">
        <f t="shared" si="4"/>
        <v/>
      </c>
      <c r="C31" s="14" t="str">
        <f t="shared" si="5"/>
        <v/>
      </c>
      <c r="D31" s="14" t="str">
        <f t="shared" si="1"/>
        <v/>
      </c>
      <c r="E31" s="15" t="str">
        <f t="shared" si="2"/>
        <v/>
      </c>
      <c r="F31" s="14" t="str">
        <f t="shared" si="3"/>
        <v/>
      </c>
    </row>
    <row r="32" spans="1:6" x14ac:dyDescent="0.15">
      <c r="A32" s="13" t="str">
        <f t="shared" si="0"/>
        <v/>
      </c>
      <c r="B32" s="14" t="str">
        <f t="shared" si="4"/>
        <v/>
      </c>
      <c r="C32" s="14" t="str">
        <f t="shared" si="5"/>
        <v/>
      </c>
      <c r="D32" s="14" t="str">
        <f t="shared" si="1"/>
        <v/>
      </c>
      <c r="E32" s="15" t="str">
        <f t="shared" si="2"/>
        <v/>
      </c>
      <c r="F32" s="14" t="str">
        <f t="shared" si="3"/>
        <v/>
      </c>
    </row>
    <row r="33" spans="1:6" x14ac:dyDescent="0.15">
      <c r="A33" s="13" t="str">
        <f t="shared" si="0"/>
        <v/>
      </c>
      <c r="B33" s="14" t="str">
        <f t="shared" si="4"/>
        <v/>
      </c>
      <c r="C33" s="14" t="str">
        <f t="shared" si="5"/>
        <v/>
      </c>
      <c r="D33" s="14" t="str">
        <f t="shared" si="1"/>
        <v/>
      </c>
      <c r="E33" s="15" t="str">
        <f t="shared" si="2"/>
        <v/>
      </c>
      <c r="F33" s="14" t="str">
        <f t="shared" si="3"/>
        <v/>
      </c>
    </row>
    <row r="34" spans="1:6" x14ac:dyDescent="0.15">
      <c r="A34" s="13" t="str">
        <f t="shared" si="0"/>
        <v/>
      </c>
      <c r="B34" s="14" t="str">
        <f t="shared" si="4"/>
        <v/>
      </c>
      <c r="C34" s="14" t="str">
        <f t="shared" si="5"/>
        <v/>
      </c>
      <c r="D34" s="14" t="str">
        <f t="shared" si="1"/>
        <v/>
      </c>
      <c r="E34" s="15" t="str">
        <f t="shared" si="2"/>
        <v/>
      </c>
      <c r="F34" s="14" t="str">
        <f t="shared" si="3"/>
        <v/>
      </c>
    </row>
    <row r="35" spans="1:6" x14ac:dyDescent="0.15">
      <c r="A35" s="13" t="str">
        <f t="shared" si="0"/>
        <v/>
      </c>
      <c r="B35" s="14" t="str">
        <f t="shared" si="4"/>
        <v/>
      </c>
      <c r="C35" s="14" t="str">
        <f t="shared" si="5"/>
        <v/>
      </c>
      <c r="D35" s="14" t="str">
        <f t="shared" si="1"/>
        <v/>
      </c>
      <c r="E35" s="15" t="str">
        <f t="shared" si="2"/>
        <v/>
      </c>
      <c r="F35" s="14" t="str">
        <f t="shared" si="3"/>
        <v/>
      </c>
    </row>
    <row r="36" spans="1:6" x14ac:dyDescent="0.15">
      <c r="A36" s="13" t="str">
        <f t="shared" si="0"/>
        <v/>
      </c>
      <c r="B36" s="14" t="str">
        <f t="shared" si="4"/>
        <v/>
      </c>
      <c r="C36" s="14" t="str">
        <f t="shared" si="5"/>
        <v/>
      </c>
      <c r="D36" s="14" t="str">
        <f t="shared" si="1"/>
        <v/>
      </c>
      <c r="E36" s="15" t="str">
        <f t="shared" si="2"/>
        <v/>
      </c>
      <c r="F36" s="14" t="str">
        <f t="shared" si="3"/>
        <v/>
      </c>
    </row>
    <row r="37" spans="1:6" x14ac:dyDescent="0.15">
      <c r="A37" s="13" t="str">
        <f t="shared" si="0"/>
        <v/>
      </c>
      <c r="B37" s="14" t="str">
        <f t="shared" si="4"/>
        <v/>
      </c>
      <c r="C37" s="14" t="str">
        <f t="shared" si="5"/>
        <v/>
      </c>
      <c r="D37" s="14" t="str">
        <f t="shared" si="1"/>
        <v/>
      </c>
      <c r="E37" s="15" t="str">
        <f t="shared" si="2"/>
        <v/>
      </c>
      <c r="F37" s="14" t="str">
        <f t="shared" si="3"/>
        <v/>
      </c>
    </row>
    <row r="38" spans="1:6" x14ac:dyDescent="0.15">
      <c r="A38" s="13" t="str">
        <f t="shared" si="0"/>
        <v/>
      </c>
      <c r="B38" s="14" t="str">
        <f t="shared" si="4"/>
        <v/>
      </c>
      <c r="C38" s="14" t="str">
        <f t="shared" si="5"/>
        <v/>
      </c>
      <c r="D38" s="14" t="str">
        <f t="shared" si="1"/>
        <v/>
      </c>
      <c r="E38" s="15" t="str">
        <f t="shared" si="2"/>
        <v/>
      </c>
      <c r="F38" s="14" t="str">
        <f t="shared" si="3"/>
        <v/>
      </c>
    </row>
    <row r="39" spans="1:6" x14ac:dyDescent="0.15">
      <c r="A39" s="13" t="str">
        <f t="shared" si="0"/>
        <v/>
      </c>
      <c r="B39" s="14" t="str">
        <f t="shared" si="4"/>
        <v/>
      </c>
      <c r="C39" s="14" t="str">
        <f t="shared" si="5"/>
        <v/>
      </c>
      <c r="D39" s="14" t="str">
        <f t="shared" si="1"/>
        <v/>
      </c>
      <c r="E39" s="15" t="str">
        <f t="shared" si="2"/>
        <v/>
      </c>
      <c r="F39" s="14" t="str">
        <f t="shared" si="3"/>
        <v/>
      </c>
    </row>
    <row r="40" spans="1:6" x14ac:dyDescent="0.15">
      <c r="A40" s="13" t="str">
        <f t="shared" si="0"/>
        <v/>
      </c>
      <c r="B40" s="14" t="str">
        <f t="shared" si="4"/>
        <v/>
      </c>
      <c r="C40" s="14" t="str">
        <f t="shared" si="5"/>
        <v/>
      </c>
      <c r="D40" s="14" t="str">
        <f t="shared" si="1"/>
        <v/>
      </c>
      <c r="E40" s="15" t="str">
        <f t="shared" si="2"/>
        <v/>
      </c>
      <c r="F40" s="14" t="str">
        <f t="shared" si="3"/>
        <v/>
      </c>
    </row>
    <row r="41" spans="1:6" x14ac:dyDescent="0.15">
      <c r="A41" s="13" t="str">
        <f t="shared" si="0"/>
        <v/>
      </c>
      <c r="B41" s="14" t="str">
        <f t="shared" si="4"/>
        <v/>
      </c>
      <c r="C41" s="14" t="str">
        <f t="shared" si="5"/>
        <v/>
      </c>
      <c r="D41" s="14" t="str">
        <f t="shared" si="1"/>
        <v/>
      </c>
      <c r="E41" s="15" t="str">
        <f t="shared" si="2"/>
        <v/>
      </c>
      <c r="F41" s="14" t="str">
        <f t="shared" si="3"/>
        <v/>
      </c>
    </row>
    <row r="42" spans="1:6" x14ac:dyDescent="0.15">
      <c r="A42" s="13" t="str">
        <f t="shared" si="0"/>
        <v/>
      </c>
      <c r="B42" s="14" t="str">
        <f t="shared" si="4"/>
        <v/>
      </c>
      <c r="C42" s="14" t="str">
        <f t="shared" si="5"/>
        <v/>
      </c>
      <c r="D42" s="14" t="str">
        <f t="shared" si="1"/>
        <v/>
      </c>
      <c r="E42" s="15" t="str">
        <f t="shared" si="2"/>
        <v/>
      </c>
      <c r="F42" s="14" t="str">
        <f t="shared" si="3"/>
        <v/>
      </c>
    </row>
    <row r="43" spans="1:6" x14ac:dyDescent="0.15">
      <c r="A43" s="13" t="str">
        <f t="shared" si="0"/>
        <v/>
      </c>
      <c r="B43" s="14" t="str">
        <f t="shared" si="4"/>
        <v/>
      </c>
      <c r="C43" s="14" t="str">
        <f t="shared" si="5"/>
        <v/>
      </c>
      <c r="D43" s="14" t="str">
        <f t="shared" si="1"/>
        <v/>
      </c>
      <c r="E43" s="15" t="str">
        <f t="shared" si="2"/>
        <v/>
      </c>
      <c r="F43" s="14" t="str">
        <f t="shared" si="3"/>
        <v/>
      </c>
    </row>
    <row r="44" spans="1:6" x14ac:dyDescent="0.15">
      <c r="A44" s="13" t="str">
        <f t="shared" si="0"/>
        <v/>
      </c>
      <c r="B44" s="14" t="str">
        <f t="shared" si="4"/>
        <v/>
      </c>
      <c r="C44" s="14" t="str">
        <f t="shared" si="5"/>
        <v/>
      </c>
      <c r="D44" s="14" t="str">
        <f t="shared" si="1"/>
        <v/>
      </c>
      <c r="E44" s="15" t="str">
        <f t="shared" si="2"/>
        <v/>
      </c>
      <c r="F44" s="14" t="str">
        <f t="shared" si="3"/>
        <v/>
      </c>
    </row>
    <row r="45" spans="1:6" x14ac:dyDescent="0.15">
      <c r="A45" s="13" t="str">
        <f t="shared" si="0"/>
        <v/>
      </c>
      <c r="B45" s="14" t="str">
        <f t="shared" si="4"/>
        <v/>
      </c>
      <c r="C45" s="14" t="str">
        <f t="shared" si="5"/>
        <v/>
      </c>
      <c r="D45" s="14" t="str">
        <f t="shared" si="1"/>
        <v/>
      </c>
      <c r="E45" s="15" t="str">
        <f t="shared" si="2"/>
        <v/>
      </c>
      <c r="F45" s="14" t="str">
        <f t="shared" si="3"/>
        <v/>
      </c>
    </row>
    <row r="46" spans="1:6" x14ac:dyDescent="0.15">
      <c r="A46" s="13" t="str">
        <f t="shared" si="0"/>
        <v/>
      </c>
      <c r="B46" s="14" t="str">
        <f t="shared" si="4"/>
        <v/>
      </c>
      <c r="C46" s="14" t="str">
        <f t="shared" si="5"/>
        <v/>
      </c>
      <c r="D46" s="14" t="str">
        <f t="shared" si="1"/>
        <v/>
      </c>
      <c r="E46" s="15" t="str">
        <f t="shared" si="2"/>
        <v/>
      </c>
      <c r="F46" s="14" t="str">
        <f t="shared" si="3"/>
        <v/>
      </c>
    </row>
    <row r="47" spans="1:6" x14ac:dyDescent="0.15">
      <c r="A47" s="13" t="str">
        <f t="shared" si="0"/>
        <v/>
      </c>
      <c r="B47" s="14" t="str">
        <f t="shared" si="4"/>
        <v/>
      </c>
      <c r="C47" s="14" t="str">
        <f t="shared" si="5"/>
        <v/>
      </c>
      <c r="D47" s="14" t="str">
        <f t="shared" si="1"/>
        <v/>
      </c>
      <c r="E47" s="15" t="str">
        <f t="shared" si="2"/>
        <v/>
      </c>
      <c r="F47" s="14" t="str">
        <f t="shared" si="3"/>
        <v/>
      </c>
    </row>
    <row r="48" spans="1:6" x14ac:dyDescent="0.15">
      <c r="A48" s="13" t="str">
        <f t="shared" si="0"/>
        <v/>
      </c>
      <c r="B48" s="14" t="str">
        <f t="shared" si="4"/>
        <v/>
      </c>
      <c r="C48" s="14" t="str">
        <f t="shared" si="5"/>
        <v/>
      </c>
      <c r="D48" s="14" t="str">
        <f t="shared" si="1"/>
        <v/>
      </c>
      <c r="E48" s="15" t="str">
        <f t="shared" si="2"/>
        <v/>
      </c>
      <c r="F48" s="14" t="str">
        <f t="shared" si="3"/>
        <v/>
      </c>
    </row>
    <row r="49" spans="1:6" x14ac:dyDescent="0.15">
      <c r="A49" s="13" t="str">
        <f t="shared" si="0"/>
        <v/>
      </c>
      <c r="B49" s="14" t="str">
        <f t="shared" si="4"/>
        <v/>
      </c>
      <c r="C49" s="14" t="str">
        <f t="shared" si="5"/>
        <v/>
      </c>
      <c r="D49" s="14" t="str">
        <f t="shared" si="1"/>
        <v/>
      </c>
      <c r="E49" s="15" t="str">
        <f t="shared" si="2"/>
        <v/>
      </c>
      <c r="F49" s="14" t="str">
        <f t="shared" si="3"/>
        <v/>
      </c>
    </row>
    <row r="50" spans="1:6" x14ac:dyDescent="0.15">
      <c r="A50" s="13" t="str">
        <f t="shared" si="0"/>
        <v/>
      </c>
      <c r="B50" s="14" t="str">
        <f t="shared" si="4"/>
        <v/>
      </c>
      <c r="C50" s="14" t="str">
        <f t="shared" si="5"/>
        <v/>
      </c>
      <c r="D50" s="14" t="str">
        <f t="shared" si="1"/>
        <v/>
      </c>
      <c r="E50" s="15" t="str">
        <f t="shared" si="2"/>
        <v/>
      </c>
      <c r="F50" s="14" t="str">
        <f t="shared" si="3"/>
        <v/>
      </c>
    </row>
    <row r="51" spans="1:6" x14ac:dyDescent="0.15">
      <c r="A51" s="13" t="str">
        <f t="shared" si="0"/>
        <v/>
      </c>
      <c r="B51" s="14" t="str">
        <f t="shared" si="4"/>
        <v/>
      </c>
      <c r="C51" s="14" t="str">
        <f t="shared" si="5"/>
        <v/>
      </c>
      <c r="D51" s="14" t="str">
        <f t="shared" si="1"/>
        <v/>
      </c>
      <c r="E51" s="15" t="str">
        <f t="shared" si="2"/>
        <v/>
      </c>
      <c r="F51" s="14" t="str">
        <f t="shared" si="3"/>
        <v/>
      </c>
    </row>
    <row r="52" spans="1:6" x14ac:dyDescent="0.15">
      <c r="A52" s="13" t="str">
        <f t="shared" si="0"/>
        <v/>
      </c>
      <c r="B52" s="14" t="str">
        <f t="shared" si="4"/>
        <v/>
      </c>
      <c r="C52" s="14" t="str">
        <f t="shared" si="5"/>
        <v/>
      </c>
      <c r="D52" s="14" t="str">
        <f t="shared" si="1"/>
        <v/>
      </c>
      <c r="E52" s="15" t="str">
        <f t="shared" si="2"/>
        <v/>
      </c>
      <c r="F52" s="14" t="str">
        <f t="shared" si="3"/>
        <v/>
      </c>
    </row>
    <row r="53" spans="1:6" x14ac:dyDescent="0.15">
      <c r="A53" s="13" t="str">
        <f t="shared" si="0"/>
        <v/>
      </c>
      <c r="B53" s="14" t="str">
        <f t="shared" si="4"/>
        <v/>
      </c>
      <c r="C53" s="14" t="str">
        <f t="shared" si="5"/>
        <v/>
      </c>
      <c r="D53" s="14" t="str">
        <f t="shared" si="1"/>
        <v/>
      </c>
      <c r="E53" s="15" t="str">
        <f t="shared" si="2"/>
        <v/>
      </c>
      <c r="F53" s="14" t="str">
        <f t="shared" si="3"/>
        <v/>
      </c>
    </row>
    <row r="54" spans="1:6" x14ac:dyDescent="0.15">
      <c r="A54" s="13" t="str">
        <f t="shared" si="0"/>
        <v/>
      </c>
      <c r="B54" s="14" t="str">
        <f t="shared" si="4"/>
        <v/>
      </c>
      <c r="C54" s="14" t="str">
        <f t="shared" si="5"/>
        <v/>
      </c>
      <c r="D54" s="14" t="str">
        <f t="shared" si="1"/>
        <v/>
      </c>
      <c r="E54" s="15" t="str">
        <f t="shared" si="2"/>
        <v/>
      </c>
      <c r="F54" s="14" t="str">
        <f t="shared" si="3"/>
        <v/>
      </c>
    </row>
    <row r="55" spans="1:6" x14ac:dyDescent="0.15">
      <c r="A55" s="13" t="str">
        <f t="shared" si="0"/>
        <v/>
      </c>
      <c r="B55" s="14" t="str">
        <f t="shared" si="4"/>
        <v/>
      </c>
      <c r="C55" s="14" t="str">
        <f t="shared" si="5"/>
        <v/>
      </c>
      <c r="D55" s="14" t="str">
        <f t="shared" si="1"/>
        <v/>
      </c>
      <c r="E55" s="15" t="str">
        <f t="shared" si="2"/>
        <v/>
      </c>
      <c r="F55" s="14" t="str">
        <f t="shared" si="3"/>
        <v/>
      </c>
    </row>
    <row r="56" spans="1:6" x14ac:dyDescent="0.15">
      <c r="A56" s="13" t="str">
        <f t="shared" si="0"/>
        <v/>
      </c>
      <c r="B56" s="14" t="str">
        <f t="shared" si="4"/>
        <v/>
      </c>
      <c r="C56" s="14" t="str">
        <f t="shared" si="5"/>
        <v/>
      </c>
      <c r="D56" s="14" t="str">
        <f t="shared" si="1"/>
        <v/>
      </c>
      <c r="E56" s="15" t="str">
        <f t="shared" si="2"/>
        <v/>
      </c>
      <c r="F56" s="14" t="str">
        <f t="shared" si="3"/>
        <v/>
      </c>
    </row>
    <row r="57" spans="1:6" x14ac:dyDescent="0.15">
      <c r="A57" s="13" t="str">
        <f t="shared" si="0"/>
        <v/>
      </c>
      <c r="B57" s="14" t="str">
        <f t="shared" si="4"/>
        <v/>
      </c>
      <c r="C57" s="14" t="str">
        <f t="shared" si="5"/>
        <v/>
      </c>
      <c r="D57" s="14" t="str">
        <f t="shared" si="1"/>
        <v/>
      </c>
      <c r="E57" s="15" t="str">
        <f t="shared" si="2"/>
        <v/>
      </c>
      <c r="F57" s="14" t="str">
        <f t="shared" si="3"/>
        <v/>
      </c>
    </row>
    <row r="58" spans="1:6" x14ac:dyDescent="0.15">
      <c r="A58" s="13" t="str">
        <f t="shared" si="0"/>
        <v/>
      </c>
      <c r="B58" s="14" t="str">
        <f t="shared" si="4"/>
        <v/>
      </c>
      <c r="C58" s="14" t="str">
        <f t="shared" si="5"/>
        <v/>
      </c>
      <c r="D58" s="14" t="str">
        <f t="shared" si="1"/>
        <v/>
      </c>
      <c r="E58" s="15" t="str">
        <f t="shared" si="2"/>
        <v/>
      </c>
      <c r="F58" s="14" t="str">
        <f t="shared" si="3"/>
        <v/>
      </c>
    </row>
    <row r="59" spans="1:6" x14ac:dyDescent="0.15">
      <c r="A59" s="13" t="str">
        <f t="shared" si="0"/>
        <v/>
      </c>
      <c r="B59" s="14" t="str">
        <f t="shared" si="4"/>
        <v/>
      </c>
      <c r="C59" s="14" t="str">
        <f t="shared" si="5"/>
        <v/>
      </c>
      <c r="D59" s="14" t="str">
        <f t="shared" si="1"/>
        <v/>
      </c>
      <c r="E59" s="15" t="str">
        <f t="shared" si="2"/>
        <v/>
      </c>
      <c r="F59" s="14" t="str">
        <f t="shared" si="3"/>
        <v/>
      </c>
    </row>
    <row r="60" spans="1:6" x14ac:dyDescent="0.15">
      <c r="A60" s="13" t="str">
        <f t="shared" si="0"/>
        <v/>
      </c>
      <c r="B60" s="14" t="str">
        <f t="shared" si="4"/>
        <v/>
      </c>
      <c r="C60" s="14" t="str">
        <f t="shared" si="5"/>
        <v/>
      </c>
      <c r="D60" s="14" t="str">
        <f t="shared" si="1"/>
        <v/>
      </c>
      <c r="E60" s="15" t="str">
        <f t="shared" si="2"/>
        <v/>
      </c>
      <c r="F60" s="14" t="str">
        <f t="shared" si="3"/>
        <v/>
      </c>
    </row>
    <row r="61" spans="1:6" x14ac:dyDescent="0.15">
      <c r="A61" s="13" t="str">
        <f t="shared" si="0"/>
        <v/>
      </c>
      <c r="B61" s="14" t="str">
        <f t="shared" si="4"/>
        <v/>
      </c>
      <c r="C61" s="14" t="str">
        <f t="shared" si="5"/>
        <v/>
      </c>
      <c r="D61" s="14" t="str">
        <f t="shared" si="1"/>
        <v/>
      </c>
      <c r="E61" s="15" t="str">
        <f t="shared" si="2"/>
        <v/>
      </c>
      <c r="F61" s="14" t="str">
        <f t="shared" si="3"/>
        <v/>
      </c>
    </row>
    <row r="62" spans="1:6" x14ac:dyDescent="0.15">
      <c r="A62" s="13" t="str">
        <f t="shared" si="0"/>
        <v/>
      </c>
      <c r="B62" s="14" t="str">
        <f t="shared" si="4"/>
        <v/>
      </c>
      <c r="C62" s="14" t="str">
        <f t="shared" si="5"/>
        <v/>
      </c>
      <c r="D62" s="14" t="str">
        <f t="shared" si="1"/>
        <v/>
      </c>
      <c r="E62" s="15" t="str">
        <f t="shared" si="2"/>
        <v/>
      </c>
      <c r="F62" s="14" t="str">
        <f t="shared" si="3"/>
        <v/>
      </c>
    </row>
    <row r="63" spans="1:6" x14ac:dyDescent="0.15">
      <c r="A63" s="13" t="str">
        <f t="shared" si="0"/>
        <v/>
      </c>
      <c r="B63" s="14" t="str">
        <f t="shared" si="4"/>
        <v/>
      </c>
      <c r="C63" s="14" t="str">
        <f t="shared" si="5"/>
        <v/>
      </c>
      <c r="D63" s="14" t="str">
        <f t="shared" si="1"/>
        <v/>
      </c>
      <c r="E63" s="15" t="str">
        <f t="shared" si="2"/>
        <v/>
      </c>
      <c r="F63" s="14" t="str">
        <f t="shared" si="3"/>
        <v/>
      </c>
    </row>
    <row r="64" spans="1:6" x14ac:dyDescent="0.15">
      <c r="A64" s="13" t="str">
        <f t="shared" si="0"/>
        <v/>
      </c>
      <c r="B64" s="14" t="str">
        <f t="shared" si="4"/>
        <v/>
      </c>
      <c r="C64" s="14" t="str">
        <f t="shared" si="5"/>
        <v/>
      </c>
      <c r="D64" s="14" t="str">
        <f t="shared" si="1"/>
        <v/>
      </c>
      <c r="E64" s="15" t="str">
        <f t="shared" si="2"/>
        <v/>
      </c>
      <c r="F64" s="14" t="str">
        <f t="shared" si="3"/>
        <v/>
      </c>
    </row>
    <row r="65" spans="1:6" x14ac:dyDescent="0.15">
      <c r="A65" s="13" t="str">
        <f t="shared" si="0"/>
        <v/>
      </c>
      <c r="B65" s="14" t="str">
        <f t="shared" si="4"/>
        <v/>
      </c>
      <c r="C65" s="14" t="str">
        <f t="shared" si="5"/>
        <v/>
      </c>
      <c r="D65" s="14" t="str">
        <f t="shared" si="1"/>
        <v/>
      </c>
      <c r="E65" s="15" t="str">
        <f t="shared" si="2"/>
        <v/>
      </c>
      <c r="F65" s="14" t="str">
        <f t="shared" si="3"/>
        <v/>
      </c>
    </row>
    <row r="66" spans="1:6" x14ac:dyDescent="0.15">
      <c r="A66" s="13" t="str">
        <f t="shared" si="0"/>
        <v/>
      </c>
      <c r="B66" s="14" t="str">
        <f t="shared" si="4"/>
        <v/>
      </c>
      <c r="C66" s="14" t="str">
        <f t="shared" si="5"/>
        <v/>
      </c>
      <c r="D66" s="14" t="str">
        <f t="shared" si="1"/>
        <v/>
      </c>
      <c r="E66" s="15" t="str">
        <f t="shared" si="2"/>
        <v/>
      </c>
      <c r="F66" s="14" t="str">
        <f t="shared" si="3"/>
        <v/>
      </c>
    </row>
    <row r="67" spans="1:6" x14ac:dyDescent="0.15">
      <c r="A67" s="13" t="str">
        <f t="shared" si="0"/>
        <v/>
      </c>
      <c r="B67" s="14" t="str">
        <f t="shared" si="4"/>
        <v/>
      </c>
      <c r="C67" s="14" t="str">
        <f t="shared" si="5"/>
        <v/>
      </c>
      <c r="D67" s="14" t="str">
        <f t="shared" si="1"/>
        <v/>
      </c>
      <c r="E67" s="15" t="str">
        <f t="shared" si="2"/>
        <v/>
      </c>
      <c r="F67" s="14" t="str">
        <f t="shared" si="3"/>
        <v/>
      </c>
    </row>
    <row r="68" spans="1:6" x14ac:dyDescent="0.15">
      <c r="A68" s="13" t="str">
        <f t="shared" si="0"/>
        <v/>
      </c>
      <c r="B68" s="14" t="str">
        <f t="shared" si="4"/>
        <v/>
      </c>
      <c r="C68" s="14" t="str">
        <f t="shared" si="5"/>
        <v/>
      </c>
      <c r="D68" s="14" t="str">
        <f t="shared" si="1"/>
        <v/>
      </c>
      <c r="E68" s="15" t="str">
        <f t="shared" si="2"/>
        <v/>
      </c>
      <c r="F68" s="14" t="str">
        <f t="shared" si="3"/>
        <v/>
      </c>
    </row>
    <row r="69" spans="1:6" x14ac:dyDescent="0.15">
      <c r="A69" s="13" t="str">
        <f t="shared" si="0"/>
        <v/>
      </c>
      <c r="B69" s="14" t="str">
        <f t="shared" si="4"/>
        <v/>
      </c>
      <c r="C69" s="14" t="str">
        <f t="shared" si="5"/>
        <v/>
      </c>
      <c r="D69" s="14" t="str">
        <f t="shared" si="1"/>
        <v/>
      </c>
      <c r="E69" s="15" t="str">
        <f t="shared" si="2"/>
        <v/>
      </c>
      <c r="F69" s="14" t="str">
        <f t="shared" si="3"/>
        <v/>
      </c>
    </row>
    <row r="70" spans="1:6" x14ac:dyDescent="0.15">
      <c r="A70" s="13" t="str">
        <f t="shared" si="0"/>
        <v/>
      </c>
      <c r="B70" s="14" t="str">
        <f t="shared" si="4"/>
        <v/>
      </c>
      <c r="C70" s="14" t="str">
        <f t="shared" si="5"/>
        <v/>
      </c>
      <c r="D70" s="14" t="str">
        <f t="shared" si="1"/>
        <v/>
      </c>
      <c r="E70" s="15" t="str">
        <f t="shared" si="2"/>
        <v/>
      </c>
      <c r="F70" s="14" t="str">
        <f t="shared" si="3"/>
        <v/>
      </c>
    </row>
    <row r="71" spans="1:6" x14ac:dyDescent="0.15">
      <c r="A71" s="13" t="str">
        <f t="shared" si="0"/>
        <v/>
      </c>
      <c r="B71" s="14" t="str">
        <f t="shared" si="4"/>
        <v/>
      </c>
      <c r="C71" s="14" t="str">
        <f t="shared" si="5"/>
        <v/>
      </c>
      <c r="D71" s="14" t="str">
        <f t="shared" si="1"/>
        <v/>
      </c>
      <c r="E71" s="15" t="str">
        <f t="shared" si="2"/>
        <v/>
      </c>
      <c r="F71" s="14" t="str">
        <f t="shared" si="3"/>
        <v/>
      </c>
    </row>
    <row r="72" spans="1:6" x14ac:dyDescent="0.15">
      <c r="A72" s="13" t="str">
        <f t="shared" ref="A72:A100" si="6">IF(ROW(A72)-8&lt;$A$2,ROW(A72)-7,"")</f>
        <v/>
      </c>
      <c r="B72" s="14" t="str">
        <f t="shared" si="4"/>
        <v/>
      </c>
      <c r="C72" s="14" t="str">
        <f t="shared" si="5"/>
        <v/>
      </c>
      <c r="D72" s="14" t="str">
        <f t="shared" ref="D72:D82" si="7">IFERROR(B72+C72,"")</f>
        <v/>
      </c>
      <c r="E72" s="15" t="str">
        <f t="shared" ref="E72:E82" si="8">IF(A72&lt;&gt;"",(1+$B$2)^-A72,"")</f>
        <v/>
      </c>
      <c r="F72" s="14" t="str">
        <f t="shared" ref="F72:F82" si="9">IFERROR(D72*E72,"")</f>
        <v/>
      </c>
    </row>
    <row r="73" spans="1:6" x14ac:dyDescent="0.15">
      <c r="A73" s="13" t="str">
        <f t="shared" si="6"/>
        <v/>
      </c>
      <c r="B73" s="14" t="str">
        <f t="shared" ref="B73:B82" si="10">IF(ROW(A73)-7&lt;=$A$2,IF(ROW(A73)-7=$A$2,$C$2,0),"")</f>
        <v/>
      </c>
      <c r="C73" s="14" t="str">
        <f t="shared" ref="C73:C82" si="11">IF(ROW(A73)-8&lt;$A$2,$E$2,"")</f>
        <v/>
      </c>
      <c r="D73" s="14" t="str">
        <f t="shared" si="7"/>
        <v/>
      </c>
      <c r="E73" s="15" t="str">
        <f t="shared" si="8"/>
        <v/>
      </c>
      <c r="F73" s="14" t="str">
        <f t="shared" si="9"/>
        <v/>
      </c>
    </row>
    <row r="74" spans="1:6" x14ac:dyDescent="0.15">
      <c r="A74" s="13" t="str">
        <f t="shared" si="6"/>
        <v/>
      </c>
      <c r="B74" s="14" t="str">
        <f t="shared" si="10"/>
        <v/>
      </c>
      <c r="C74" s="14" t="str">
        <f t="shared" si="11"/>
        <v/>
      </c>
      <c r="D74" s="14" t="str">
        <f t="shared" si="7"/>
        <v/>
      </c>
      <c r="E74" s="15" t="str">
        <f t="shared" si="8"/>
        <v/>
      </c>
      <c r="F74" s="14" t="str">
        <f t="shared" si="9"/>
        <v/>
      </c>
    </row>
    <row r="75" spans="1:6" x14ac:dyDescent="0.15">
      <c r="A75" s="13" t="str">
        <f t="shared" si="6"/>
        <v/>
      </c>
      <c r="B75" s="14" t="str">
        <f t="shared" si="10"/>
        <v/>
      </c>
      <c r="C75" s="14" t="str">
        <f t="shared" si="11"/>
        <v/>
      </c>
      <c r="D75" s="14" t="str">
        <f t="shared" si="7"/>
        <v/>
      </c>
      <c r="E75" s="15" t="str">
        <f t="shared" si="8"/>
        <v/>
      </c>
      <c r="F75" s="14" t="str">
        <f t="shared" si="9"/>
        <v/>
      </c>
    </row>
    <row r="76" spans="1:6" x14ac:dyDescent="0.15">
      <c r="A76" s="13" t="str">
        <f t="shared" si="6"/>
        <v/>
      </c>
      <c r="B76" s="14" t="str">
        <f t="shared" si="10"/>
        <v/>
      </c>
      <c r="C76" s="14" t="str">
        <f t="shared" si="11"/>
        <v/>
      </c>
      <c r="D76" s="14" t="str">
        <f t="shared" si="7"/>
        <v/>
      </c>
      <c r="E76" s="15" t="str">
        <f t="shared" si="8"/>
        <v/>
      </c>
      <c r="F76" s="14" t="str">
        <f t="shared" si="9"/>
        <v/>
      </c>
    </row>
    <row r="77" spans="1:6" x14ac:dyDescent="0.15">
      <c r="A77" s="13" t="str">
        <f t="shared" si="6"/>
        <v/>
      </c>
      <c r="B77" s="14" t="str">
        <f t="shared" si="10"/>
        <v/>
      </c>
      <c r="C77" s="14" t="str">
        <f t="shared" si="11"/>
        <v/>
      </c>
      <c r="D77" s="14" t="str">
        <f t="shared" si="7"/>
        <v/>
      </c>
      <c r="E77" s="15" t="str">
        <f t="shared" si="8"/>
        <v/>
      </c>
      <c r="F77" s="14" t="str">
        <f t="shared" si="9"/>
        <v/>
      </c>
    </row>
    <row r="78" spans="1:6" x14ac:dyDescent="0.15">
      <c r="A78" s="13" t="str">
        <f t="shared" si="6"/>
        <v/>
      </c>
      <c r="B78" s="14" t="str">
        <f t="shared" si="10"/>
        <v/>
      </c>
      <c r="C78" s="14" t="str">
        <f t="shared" si="11"/>
        <v/>
      </c>
      <c r="D78" s="14" t="str">
        <f t="shared" si="7"/>
        <v/>
      </c>
      <c r="E78" s="15" t="str">
        <f t="shared" si="8"/>
        <v/>
      </c>
      <c r="F78" s="14" t="str">
        <f t="shared" si="9"/>
        <v/>
      </c>
    </row>
    <row r="79" spans="1:6" x14ac:dyDescent="0.15">
      <c r="A79" s="13" t="str">
        <f t="shared" si="6"/>
        <v/>
      </c>
      <c r="B79" s="14" t="str">
        <f t="shared" si="10"/>
        <v/>
      </c>
      <c r="C79" s="14" t="str">
        <f t="shared" si="11"/>
        <v/>
      </c>
      <c r="D79" s="14" t="str">
        <f t="shared" si="7"/>
        <v/>
      </c>
      <c r="E79" s="15" t="str">
        <f t="shared" si="8"/>
        <v/>
      </c>
      <c r="F79" s="14" t="str">
        <f t="shared" si="9"/>
        <v/>
      </c>
    </row>
    <row r="80" spans="1:6" x14ac:dyDescent="0.15">
      <c r="A80" s="13" t="str">
        <f t="shared" si="6"/>
        <v/>
      </c>
      <c r="B80" s="14" t="str">
        <f t="shared" si="10"/>
        <v/>
      </c>
      <c r="C80" s="14" t="str">
        <f t="shared" si="11"/>
        <v/>
      </c>
      <c r="D80" s="14" t="str">
        <f t="shared" si="7"/>
        <v/>
      </c>
      <c r="E80" s="15" t="str">
        <f t="shared" si="8"/>
        <v/>
      </c>
      <c r="F80" s="14" t="str">
        <f t="shared" si="9"/>
        <v/>
      </c>
    </row>
    <row r="81" spans="1:6" x14ac:dyDescent="0.15">
      <c r="A81" s="13" t="str">
        <f t="shared" si="6"/>
        <v/>
      </c>
      <c r="B81" s="14" t="str">
        <f t="shared" si="10"/>
        <v/>
      </c>
      <c r="C81" s="14" t="str">
        <f t="shared" si="11"/>
        <v/>
      </c>
      <c r="D81" s="14" t="str">
        <f t="shared" si="7"/>
        <v/>
      </c>
      <c r="E81" s="15" t="str">
        <f t="shared" si="8"/>
        <v/>
      </c>
      <c r="F81" s="14" t="str">
        <f t="shared" si="9"/>
        <v/>
      </c>
    </row>
    <row r="82" spans="1:6" x14ac:dyDescent="0.15">
      <c r="A82" s="13" t="str">
        <f t="shared" si="6"/>
        <v/>
      </c>
      <c r="B82" s="14" t="str">
        <f t="shared" si="10"/>
        <v/>
      </c>
      <c r="C82" s="14" t="str">
        <f t="shared" si="11"/>
        <v/>
      </c>
      <c r="D82" s="14" t="str">
        <f t="shared" si="7"/>
        <v/>
      </c>
      <c r="E82" s="15" t="str">
        <f t="shared" si="8"/>
        <v/>
      </c>
      <c r="F82" s="14" t="str">
        <f t="shared" si="9"/>
        <v/>
      </c>
    </row>
    <row r="83" spans="1:6" x14ac:dyDescent="0.15">
      <c r="A83" s="13" t="str">
        <f t="shared" si="6"/>
        <v/>
      </c>
      <c r="B83" s="13"/>
      <c r="C83" s="14"/>
      <c r="D83" s="13"/>
      <c r="E83" s="13"/>
      <c r="F83" s="13"/>
    </row>
    <row r="84" spans="1:6" x14ac:dyDescent="0.15">
      <c r="A84" s="13" t="str">
        <f t="shared" si="6"/>
        <v/>
      </c>
      <c r="B84" s="13"/>
      <c r="C84" s="14"/>
      <c r="D84" s="13"/>
      <c r="E84" s="13"/>
      <c r="F84" s="13"/>
    </row>
    <row r="85" spans="1:6" x14ac:dyDescent="0.15">
      <c r="A85" s="13" t="str">
        <f t="shared" si="6"/>
        <v/>
      </c>
      <c r="B85" s="13"/>
      <c r="C85" s="14"/>
      <c r="D85" s="13"/>
      <c r="E85" s="13"/>
      <c r="F85" s="13"/>
    </row>
    <row r="86" spans="1:6" x14ac:dyDescent="0.15">
      <c r="A86" s="13" t="str">
        <f t="shared" si="6"/>
        <v/>
      </c>
      <c r="B86" s="13"/>
      <c r="C86" s="14"/>
      <c r="D86" s="13"/>
      <c r="E86" s="13"/>
      <c r="F86" s="13"/>
    </row>
    <row r="87" spans="1:6" x14ac:dyDescent="0.15">
      <c r="A87" s="13" t="str">
        <f t="shared" si="6"/>
        <v/>
      </c>
      <c r="B87" s="13"/>
      <c r="C87" s="14"/>
      <c r="D87" s="13"/>
      <c r="E87" s="13"/>
      <c r="F87" s="13"/>
    </row>
    <row r="88" spans="1:6" x14ac:dyDescent="0.15">
      <c r="A88" s="13" t="str">
        <f t="shared" si="6"/>
        <v/>
      </c>
      <c r="B88" s="13"/>
      <c r="C88" s="14"/>
      <c r="D88" s="13"/>
      <c r="E88" s="13"/>
      <c r="F88" s="13"/>
    </row>
    <row r="89" spans="1:6" x14ac:dyDescent="0.15">
      <c r="A89" s="13" t="str">
        <f t="shared" si="6"/>
        <v/>
      </c>
      <c r="B89" s="13"/>
      <c r="C89" s="14"/>
      <c r="D89" s="13"/>
      <c r="E89" s="13"/>
      <c r="F89" s="13"/>
    </row>
    <row r="90" spans="1:6" x14ac:dyDescent="0.15">
      <c r="A90" s="13" t="str">
        <f t="shared" si="6"/>
        <v/>
      </c>
      <c r="B90" s="13"/>
      <c r="C90" s="14"/>
      <c r="D90" s="13"/>
      <c r="E90" s="13"/>
      <c r="F90" s="13"/>
    </row>
    <row r="91" spans="1:6" x14ac:dyDescent="0.15">
      <c r="A91" s="13" t="str">
        <f t="shared" si="6"/>
        <v/>
      </c>
      <c r="B91" s="13"/>
      <c r="C91" s="14"/>
      <c r="D91" s="13"/>
      <c r="E91" s="13"/>
      <c r="F91" s="13"/>
    </row>
    <row r="92" spans="1:6" x14ac:dyDescent="0.15">
      <c r="A92" s="13" t="str">
        <f t="shared" si="6"/>
        <v/>
      </c>
      <c r="B92" s="13"/>
      <c r="C92" s="14"/>
      <c r="D92" s="13"/>
      <c r="E92" s="13"/>
      <c r="F92" s="13"/>
    </row>
    <row r="93" spans="1:6" x14ac:dyDescent="0.15">
      <c r="A93" s="13" t="str">
        <f t="shared" si="6"/>
        <v/>
      </c>
      <c r="B93" s="13"/>
      <c r="C93" s="14"/>
      <c r="D93" s="13"/>
      <c r="E93" s="13"/>
      <c r="F93" s="13"/>
    </row>
    <row r="94" spans="1:6" x14ac:dyDescent="0.15">
      <c r="A94" s="13" t="str">
        <f t="shared" si="6"/>
        <v/>
      </c>
      <c r="B94" s="13"/>
      <c r="C94" s="14"/>
      <c r="D94" s="13"/>
      <c r="E94" s="13"/>
      <c r="F94" s="13"/>
    </row>
    <row r="95" spans="1:6" x14ac:dyDescent="0.15">
      <c r="A95" s="13" t="str">
        <f t="shared" si="6"/>
        <v/>
      </c>
      <c r="B95" s="13"/>
      <c r="C95" s="14"/>
      <c r="D95" s="13"/>
      <c r="E95" s="13"/>
      <c r="F95" s="13"/>
    </row>
    <row r="96" spans="1:6" x14ac:dyDescent="0.15">
      <c r="A96" s="13" t="str">
        <f t="shared" si="6"/>
        <v/>
      </c>
      <c r="B96" s="13"/>
      <c r="C96" s="14"/>
      <c r="D96" s="13"/>
      <c r="E96" s="13"/>
      <c r="F96" s="13"/>
    </row>
    <row r="97" spans="1:6" x14ac:dyDescent="0.15">
      <c r="A97" s="13" t="str">
        <f t="shared" si="6"/>
        <v/>
      </c>
      <c r="B97" s="13"/>
      <c r="C97" s="14"/>
      <c r="D97" s="13"/>
      <c r="E97" s="13"/>
      <c r="F97" s="13"/>
    </row>
    <row r="98" spans="1:6" x14ac:dyDescent="0.15">
      <c r="A98" s="13" t="str">
        <f t="shared" si="6"/>
        <v/>
      </c>
      <c r="B98" s="13"/>
      <c r="C98" s="14"/>
      <c r="D98" s="13"/>
      <c r="E98" s="13"/>
      <c r="F98" s="13"/>
    </row>
    <row r="99" spans="1:6" x14ac:dyDescent="0.15">
      <c r="A99" s="13" t="str">
        <f t="shared" si="6"/>
        <v/>
      </c>
      <c r="B99" s="13"/>
      <c r="C99" s="14"/>
      <c r="D99" s="13"/>
      <c r="E99" s="13"/>
      <c r="F99" s="13"/>
    </row>
    <row r="100" spans="1:6" x14ac:dyDescent="0.15">
      <c r="A100" s="13" t="str">
        <f t="shared" si="6"/>
        <v/>
      </c>
      <c r="B100" s="13"/>
      <c r="C100" s="14"/>
      <c r="D100" s="13"/>
      <c r="E100" s="13"/>
      <c r="F100" s="13"/>
    </row>
  </sheetData>
  <conditionalFormatting sqref="F2">
    <cfRule type="expression" dxfId="13" priority="4">
      <formula>$F$2&lt;-0.01</formula>
    </cfRule>
    <cfRule type="expression" dxfId="12" priority="5">
      <formula>$F$2&gt;0.01</formula>
    </cfRule>
  </conditionalFormatting>
  <conditionalFormatting sqref="I1:I2">
    <cfRule type="expression" dxfId="11" priority="1">
      <formula>$F$2&gt;0.001</formula>
    </cfRule>
    <cfRule type="expression" dxfId="10" priority="3">
      <formula>$F$2&lt;0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zoomScale="150" zoomScaleNormal="120" zoomScalePageLayoutView="120" workbookViewId="0">
      <selection activeCell="C11" sqref="C11"/>
    </sheetView>
  </sheetViews>
  <sheetFormatPr baseColWidth="10" defaultRowHeight="16" x14ac:dyDescent="0.2"/>
  <cols>
    <col min="9" max="9" width="52.33203125" bestFit="1" customWidth="1"/>
    <col min="10" max="10" width="13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4</v>
      </c>
      <c r="F1" s="1" t="s">
        <v>5</v>
      </c>
      <c r="G1" s="1"/>
      <c r="I1" s="1" t="str">
        <f>IF(F2&lt;0,CONCATENATE("Kapitalværdien på DKK ",ROUND(E2,0)," er negativ, derfor er investeringen ikke lønsom"),CONCATENATE("Kapitalværdien på DKK ",ROUND(E2,0)," er positiv, derfor er investeringen lønsom"))</f>
        <v>Kapitalværdien på DKK 1655702 er positiv, derfor er investeringen lønsom</v>
      </c>
    </row>
    <row r="2" spans="1:10" x14ac:dyDescent="0.2">
      <c r="A2" s="2">
        <v>7</v>
      </c>
      <c r="B2" s="9">
        <v>0.08</v>
      </c>
      <c r="C2" s="4">
        <v>200000</v>
      </c>
      <c r="D2" s="4">
        <v>2500000</v>
      </c>
      <c r="E2" s="10">
        <f>SUM(F7:F82)</f>
        <v>1655701.9431327987</v>
      </c>
      <c r="F2" s="8">
        <f>IRR(D7:D82)</f>
        <v>0.24972808190849549</v>
      </c>
      <c r="I2" s="1" t="str">
        <f>IF(F2&lt;0,CONCATENATE("Den interne rente er mindre end kalkulationsrenten, derfor er investeringen ikke lønsom"),"Den interne rente er større end kalkulationsrenten, investeringen er derfor lønsom")</f>
        <v>Den interne rente er større end kalkulationsrenten, investeringen er derfor lønsom</v>
      </c>
    </row>
    <row r="3" spans="1:10" x14ac:dyDescent="0.2">
      <c r="A3" s="1"/>
      <c r="B3" s="6"/>
      <c r="C3" s="5"/>
      <c r="D3" s="5"/>
      <c r="E3" s="1"/>
      <c r="F3" s="1"/>
      <c r="G3" s="1"/>
      <c r="J3" s="1"/>
    </row>
    <row r="4" spans="1:10" x14ac:dyDescent="0.2">
      <c r="A4" s="1"/>
      <c r="B4" s="6"/>
      <c r="C4" s="5"/>
      <c r="D4" s="5"/>
      <c r="E4" s="1"/>
      <c r="F4" s="1"/>
      <c r="G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J5" s="1"/>
    </row>
    <row r="6" spans="1:10" ht="39" x14ac:dyDescent="0.2">
      <c r="A6" s="12" t="s">
        <v>6</v>
      </c>
      <c r="B6" s="12" t="s">
        <v>7</v>
      </c>
      <c r="C6" s="12" t="s">
        <v>3</v>
      </c>
      <c r="D6" s="12" t="s">
        <v>8</v>
      </c>
      <c r="E6" s="12" t="s">
        <v>9</v>
      </c>
      <c r="F6" s="12" t="s">
        <v>10</v>
      </c>
      <c r="G6" s="7"/>
      <c r="H6" s="7"/>
      <c r="J6" s="7"/>
    </row>
    <row r="7" spans="1:10" x14ac:dyDescent="0.2">
      <c r="A7" s="13">
        <f>IF(ROW(A7)-8&lt;$A$2,ROW(A7)-7,"")</f>
        <v>0</v>
      </c>
      <c r="B7" s="14">
        <f>IF(D2&lt;&gt;"",-D2,"")</f>
        <v>-2500000</v>
      </c>
      <c r="C7" s="14"/>
      <c r="D7" s="14">
        <f>IFERROR(B7+C7,"")</f>
        <v>-2500000</v>
      </c>
      <c r="E7" s="15">
        <f>IF(A7&lt;&gt;"",(1+$B$2)^-A7,"")</f>
        <v>1</v>
      </c>
      <c r="F7" s="14">
        <f>IFERROR(D7*E7,"")</f>
        <v>-2500000</v>
      </c>
      <c r="G7" s="1"/>
      <c r="H7" s="1"/>
      <c r="J7" s="1"/>
    </row>
    <row r="8" spans="1:10" x14ac:dyDescent="0.2">
      <c r="A8" s="13">
        <f t="shared" ref="A8:A71" si="0">IF(ROW(A8)-8&lt;$A$2,ROW(A8)-7,"")</f>
        <v>1</v>
      </c>
      <c r="B8" s="14">
        <f>IF(ROW(A8)-7&lt;=$A$2,IF(ROW(A8)-7=$A$2,$C$2,0),"")</f>
        <v>0</v>
      </c>
      <c r="C8" s="14">
        <v>800000</v>
      </c>
      <c r="D8" s="14">
        <f t="shared" ref="D8:D71" si="1">IFERROR(B8+C8,"")</f>
        <v>800000</v>
      </c>
      <c r="E8" s="15">
        <f t="shared" ref="E8:E71" si="2">IF(A8&lt;&gt;"",(1+$B$2)^-A8,"")</f>
        <v>0.92592592592592582</v>
      </c>
      <c r="F8" s="14">
        <f t="shared" ref="F8:F71" si="3">IFERROR(D8*E8,"")</f>
        <v>740740.74074074067</v>
      </c>
      <c r="G8" s="1"/>
      <c r="H8" s="1"/>
      <c r="I8" s="1" t="s">
        <v>12</v>
      </c>
    </row>
    <row r="9" spans="1:10" x14ac:dyDescent="0.2">
      <c r="A9" s="13">
        <f t="shared" si="0"/>
        <v>2</v>
      </c>
      <c r="B9" s="14">
        <f t="shared" ref="B9:B72" si="4">IF(ROW(A9)-7&lt;=$A$2,IF(ROW(A9)-7=$A$2,$C$2,0),"")</f>
        <v>0</v>
      </c>
      <c r="C9" s="14">
        <f>800000-50000</f>
        <v>750000</v>
      </c>
      <c r="D9" s="14">
        <f t="shared" si="1"/>
        <v>750000</v>
      </c>
      <c r="E9" s="15">
        <f t="shared" si="2"/>
        <v>0.85733882030178321</v>
      </c>
      <c r="F9" s="14">
        <f t="shared" si="3"/>
        <v>643004.11522633745</v>
      </c>
      <c r="G9" s="1"/>
      <c r="H9" s="1"/>
      <c r="I9" s="1" t="s">
        <v>13</v>
      </c>
    </row>
    <row r="10" spans="1:10" x14ac:dyDescent="0.2">
      <c r="A10" s="13">
        <f t="shared" si="0"/>
        <v>3</v>
      </c>
      <c r="B10" s="14">
        <f t="shared" si="4"/>
        <v>0</v>
      </c>
      <c r="C10" s="14">
        <v>800000</v>
      </c>
      <c r="D10" s="14">
        <f t="shared" si="1"/>
        <v>800000</v>
      </c>
      <c r="E10" s="15">
        <f t="shared" si="2"/>
        <v>0.79383224102016958</v>
      </c>
      <c r="F10" s="14">
        <f t="shared" si="3"/>
        <v>635065.79281613568</v>
      </c>
      <c r="G10" s="1"/>
      <c r="H10" s="1"/>
    </row>
    <row r="11" spans="1:10" x14ac:dyDescent="0.2">
      <c r="A11" s="13">
        <f t="shared" si="0"/>
        <v>4</v>
      </c>
      <c r="B11" s="14">
        <f t="shared" si="4"/>
        <v>0</v>
      </c>
      <c r="C11" s="14">
        <f>800000-50000*1.15</f>
        <v>742500</v>
      </c>
      <c r="D11" s="14">
        <f t="shared" si="1"/>
        <v>742500</v>
      </c>
      <c r="E11" s="15">
        <f t="shared" si="2"/>
        <v>0.73502985279645328</v>
      </c>
      <c r="F11" s="14">
        <f t="shared" si="3"/>
        <v>545759.66570136661</v>
      </c>
      <c r="G11" s="1"/>
      <c r="H11" s="1"/>
    </row>
    <row r="12" spans="1:10" x14ac:dyDescent="0.2">
      <c r="A12" s="13">
        <f t="shared" si="0"/>
        <v>5</v>
      </c>
      <c r="B12" s="14">
        <f t="shared" si="4"/>
        <v>0</v>
      </c>
      <c r="C12" s="14">
        <v>800000</v>
      </c>
      <c r="D12" s="14">
        <f t="shared" si="1"/>
        <v>800000</v>
      </c>
      <c r="E12" s="15">
        <f t="shared" si="2"/>
        <v>0.68058319703375303</v>
      </c>
      <c r="F12" s="14">
        <f t="shared" si="3"/>
        <v>544466.55762700248</v>
      </c>
      <c r="G12" s="1"/>
      <c r="H12" s="1"/>
    </row>
    <row r="13" spans="1:10" x14ac:dyDescent="0.2">
      <c r="A13" s="13">
        <f t="shared" si="0"/>
        <v>6</v>
      </c>
      <c r="B13" s="14">
        <f t="shared" si="4"/>
        <v>0</v>
      </c>
      <c r="C13" s="14">
        <f>800000-50000*1.3</f>
        <v>735000</v>
      </c>
      <c r="D13" s="14">
        <f t="shared" si="1"/>
        <v>735000</v>
      </c>
      <c r="E13" s="15">
        <f t="shared" si="2"/>
        <v>0.63016962688310452</v>
      </c>
      <c r="F13" s="14">
        <f t="shared" si="3"/>
        <v>463174.67575908185</v>
      </c>
      <c r="G13" s="1"/>
      <c r="H13" s="1"/>
    </row>
    <row r="14" spans="1:10" x14ac:dyDescent="0.2">
      <c r="A14" s="13">
        <f t="shared" si="0"/>
        <v>7</v>
      </c>
      <c r="B14" s="14">
        <f t="shared" si="4"/>
        <v>200000</v>
      </c>
      <c r="C14" s="14">
        <v>800000</v>
      </c>
      <c r="D14" s="14">
        <f t="shared" si="1"/>
        <v>1000000</v>
      </c>
      <c r="E14" s="15">
        <f t="shared" si="2"/>
        <v>0.58349039526213387</v>
      </c>
      <c r="F14" s="14">
        <f t="shared" si="3"/>
        <v>583490.39526213391</v>
      </c>
      <c r="G14" s="1"/>
      <c r="H14" s="1"/>
    </row>
    <row r="15" spans="1:10" x14ac:dyDescent="0.2">
      <c r="A15" s="13" t="str">
        <f t="shared" si="0"/>
        <v/>
      </c>
      <c r="B15" s="14" t="str">
        <f t="shared" si="4"/>
        <v/>
      </c>
      <c r="C15" s="14"/>
      <c r="D15" s="14" t="str">
        <f t="shared" si="1"/>
        <v/>
      </c>
      <c r="E15" s="15" t="str">
        <f t="shared" si="2"/>
        <v/>
      </c>
      <c r="F15" s="14" t="str">
        <f t="shared" si="3"/>
        <v/>
      </c>
      <c r="G15" s="1"/>
      <c r="H15" s="1"/>
    </row>
    <row r="16" spans="1:10" x14ac:dyDescent="0.2">
      <c r="A16" s="13" t="str">
        <f t="shared" si="0"/>
        <v/>
      </c>
      <c r="B16" s="14" t="str">
        <f t="shared" si="4"/>
        <v/>
      </c>
      <c r="C16" s="14"/>
      <c r="D16" s="14" t="str">
        <f t="shared" si="1"/>
        <v/>
      </c>
      <c r="E16" s="15" t="str">
        <f t="shared" si="2"/>
        <v/>
      </c>
      <c r="F16" s="14" t="str">
        <f t="shared" si="3"/>
        <v/>
      </c>
      <c r="G16" s="1"/>
      <c r="H16" s="1"/>
    </row>
    <row r="17" spans="1:8" x14ac:dyDescent="0.2">
      <c r="A17" s="13" t="str">
        <f t="shared" si="0"/>
        <v/>
      </c>
      <c r="B17" s="14" t="str">
        <f t="shared" si="4"/>
        <v/>
      </c>
      <c r="C17" s="14"/>
      <c r="D17" s="14" t="str">
        <f t="shared" si="1"/>
        <v/>
      </c>
      <c r="E17" s="15" t="str">
        <f t="shared" si="2"/>
        <v/>
      </c>
      <c r="F17" s="14" t="str">
        <f t="shared" si="3"/>
        <v/>
      </c>
      <c r="G17" s="1"/>
      <c r="H17" s="1"/>
    </row>
    <row r="18" spans="1:8" x14ac:dyDescent="0.2">
      <c r="A18" s="13" t="str">
        <f t="shared" si="0"/>
        <v/>
      </c>
      <c r="B18" s="14" t="str">
        <f t="shared" si="4"/>
        <v/>
      </c>
      <c r="C18" s="14"/>
      <c r="D18" s="14" t="str">
        <f t="shared" si="1"/>
        <v/>
      </c>
      <c r="E18" s="15" t="str">
        <f t="shared" si="2"/>
        <v/>
      </c>
      <c r="F18" s="14" t="str">
        <f t="shared" si="3"/>
        <v/>
      </c>
      <c r="G18" s="1"/>
      <c r="H18" s="1"/>
    </row>
    <row r="19" spans="1:8" x14ac:dyDescent="0.2">
      <c r="A19" s="13" t="str">
        <f t="shared" si="0"/>
        <v/>
      </c>
      <c r="B19" s="14" t="str">
        <f t="shared" si="4"/>
        <v/>
      </c>
      <c r="C19" s="14"/>
      <c r="D19" s="14" t="str">
        <f t="shared" si="1"/>
        <v/>
      </c>
      <c r="E19" s="15" t="str">
        <f t="shared" si="2"/>
        <v/>
      </c>
      <c r="F19" s="14" t="str">
        <f t="shared" si="3"/>
        <v/>
      </c>
      <c r="G19" s="1"/>
      <c r="H19" s="1"/>
    </row>
    <row r="20" spans="1:8" x14ac:dyDescent="0.2">
      <c r="A20" s="13" t="str">
        <f t="shared" si="0"/>
        <v/>
      </c>
      <c r="B20" s="14" t="str">
        <f t="shared" si="4"/>
        <v/>
      </c>
      <c r="C20" s="14"/>
      <c r="D20" s="14" t="str">
        <f t="shared" si="1"/>
        <v/>
      </c>
      <c r="E20" s="15" t="str">
        <f t="shared" si="2"/>
        <v/>
      </c>
      <c r="F20" s="14" t="str">
        <f t="shared" si="3"/>
        <v/>
      </c>
      <c r="G20" s="1"/>
      <c r="H20" s="1"/>
    </row>
    <row r="21" spans="1:8" x14ac:dyDescent="0.2">
      <c r="A21" s="13" t="str">
        <f t="shared" si="0"/>
        <v/>
      </c>
      <c r="B21" s="14" t="str">
        <f t="shared" si="4"/>
        <v/>
      </c>
      <c r="C21" s="14"/>
      <c r="D21" s="14" t="str">
        <f t="shared" si="1"/>
        <v/>
      </c>
      <c r="E21" s="15" t="str">
        <f t="shared" si="2"/>
        <v/>
      </c>
      <c r="F21" s="14" t="str">
        <f t="shared" si="3"/>
        <v/>
      </c>
      <c r="G21" s="1"/>
      <c r="H21" s="1"/>
    </row>
    <row r="22" spans="1:8" x14ac:dyDescent="0.2">
      <c r="A22" s="13" t="str">
        <f t="shared" si="0"/>
        <v/>
      </c>
      <c r="B22" s="14" t="str">
        <f t="shared" si="4"/>
        <v/>
      </c>
      <c r="C22" s="14"/>
      <c r="D22" s="14" t="str">
        <f t="shared" si="1"/>
        <v/>
      </c>
      <c r="E22" s="15" t="str">
        <f t="shared" si="2"/>
        <v/>
      </c>
      <c r="F22" s="14" t="str">
        <f t="shared" si="3"/>
        <v/>
      </c>
      <c r="G22" s="1"/>
      <c r="H22" s="1"/>
    </row>
    <row r="23" spans="1:8" x14ac:dyDescent="0.2">
      <c r="A23" s="13" t="str">
        <f t="shared" si="0"/>
        <v/>
      </c>
      <c r="B23" s="14" t="str">
        <f t="shared" si="4"/>
        <v/>
      </c>
      <c r="C23" s="14"/>
      <c r="D23" s="14" t="str">
        <f t="shared" si="1"/>
        <v/>
      </c>
      <c r="E23" s="15" t="str">
        <f t="shared" si="2"/>
        <v/>
      </c>
      <c r="F23" s="14" t="str">
        <f t="shared" si="3"/>
        <v/>
      </c>
      <c r="G23" s="1"/>
      <c r="H23" s="1"/>
    </row>
    <row r="24" spans="1:8" x14ac:dyDescent="0.2">
      <c r="A24" s="13" t="str">
        <f t="shared" si="0"/>
        <v/>
      </c>
      <c r="B24" s="14" t="str">
        <f t="shared" si="4"/>
        <v/>
      </c>
      <c r="C24" s="14"/>
      <c r="D24" s="14" t="str">
        <f t="shared" si="1"/>
        <v/>
      </c>
      <c r="E24" s="15" t="str">
        <f t="shared" si="2"/>
        <v/>
      </c>
      <c r="F24" s="14" t="str">
        <f t="shared" si="3"/>
        <v/>
      </c>
      <c r="G24" s="1"/>
      <c r="H24" s="1"/>
    </row>
    <row r="25" spans="1:8" x14ac:dyDescent="0.2">
      <c r="A25" s="13" t="str">
        <f t="shared" si="0"/>
        <v/>
      </c>
      <c r="B25" s="14" t="str">
        <f t="shared" si="4"/>
        <v/>
      </c>
      <c r="C25" s="14"/>
      <c r="D25" s="14" t="str">
        <f t="shared" si="1"/>
        <v/>
      </c>
      <c r="E25" s="15" t="str">
        <f t="shared" si="2"/>
        <v/>
      </c>
      <c r="F25" s="14" t="str">
        <f t="shared" si="3"/>
        <v/>
      </c>
      <c r="G25" s="1"/>
      <c r="H25" s="1"/>
    </row>
    <row r="26" spans="1:8" x14ac:dyDescent="0.2">
      <c r="A26" s="13" t="str">
        <f t="shared" si="0"/>
        <v/>
      </c>
      <c r="B26" s="14" t="str">
        <f t="shared" si="4"/>
        <v/>
      </c>
      <c r="C26" s="14"/>
      <c r="D26" s="14" t="str">
        <f t="shared" si="1"/>
        <v/>
      </c>
      <c r="E26" s="15" t="str">
        <f t="shared" si="2"/>
        <v/>
      </c>
      <c r="F26" s="14" t="str">
        <f t="shared" si="3"/>
        <v/>
      </c>
      <c r="G26" s="1"/>
      <c r="H26" s="1"/>
    </row>
    <row r="27" spans="1:8" x14ac:dyDescent="0.2">
      <c r="A27" s="13" t="str">
        <f t="shared" si="0"/>
        <v/>
      </c>
      <c r="B27" s="14" t="str">
        <f t="shared" si="4"/>
        <v/>
      </c>
      <c r="C27" s="14"/>
      <c r="D27" s="14" t="str">
        <f t="shared" si="1"/>
        <v/>
      </c>
      <c r="E27" s="15" t="str">
        <f t="shared" si="2"/>
        <v/>
      </c>
      <c r="F27" s="14" t="str">
        <f t="shared" si="3"/>
        <v/>
      </c>
      <c r="G27" s="1"/>
      <c r="H27" s="1"/>
    </row>
    <row r="28" spans="1:8" x14ac:dyDescent="0.2">
      <c r="A28" s="13" t="str">
        <f t="shared" si="0"/>
        <v/>
      </c>
      <c r="B28" s="14" t="str">
        <f t="shared" si="4"/>
        <v/>
      </c>
      <c r="C28" s="14"/>
      <c r="D28" s="14" t="str">
        <f t="shared" si="1"/>
        <v/>
      </c>
      <c r="E28" s="15" t="str">
        <f t="shared" si="2"/>
        <v/>
      </c>
      <c r="F28" s="14" t="str">
        <f t="shared" si="3"/>
        <v/>
      </c>
      <c r="G28" s="1"/>
      <c r="H28" s="1"/>
    </row>
    <row r="29" spans="1:8" x14ac:dyDescent="0.2">
      <c r="A29" s="13" t="str">
        <f t="shared" si="0"/>
        <v/>
      </c>
      <c r="B29" s="14" t="str">
        <f t="shared" si="4"/>
        <v/>
      </c>
      <c r="C29" s="14"/>
      <c r="D29" s="14" t="str">
        <f t="shared" si="1"/>
        <v/>
      </c>
      <c r="E29" s="15" t="str">
        <f t="shared" si="2"/>
        <v/>
      </c>
      <c r="F29" s="14" t="str">
        <f t="shared" si="3"/>
        <v/>
      </c>
      <c r="G29" s="1"/>
      <c r="H29" s="1"/>
    </row>
    <row r="30" spans="1:8" x14ac:dyDescent="0.2">
      <c r="A30" s="13" t="str">
        <f t="shared" si="0"/>
        <v/>
      </c>
      <c r="B30" s="14" t="str">
        <f t="shared" si="4"/>
        <v/>
      </c>
      <c r="C30" s="14"/>
      <c r="D30" s="14" t="str">
        <f t="shared" si="1"/>
        <v/>
      </c>
      <c r="E30" s="15" t="str">
        <f t="shared" si="2"/>
        <v/>
      </c>
      <c r="F30" s="14" t="str">
        <f t="shared" si="3"/>
        <v/>
      </c>
      <c r="G30" s="1"/>
      <c r="H30" s="1"/>
    </row>
    <row r="31" spans="1:8" x14ac:dyDescent="0.2">
      <c r="A31" s="13" t="str">
        <f t="shared" si="0"/>
        <v/>
      </c>
      <c r="B31" s="14" t="str">
        <f t="shared" si="4"/>
        <v/>
      </c>
      <c r="C31" s="14"/>
      <c r="D31" s="14" t="str">
        <f t="shared" si="1"/>
        <v/>
      </c>
      <c r="E31" s="15" t="str">
        <f t="shared" si="2"/>
        <v/>
      </c>
      <c r="F31" s="14" t="str">
        <f t="shared" si="3"/>
        <v/>
      </c>
      <c r="G31" s="1"/>
      <c r="H31" s="1"/>
    </row>
    <row r="32" spans="1:8" x14ac:dyDescent="0.2">
      <c r="A32" s="13" t="str">
        <f t="shared" si="0"/>
        <v/>
      </c>
      <c r="B32" s="14" t="str">
        <f t="shared" si="4"/>
        <v/>
      </c>
      <c r="C32" s="14"/>
      <c r="D32" s="14" t="str">
        <f t="shared" si="1"/>
        <v/>
      </c>
      <c r="E32" s="15" t="str">
        <f t="shared" si="2"/>
        <v/>
      </c>
      <c r="F32" s="14" t="str">
        <f t="shared" si="3"/>
        <v/>
      </c>
      <c r="G32" s="1"/>
      <c r="H32" s="1"/>
    </row>
    <row r="33" spans="1:8" x14ac:dyDescent="0.2">
      <c r="A33" s="13" t="str">
        <f t="shared" si="0"/>
        <v/>
      </c>
      <c r="B33" s="14" t="str">
        <f t="shared" si="4"/>
        <v/>
      </c>
      <c r="C33" s="14"/>
      <c r="D33" s="14" t="str">
        <f t="shared" si="1"/>
        <v/>
      </c>
      <c r="E33" s="15" t="str">
        <f t="shared" si="2"/>
        <v/>
      </c>
      <c r="F33" s="14" t="str">
        <f t="shared" si="3"/>
        <v/>
      </c>
      <c r="G33" s="1"/>
      <c r="H33" s="1"/>
    </row>
    <row r="34" spans="1:8" x14ac:dyDescent="0.2">
      <c r="A34" s="13" t="str">
        <f t="shared" si="0"/>
        <v/>
      </c>
      <c r="B34" s="14" t="str">
        <f t="shared" si="4"/>
        <v/>
      </c>
      <c r="C34" s="14"/>
      <c r="D34" s="14" t="str">
        <f t="shared" si="1"/>
        <v/>
      </c>
      <c r="E34" s="15" t="str">
        <f t="shared" si="2"/>
        <v/>
      </c>
      <c r="F34" s="14" t="str">
        <f t="shared" si="3"/>
        <v/>
      </c>
      <c r="G34" s="1"/>
      <c r="H34" s="1"/>
    </row>
    <row r="35" spans="1:8" x14ac:dyDescent="0.2">
      <c r="A35" s="13" t="str">
        <f t="shared" si="0"/>
        <v/>
      </c>
      <c r="B35" s="14" t="str">
        <f t="shared" si="4"/>
        <v/>
      </c>
      <c r="C35" s="14"/>
      <c r="D35" s="14" t="str">
        <f t="shared" si="1"/>
        <v/>
      </c>
      <c r="E35" s="15" t="str">
        <f t="shared" si="2"/>
        <v/>
      </c>
      <c r="F35" s="14" t="str">
        <f t="shared" si="3"/>
        <v/>
      </c>
      <c r="G35" s="1"/>
      <c r="H35" s="1"/>
    </row>
    <row r="36" spans="1:8" x14ac:dyDescent="0.2">
      <c r="A36" s="13" t="str">
        <f t="shared" si="0"/>
        <v/>
      </c>
      <c r="B36" s="14" t="str">
        <f t="shared" si="4"/>
        <v/>
      </c>
      <c r="C36" s="14"/>
      <c r="D36" s="14" t="str">
        <f t="shared" si="1"/>
        <v/>
      </c>
      <c r="E36" s="15" t="str">
        <f t="shared" si="2"/>
        <v/>
      </c>
      <c r="F36" s="14" t="str">
        <f t="shared" si="3"/>
        <v/>
      </c>
      <c r="G36" s="1"/>
      <c r="H36" s="1"/>
    </row>
    <row r="37" spans="1:8" x14ac:dyDescent="0.2">
      <c r="A37" s="13" t="str">
        <f t="shared" si="0"/>
        <v/>
      </c>
      <c r="B37" s="14" t="str">
        <f t="shared" si="4"/>
        <v/>
      </c>
      <c r="C37" s="14"/>
      <c r="D37" s="14" t="str">
        <f t="shared" si="1"/>
        <v/>
      </c>
      <c r="E37" s="15" t="str">
        <f t="shared" si="2"/>
        <v/>
      </c>
      <c r="F37" s="14" t="str">
        <f t="shared" si="3"/>
        <v/>
      </c>
      <c r="G37" s="1"/>
      <c r="H37" s="1"/>
    </row>
    <row r="38" spans="1:8" x14ac:dyDescent="0.2">
      <c r="A38" s="13" t="str">
        <f t="shared" si="0"/>
        <v/>
      </c>
      <c r="B38" s="14" t="str">
        <f t="shared" si="4"/>
        <v/>
      </c>
      <c r="C38" s="14"/>
      <c r="D38" s="14" t="str">
        <f t="shared" si="1"/>
        <v/>
      </c>
      <c r="E38" s="15" t="str">
        <f t="shared" si="2"/>
        <v/>
      </c>
      <c r="F38" s="14" t="str">
        <f t="shared" si="3"/>
        <v/>
      </c>
      <c r="G38" s="1"/>
      <c r="H38" s="1"/>
    </row>
    <row r="39" spans="1:8" x14ac:dyDescent="0.2">
      <c r="A39" s="13" t="str">
        <f t="shared" si="0"/>
        <v/>
      </c>
      <c r="B39" s="14" t="str">
        <f t="shared" si="4"/>
        <v/>
      </c>
      <c r="C39" s="14"/>
      <c r="D39" s="14" t="str">
        <f t="shared" si="1"/>
        <v/>
      </c>
      <c r="E39" s="15" t="str">
        <f t="shared" si="2"/>
        <v/>
      </c>
      <c r="F39" s="14" t="str">
        <f t="shared" si="3"/>
        <v/>
      </c>
      <c r="G39" s="1"/>
      <c r="H39" s="1"/>
    </row>
    <row r="40" spans="1:8" x14ac:dyDescent="0.2">
      <c r="A40" s="13" t="str">
        <f t="shared" si="0"/>
        <v/>
      </c>
      <c r="B40" s="14" t="str">
        <f t="shared" si="4"/>
        <v/>
      </c>
      <c r="C40" s="14"/>
      <c r="D40" s="14" t="str">
        <f t="shared" si="1"/>
        <v/>
      </c>
      <c r="E40" s="15" t="str">
        <f t="shared" si="2"/>
        <v/>
      </c>
      <c r="F40" s="14" t="str">
        <f t="shared" si="3"/>
        <v/>
      </c>
      <c r="G40" s="1"/>
      <c r="H40" s="1"/>
    </row>
    <row r="41" spans="1:8" x14ac:dyDescent="0.2">
      <c r="A41" s="13" t="str">
        <f t="shared" si="0"/>
        <v/>
      </c>
      <c r="B41" s="14" t="str">
        <f t="shared" si="4"/>
        <v/>
      </c>
      <c r="C41" s="14"/>
      <c r="D41" s="14" t="str">
        <f t="shared" si="1"/>
        <v/>
      </c>
      <c r="E41" s="15" t="str">
        <f t="shared" si="2"/>
        <v/>
      </c>
      <c r="F41" s="14" t="str">
        <f t="shared" si="3"/>
        <v/>
      </c>
      <c r="G41" s="1"/>
      <c r="H41" s="1"/>
    </row>
    <row r="42" spans="1:8" x14ac:dyDescent="0.2">
      <c r="A42" s="13" t="str">
        <f t="shared" si="0"/>
        <v/>
      </c>
      <c r="B42" s="14" t="str">
        <f t="shared" si="4"/>
        <v/>
      </c>
      <c r="C42" s="14"/>
      <c r="D42" s="14" t="str">
        <f t="shared" si="1"/>
        <v/>
      </c>
      <c r="E42" s="15" t="str">
        <f t="shared" si="2"/>
        <v/>
      </c>
      <c r="F42" s="14" t="str">
        <f t="shared" si="3"/>
        <v/>
      </c>
      <c r="G42" s="1"/>
      <c r="H42" s="1"/>
    </row>
    <row r="43" spans="1:8" x14ac:dyDescent="0.2">
      <c r="A43" s="13" t="str">
        <f t="shared" si="0"/>
        <v/>
      </c>
      <c r="B43" s="14" t="str">
        <f t="shared" si="4"/>
        <v/>
      </c>
      <c r="C43" s="14"/>
      <c r="D43" s="14" t="str">
        <f t="shared" si="1"/>
        <v/>
      </c>
      <c r="E43" s="15" t="str">
        <f t="shared" si="2"/>
        <v/>
      </c>
      <c r="F43" s="14" t="str">
        <f t="shared" si="3"/>
        <v/>
      </c>
      <c r="G43" s="1"/>
      <c r="H43" s="1"/>
    </row>
    <row r="44" spans="1:8" x14ac:dyDescent="0.2">
      <c r="A44" s="13" t="str">
        <f t="shared" si="0"/>
        <v/>
      </c>
      <c r="B44" s="14" t="str">
        <f t="shared" si="4"/>
        <v/>
      </c>
      <c r="C44" s="14"/>
      <c r="D44" s="14" t="str">
        <f t="shared" si="1"/>
        <v/>
      </c>
      <c r="E44" s="15" t="str">
        <f t="shared" si="2"/>
        <v/>
      </c>
      <c r="F44" s="14" t="str">
        <f t="shared" si="3"/>
        <v/>
      </c>
      <c r="G44" s="1"/>
      <c r="H44" s="1"/>
    </row>
    <row r="45" spans="1:8" x14ac:dyDescent="0.2">
      <c r="A45" s="13" t="str">
        <f t="shared" si="0"/>
        <v/>
      </c>
      <c r="B45" s="14" t="str">
        <f t="shared" si="4"/>
        <v/>
      </c>
      <c r="C45" s="14"/>
      <c r="D45" s="14" t="str">
        <f t="shared" si="1"/>
        <v/>
      </c>
      <c r="E45" s="15" t="str">
        <f t="shared" si="2"/>
        <v/>
      </c>
      <c r="F45" s="14" t="str">
        <f t="shared" si="3"/>
        <v/>
      </c>
      <c r="G45" s="1"/>
      <c r="H45" s="1"/>
    </row>
    <row r="46" spans="1:8" x14ac:dyDescent="0.2">
      <c r="A46" s="13" t="str">
        <f t="shared" si="0"/>
        <v/>
      </c>
      <c r="B46" s="14" t="str">
        <f t="shared" si="4"/>
        <v/>
      </c>
      <c r="C46" s="14"/>
      <c r="D46" s="14" t="str">
        <f t="shared" si="1"/>
        <v/>
      </c>
      <c r="E46" s="15" t="str">
        <f t="shared" si="2"/>
        <v/>
      </c>
      <c r="F46" s="14" t="str">
        <f t="shared" si="3"/>
        <v/>
      </c>
      <c r="G46" s="1"/>
      <c r="H46" s="1"/>
    </row>
    <row r="47" spans="1:8" x14ac:dyDescent="0.2">
      <c r="A47" s="13" t="str">
        <f t="shared" si="0"/>
        <v/>
      </c>
      <c r="B47" s="14" t="str">
        <f t="shared" si="4"/>
        <v/>
      </c>
      <c r="C47" s="14"/>
      <c r="D47" s="14" t="str">
        <f t="shared" si="1"/>
        <v/>
      </c>
      <c r="E47" s="15" t="str">
        <f t="shared" si="2"/>
        <v/>
      </c>
      <c r="F47" s="14" t="str">
        <f t="shared" si="3"/>
        <v/>
      </c>
      <c r="G47" s="1"/>
      <c r="H47" s="1"/>
    </row>
    <row r="48" spans="1:8" x14ac:dyDescent="0.2">
      <c r="A48" s="13" t="str">
        <f t="shared" si="0"/>
        <v/>
      </c>
      <c r="B48" s="14" t="str">
        <f t="shared" si="4"/>
        <v/>
      </c>
      <c r="C48" s="14"/>
      <c r="D48" s="14" t="str">
        <f t="shared" si="1"/>
        <v/>
      </c>
      <c r="E48" s="15" t="str">
        <f t="shared" si="2"/>
        <v/>
      </c>
      <c r="F48" s="14" t="str">
        <f t="shared" si="3"/>
        <v/>
      </c>
      <c r="G48" s="1"/>
      <c r="H48" s="1"/>
    </row>
    <row r="49" spans="1:8" x14ac:dyDescent="0.2">
      <c r="A49" s="13" t="str">
        <f t="shared" si="0"/>
        <v/>
      </c>
      <c r="B49" s="14" t="str">
        <f t="shared" si="4"/>
        <v/>
      </c>
      <c r="C49" s="14"/>
      <c r="D49" s="14" t="str">
        <f t="shared" si="1"/>
        <v/>
      </c>
      <c r="E49" s="15" t="str">
        <f t="shared" si="2"/>
        <v/>
      </c>
      <c r="F49" s="14" t="str">
        <f t="shared" si="3"/>
        <v/>
      </c>
      <c r="G49" s="1"/>
      <c r="H49" s="1"/>
    </row>
    <row r="50" spans="1:8" x14ac:dyDescent="0.2">
      <c r="A50" s="13" t="str">
        <f t="shared" si="0"/>
        <v/>
      </c>
      <c r="B50" s="14" t="str">
        <f t="shared" si="4"/>
        <v/>
      </c>
      <c r="C50" s="14"/>
      <c r="D50" s="14" t="str">
        <f t="shared" si="1"/>
        <v/>
      </c>
      <c r="E50" s="15" t="str">
        <f t="shared" si="2"/>
        <v/>
      </c>
      <c r="F50" s="14" t="str">
        <f t="shared" si="3"/>
        <v/>
      </c>
      <c r="G50" s="1"/>
      <c r="H50" s="1"/>
    </row>
    <row r="51" spans="1:8" x14ac:dyDescent="0.2">
      <c r="A51" s="13" t="str">
        <f t="shared" si="0"/>
        <v/>
      </c>
      <c r="B51" s="14" t="str">
        <f t="shared" si="4"/>
        <v/>
      </c>
      <c r="C51" s="14"/>
      <c r="D51" s="14" t="str">
        <f t="shared" si="1"/>
        <v/>
      </c>
      <c r="E51" s="15" t="str">
        <f t="shared" si="2"/>
        <v/>
      </c>
      <c r="F51" s="14" t="str">
        <f t="shared" si="3"/>
        <v/>
      </c>
      <c r="G51" s="1"/>
      <c r="H51" s="1"/>
    </row>
    <row r="52" spans="1:8" x14ac:dyDescent="0.2">
      <c r="A52" s="13" t="str">
        <f t="shared" si="0"/>
        <v/>
      </c>
      <c r="B52" s="14" t="str">
        <f t="shared" si="4"/>
        <v/>
      </c>
      <c r="C52" s="14"/>
      <c r="D52" s="14" t="str">
        <f t="shared" si="1"/>
        <v/>
      </c>
      <c r="E52" s="15" t="str">
        <f t="shared" si="2"/>
        <v/>
      </c>
      <c r="F52" s="14" t="str">
        <f t="shared" si="3"/>
        <v/>
      </c>
      <c r="G52" s="1"/>
      <c r="H52" s="1"/>
    </row>
    <row r="53" spans="1:8" x14ac:dyDescent="0.2">
      <c r="A53" s="13" t="str">
        <f t="shared" si="0"/>
        <v/>
      </c>
      <c r="B53" s="14" t="str">
        <f t="shared" si="4"/>
        <v/>
      </c>
      <c r="C53" s="14"/>
      <c r="D53" s="14" t="str">
        <f t="shared" si="1"/>
        <v/>
      </c>
      <c r="E53" s="15" t="str">
        <f t="shared" si="2"/>
        <v/>
      </c>
      <c r="F53" s="14" t="str">
        <f t="shared" si="3"/>
        <v/>
      </c>
      <c r="G53" s="1"/>
      <c r="H53" s="1"/>
    </row>
    <row r="54" spans="1:8" x14ac:dyDescent="0.2">
      <c r="A54" s="13" t="str">
        <f t="shared" si="0"/>
        <v/>
      </c>
      <c r="B54" s="14" t="str">
        <f t="shared" si="4"/>
        <v/>
      </c>
      <c r="C54" s="14"/>
      <c r="D54" s="14" t="str">
        <f t="shared" si="1"/>
        <v/>
      </c>
      <c r="E54" s="15" t="str">
        <f t="shared" si="2"/>
        <v/>
      </c>
      <c r="F54" s="14" t="str">
        <f t="shared" si="3"/>
        <v/>
      </c>
      <c r="G54" s="1"/>
      <c r="H54" s="1"/>
    </row>
    <row r="55" spans="1:8" x14ac:dyDescent="0.2">
      <c r="A55" s="13" t="str">
        <f t="shared" si="0"/>
        <v/>
      </c>
      <c r="B55" s="14" t="str">
        <f t="shared" si="4"/>
        <v/>
      </c>
      <c r="C55" s="14"/>
      <c r="D55" s="14" t="str">
        <f t="shared" si="1"/>
        <v/>
      </c>
      <c r="E55" s="15" t="str">
        <f t="shared" si="2"/>
        <v/>
      </c>
      <c r="F55" s="14" t="str">
        <f t="shared" si="3"/>
        <v/>
      </c>
      <c r="G55" s="1"/>
      <c r="H55" s="1"/>
    </row>
    <row r="56" spans="1:8" x14ac:dyDescent="0.2">
      <c r="A56" s="13" t="str">
        <f t="shared" si="0"/>
        <v/>
      </c>
      <c r="B56" s="14" t="str">
        <f t="shared" si="4"/>
        <v/>
      </c>
      <c r="C56" s="14"/>
      <c r="D56" s="14" t="str">
        <f t="shared" si="1"/>
        <v/>
      </c>
      <c r="E56" s="15" t="str">
        <f t="shared" si="2"/>
        <v/>
      </c>
      <c r="F56" s="14" t="str">
        <f t="shared" si="3"/>
        <v/>
      </c>
      <c r="G56" s="1"/>
      <c r="H56" s="1"/>
    </row>
    <row r="57" spans="1:8" x14ac:dyDescent="0.2">
      <c r="A57" s="13" t="str">
        <f t="shared" si="0"/>
        <v/>
      </c>
      <c r="B57" s="14" t="str">
        <f t="shared" si="4"/>
        <v/>
      </c>
      <c r="C57" s="14"/>
      <c r="D57" s="14" t="str">
        <f t="shared" si="1"/>
        <v/>
      </c>
      <c r="E57" s="15" t="str">
        <f t="shared" si="2"/>
        <v/>
      </c>
      <c r="F57" s="14" t="str">
        <f t="shared" si="3"/>
        <v/>
      </c>
      <c r="G57" s="1"/>
      <c r="H57" s="1"/>
    </row>
    <row r="58" spans="1:8" x14ac:dyDescent="0.2">
      <c r="A58" s="13" t="str">
        <f t="shared" si="0"/>
        <v/>
      </c>
      <c r="B58" s="14" t="str">
        <f t="shared" si="4"/>
        <v/>
      </c>
      <c r="C58" s="14"/>
      <c r="D58" s="14" t="str">
        <f t="shared" si="1"/>
        <v/>
      </c>
      <c r="E58" s="15" t="str">
        <f t="shared" si="2"/>
        <v/>
      </c>
      <c r="F58" s="14" t="str">
        <f t="shared" si="3"/>
        <v/>
      </c>
      <c r="G58" s="1"/>
      <c r="H58" s="1"/>
    </row>
    <row r="59" spans="1:8" x14ac:dyDescent="0.2">
      <c r="A59" s="13" t="str">
        <f t="shared" si="0"/>
        <v/>
      </c>
      <c r="B59" s="14" t="str">
        <f t="shared" si="4"/>
        <v/>
      </c>
      <c r="C59" s="14"/>
      <c r="D59" s="14" t="str">
        <f t="shared" si="1"/>
        <v/>
      </c>
      <c r="E59" s="15" t="str">
        <f t="shared" si="2"/>
        <v/>
      </c>
      <c r="F59" s="14" t="str">
        <f t="shared" si="3"/>
        <v/>
      </c>
      <c r="G59" s="1"/>
      <c r="H59" s="1"/>
    </row>
    <row r="60" spans="1:8" x14ac:dyDescent="0.2">
      <c r="A60" s="13" t="str">
        <f t="shared" si="0"/>
        <v/>
      </c>
      <c r="B60" s="14" t="str">
        <f t="shared" si="4"/>
        <v/>
      </c>
      <c r="C60" s="14"/>
      <c r="D60" s="14" t="str">
        <f t="shared" si="1"/>
        <v/>
      </c>
      <c r="E60" s="15" t="str">
        <f t="shared" si="2"/>
        <v/>
      </c>
      <c r="F60" s="14" t="str">
        <f t="shared" si="3"/>
        <v/>
      </c>
      <c r="G60" s="1"/>
      <c r="H60" s="1"/>
    </row>
    <row r="61" spans="1:8" x14ac:dyDescent="0.2">
      <c r="A61" s="13" t="str">
        <f t="shared" si="0"/>
        <v/>
      </c>
      <c r="B61" s="14" t="str">
        <f t="shared" si="4"/>
        <v/>
      </c>
      <c r="C61" s="14"/>
      <c r="D61" s="14" t="str">
        <f t="shared" si="1"/>
        <v/>
      </c>
      <c r="E61" s="15" t="str">
        <f t="shared" si="2"/>
        <v/>
      </c>
      <c r="F61" s="14" t="str">
        <f t="shared" si="3"/>
        <v/>
      </c>
      <c r="G61" s="1"/>
      <c r="H61" s="1"/>
    </row>
    <row r="62" spans="1:8" x14ac:dyDescent="0.2">
      <c r="A62" s="13" t="str">
        <f t="shared" si="0"/>
        <v/>
      </c>
      <c r="B62" s="14" t="str">
        <f t="shared" si="4"/>
        <v/>
      </c>
      <c r="C62" s="14"/>
      <c r="D62" s="14" t="str">
        <f t="shared" si="1"/>
        <v/>
      </c>
      <c r="E62" s="15" t="str">
        <f t="shared" si="2"/>
        <v/>
      </c>
      <c r="F62" s="14" t="str">
        <f t="shared" si="3"/>
        <v/>
      </c>
      <c r="G62" s="1"/>
      <c r="H62" s="1"/>
    </row>
    <row r="63" spans="1:8" x14ac:dyDescent="0.2">
      <c r="A63" s="13" t="str">
        <f t="shared" si="0"/>
        <v/>
      </c>
      <c r="B63" s="14" t="str">
        <f t="shared" si="4"/>
        <v/>
      </c>
      <c r="C63" s="14"/>
      <c r="D63" s="14" t="str">
        <f t="shared" si="1"/>
        <v/>
      </c>
      <c r="E63" s="15" t="str">
        <f t="shared" si="2"/>
        <v/>
      </c>
      <c r="F63" s="14" t="str">
        <f t="shared" si="3"/>
        <v/>
      </c>
      <c r="G63" s="1"/>
      <c r="H63" s="1"/>
    </row>
    <row r="64" spans="1:8" x14ac:dyDescent="0.2">
      <c r="A64" s="13" t="str">
        <f t="shared" si="0"/>
        <v/>
      </c>
      <c r="B64" s="14" t="str">
        <f t="shared" si="4"/>
        <v/>
      </c>
      <c r="C64" s="14"/>
      <c r="D64" s="14" t="str">
        <f t="shared" si="1"/>
        <v/>
      </c>
      <c r="E64" s="15" t="str">
        <f t="shared" si="2"/>
        <v/>
      </c>
      <c r="F64" s="14" t="str">
        <f t="shared" si="3"/>
        <v/>
      </c>
      <c r="G64" s="1"/>
      <c r="H64" s="1"/>
    </row>
    <row r="65" spans="1:8" x14ac:dyDescent="0.2">
      <c r="A65" s="13" t="str">
        <f t="shared" si="0"/>
        <v/>
      </c>
      <c r="B65" s="14" t="str">
        <f t="shared" si="4"/>
        <v/>
      </c>
      <c r="C65" s="14"/>
      <c r="D65" s="14" t="str">
        <f t="shared" si="1"/>
        <v/>
      </c>
      <c r="E65" s="15" t="str">
        <f t="shared" si="2"/>
        <v/>
      </c>
      <c r="F65" s="14" t="str">
        <f t="shared" si="3"/>
        <v/>
      </c>
      <c r="G65" s="1"/>
      <c r="H65" s="1"/>
    </row>
    <row r="66" spans="1:8" x14ac:dyDescent="0.2">
      <c r="A66" s="13" t="str">
        <f t="shared" si="0"/>
        <v/>
      </c>
      <c r="B66" s="14" t="str">
        <f t="shared" si="4"/>
        <v/>
      </c>
      <c r="C66" s="14"/>
      <c r="D66" s="14" t="str">
        <f t="shared" si="1"/>
        <v/>
      </c>
      <c r="E66" s="15" t="str">
        <f t="shared" si="2"/>
        <v/>
      </c>
      <c r="F66" s="14" t="str">
        <f t="shared" si="3"/>
        <v/>
      </c>
      <c r="G66" s="1"/>
      <c r="H66" s="1"/>
    </row>
    <row r="67" spans="1:8" x14ac:dyDescent="0.2">
      <c r="A67" s="13" t="str">
        <f t="shared" si="0"/>
        <v/>
      </c>
      <c r="B67" s="14" t="str">
        <f t="shared" si="4"/>
        <v/>
      </c>
      <c r="C67" s="14"/>
      <c r="D67" s="14" t="str">
        <f t="shared" si="1"/>
        <v/>
      </c>
      <c r="E67" s="15" t="str">
        <f t="shared" si="2"/>
        <v/>
      </c>
      <c r="F67" s="14" t="str">
        <f t="shared" si="3"/>
        <v/>
      </c>
      <c r="G67" s="1"/>
      <c r="H67" s="1"/>
    </row>
    <row r="68" spans="1:8" x14ac:dyDescent="0.2">
      <c r="A68" s="13" t="str">
        <f t="shared" si="0"/>
        <v/>
      </c>
      <c r="B68" s="14" t="str">
        <f t="shared" si="4"/>
        <v/>
      </c>
      <c r="C68" s="14"/>
      <c r="D68" s="14" t="str">
        <f t="shared" si="1"/>
        <v/>
      </c>
      <c r="E68" s="15" t="str">
        <f t="shared" si="2"/>
        <v/>
      </c>
      <c r="F68" s="14" t="str">
        <f t="shared" si="3"/>
        <v/>
      </c>
      <c r="G68" s="1"/>
      <c r="H68" s="1"/>
    </row>
    <row r="69" spans="1:8" x14ac:dyDescent="0.2">
      <c r="A69" s="13" t="str">
        <f t="shared" si="0"/>
        <v/>
      </c>
      <c r="B69" s="14" t="str">
        <f t="shared" si="4"/>
        <v/>
      </c>
      <c r="C69" s="14"/>
      <c r="D69" s="14" t="str">
        <f t="shared" si="1"/>
        <v/>
      </c>
      <c r="E69" s="15" t="str">
        <f t="shared" si="2"/>
        <v/>
      </c>
      <c r="F69" s="14" t="str">
        <f t="shared" si="3"/>
        <v/>
      </c>
      <c r="G69" s="1"/>
      <c r="H69" s="1"/>
    </row>
    <row r="70" spans="1:8" x14ac:dyDescent="0.2">
      <c r="A70" s="13" t="str">
        <f t="shared" si="0"/>
        <v/>
      </c>
      <c r="B70" s="14" t="str">
        <f t="shared" si="4"/>
        <v/>
      </c>
      <c r="C70" s="14"/>
      <c r="D70" s="14" t="str">
        <f t="shared" si="1"/>
        <v/>
      </c>
      <c r="E70" s="15" t="str">
        <f t="shared" si="2"/>
        <v/>
      </c>
      <c r="F70" s="14" t="str">
        <f t="shared" si="3"/>
        <v/>
      </c>
      <c r="G70" s="1"/>
      <c r="H70" s="1"/>
    </row>
    <row r="71" spans="1:8" x14ac:dyDescent="0.2">
      <c r="A71" s="13" t="str">
        <f t="shared" si="0"/>
        <v/>
      </c>
      <c r="B71" s="14" t="str">
        <f t="shared" si="4"/>
        <v/>
      </c>
      <c r="C71" s="14"/>
      <c r="D71" s="14" t="str">
        <f t="shared" si="1"/>
        <v/>
      </c>
      <c r="E71" s="15" t="str">
        <f t="shared" si="2"/>
        <v/>
      </c>
      <c r="F71" s="14" t="str">
        <f t="shared" si="3"/>
        <v/>
      </c>
      <c r="G71" s="1"/>
      <c r="H71" s="1"/>
    </row>
    <row r="72" spans="1:8" x14ac:dyDescent="0.2">
      <c r="A72" s="13" t="str">
        <f t="shared" ref="A72:A100" si="5">IF(ROW(A72)-8&lt;$A$2,ROW(A72)-7,"")</f>
        <v/>
      </c>
      <c r="B72" s="14" t="str">
        <f t="shared" si="4"/>
        <v/>
      </c>
      <c r="C72" s="14"/>
      <c r="D72" s="14" t="str">
        <f t="shared" ref="D72:D82" si="6">IFERROR(B72+C72,"")</f>
        <v/>
      </c>
      <c r="E72" s="15" t="str">
        <f t="shared" ref="E72:E82" si="7">IF(A72&lt;&gt;"",(1+$B$2)^-A72,"")</f>
        <v/>
      </c>
      <c r="F72" s="14" t="str">
        <f t="shared" ref="F72:F82" si="8">IFERROR(D72*E72,"")</f>
        <v/>
      </c>
      <c r="G72" s="1"/>
      <c r="H72" s="1"/>
    </row>
    <row r="73" spans="1:8" x14ac:dyDescent="0.2">
      <c r="A73" s="13" t="str">
        <f t="shared" si="5"/>
        <v/>
      </c>
      <c r="B73" s="14" t="str">
        <f t="shared" ref="B73:B82" si="9">IF(ROW(A73)-7&lt;=$A$2,IF(ROW(A73)-7=$A$2,$C$2,0),"")</f>
        <v/>
      </c>
      <c r="C73" s="14"/>
      <c r="D73" s="14" t="str">
        <f t="shared" si="6"/>
        <v/>
      </c>
      <c r="E73" s="15" t="str">
        <f t="shared" si="7"/>
        <v/>
      </c>
      <c r="F73" s="14" t="str">
        <f t="shared" si="8"/>
        <v/>
      </c>
      <c r="G73" s="1"/>
      <c r="H73" s="1"/>
    </row>
    <row r="74" spans="1:8" x14ac:dyDescent="0.2">
      <c r="A74" s="13" t="str">
        <f t="shared" si="5"/>
        <v/>
      </c>
      <c r="B74" s="14" t="str">
        <f t="shared" si="9"/>
        <v/>
      </c>
      <c r="C74" s="14"/>
      <c r="D74" s="14" t="str">
        <f t="shared" si="6"/>
        <v/>
      </c>
      <c r="E74" s="15" t="str">
        <f t="shared" si="7"/>
        <v/>
      </c>
      <c r="F74" s="14" t="str">
        <f t="shared" si="8"/>
        <v/>
      </c>
      <c r="G74" s="1"/>
      <c r="H74" s="1"/>
    </row>
    <row r="75" spans="1:8" x14ac:dyDescent="0.2">
      <c r="A75" s="13" t="str">
        <f t="shared" si="5"/>
        <v/>
      </c>
      <c r="B75" s="14" t="str">
        <f t="shared" si="9"/>
        <v/>
      </c>
      <c r="C75" s="14"/>
      <c r="D75" s="14" t="str">
        <f t="shared" si="6"/>
        <v/>
      </c>
      <c r="E75" s="15" t="str">
        <f t="shared" si="7"/>
        <v/>
      </c>
      <c r="F75" s="14" t="str">
        <f t="shared" si="8"/>
        <v/>
      </c>
      <c r="G75" s="1"/>
      <c r="H75" s="1"/>
    </row>
    <row r="76" spans="1:8" x14ac:dyDescent="0.2">
      <c r="A76" s="13" t="str">
        <f t="shared" si="5"/>
        <v/>
      </c>
      <c r="B76" s="14" t="str">
        <f t="shared" si="9"/>
        <v/>
      </c>
      <c r="C76" s="14"/>
      <c r="D76" s="14" t="str">
        <f t="shared" si="6"/>
        <v/>
      </c>
      <c r="E76" s="15" t="str">
        <f t="shared" si="7"/>
        <v/>
      </c>
      <c r="F76" s="14" t="str">
        <f t="shared" si="8"/>
        <v/>
      </c>
      <c r="G76" s="1"/>
      <c r="H76" s="1"/>
    </row>
    <row r="77" spans="1:8" x14ac:dyDescent="0.2">
      <c r="A77" s="13" t="str">
        <f t="shared" si="5"/>
        <v/>
      </c>
      <c r="B77" s="14" t="str">
        <f t="shared" si="9"/>
        <v/>
      </c>
      <c r="C77" s="14"/>
      <c r="D77" s="14" t="str">
        <f t="shared" si="6"/>
        <v/>
      </c>
      <c r="E77" s="15" t="str">
        <f t="shared" si="7"/>
        <v/>
      </c>
      <c r="F77" s="14" t="str">
        <f t="shared" si="8"/>
        <v/>
      </c>
      <c r="G77" s="1"/>
      <c r="H77" s="1"/>
    </row>
    <row r="78" spans="1:8" x14ac:dyDescent="0.2">
      <c r="A78" s="13" t="str">
        <f t="shared" si="5"/>
        <v/>
      </c>
      <c r="B78" s="14" t="str">
        <f t="shared" si="9"/>
        <v/>
      </c>
      <c r="C78" s="14"/>
      <c r="D78" s="14" t="str">
        <f t="shared" si="6"/>
        <v/>
      </c>
      <c r="E78" s="15" t="str">
        <f t="shared" si="7"/>
        <v/>
      </c>
      <c r="F78" s="14" t="str">
        <f t="shared" si="8"/>
        <v/>
      </c>
      <c r="G78" s="1"/>
      <c r="H78" s="1"/>
    </row>
    <row r="79" spans="1:8" x14ac:dyDescent="0.2">
      <c r="A79" s="13" t="str">
        <f t="shared" si="5"/>
        <v/>
      </c>
      <c r="B79" s="14" t="str">
        <f t="shared" si="9"/>
        <v/>
      </c>
      <c r="C79" s="14"/>
      <c r="D79" s="14" t="str">
        <f t="shared" si="6"/>
        <v/>
      </c>
      <c r="E79" s="15" t="str">
        <f t="shared" si="7"/>
        <v/>
      </c>
      <c r="F79" s="14" t="str">
        <f t="shared" si="8"/>
        <v/>
      </c>
      <c r="G79" s="1"/>
      <c r="H79" s="1"/>
    </row>
    <row r="80" spans="1:8" x14ac:dyDescent="0.2">
      <c r="A80" s="13" t="str">
        <f t="shared" si="5"/>
        <v/>
      </c>
      <c r="B80" s="14" t="str">
        <f t="shared" si="9"/>
        <v/>
      </c>
      <c r="C80" s="14"/>
      <c r="D80" s="14" t="str">
        <f t="shared" si="6"/>
        <v/>
      </c>
      <c r="E80" s="15" t="str">
        <f t="shared" si="7"/>
        <v/>
      </c>
      <c r="F80" s="14" t="str">
        <f t="shared" si="8"/>
        <v/>
      </c>
      <c r="G80" s="1"/>
      <c r="H80" s="1"/>
    </row>
    <row r="81" spans="1:8" x14ac:dyDescent="0.2">
      <c r="A81" s="13" t="str">
        <f t="shared" si="5"/>
        <v/>
      </c>
      <c r="B81" s="14" t="str">
        <f t="shared" si="9"/>
        <v/>
      </c>
      <c r="C81" s="14"/>
      <c r="D81" s="14" t="str">
        <f t="shared" si="6"/>
        <v/>
      </c>
      <c r="E81" s="15" t="str">
        <f t="shared" si="7"/>
        <v/>
      </c>
      <c r="F81" s="14" t="str">
        <f t="shared" si="8"/>
        <v/>
      </c>
      <c r="G81" s="1"/>
      <c r="H81" s="1"/>
    </row>
    <row r="82" spans="1:8" x14ac:dyDescent="0.2">
      <c r="A82" s="13" t="str">
        <f t="shared" si="5"/>
        <v/>
      </c>
      <c r="B82" s="14" t="str">
        <f t="shared" si="9"/>
        <v/>
      </c>
      <c r="C82" s="14"/>
      <c r="D82" s="14" t="str">
        <f t="shared" si="6"/>
        <v/>
      </c>
      <c r="E82" s="15" t="str">
        <f t="shared" si="7"/>
        <v/>
      </c>
      <c r="F82" s="14" t="str">
        <f t="shared" si="8"/>
        <v/>
      </c>
      <c r="G82" s="1"/>
      <c r="H82" s="1"/>
    </row>
    <row r="83" spans="1:8" x14ac:dyDescent="0.2">
      <c r="A83" s="13" t="str">
        <f t="shared" si="5"/>
        <v/>
      </c>
      <c r="B83" s="13"/>
      <c r="C83" s="14"/>
      <c r="D83" s="13"/>
      <c r="E83" s="13"/>
      <c r="F83" s="13"/>
      <c r="G83" s="1"/>
      <c r="H83" s="1"/>
    </row>
    <row r="84" spans="1:8" x14ac:dyDescent="0.2">
      <c r="A84" s="13" t="str">
        <f t="shared" si="5"/>
        <v/>
      </c>
      <c r="B84" s="13"/>
      <c r="C84" s="14"/>
      <c r="D84" s="13"/>
      <c r="E84" s="13"/>
      <c r="F84" s="13"/>
      <c r="G84" s="1"/>
      <c r="H84" s="1"/>
    </row>
    <row r="85" spans="1:8" x14ac:dyDescent="0.2">
      <c r="A85" s="13" t="str">
        <f t="shared" si="5"/>
        <v/>
      </c>
      <c r="B85" s="13"/>
      <c r="C85" s="14"/>
      <c r="D85" s="13"/>
      <c r="E85" s="13"/>
      <c r="F85" s="13"/>
      <c r="G85" s="1"/>
      <c r="H85" s="1"/>
    </row>
    <row r="86" spans="1:8" x14ac:dyDescent="0.2">
      <c r="A86" s="13" t="str">
        <f t="shared" si="5"/>
        <v/>
      </c>
      <c r="B86" s="13"/>
      <c r="C86" s="14"/>
      <c r="D86" s="13"/>
      <c r="E86" s="13"/>
      <c r="F86" s="13"/>
      <c r="G86" s="1"/>
      <c r="H86" s="1"/>
    </row>
    <row r="87" spans="1:8" x14ac:dyDescent="0.2">
      <c r="A87" s="13" t="str">
        <f t="shared" si="5"/>
        <v/>
      </c>
      <c r="B87" s="13"/>
      <c r="C87" s="14"/>
      <c r="D87" s="13"/>
      <c r="E87" s="13"/>
      <c r="F87" s="13"/>
      <c r="G87" s="1"/>
      <c r="H87" s="1"/>
    </row>
    <row r="88" spans="1:8" x14ac:dyDescent="0.2">
      <c r="A88" s="13" t="str">
        <f t="shared" si="5"/>
        <v/>
      </c>
      <c r="B88" s="13"/>
      <c r="C88" s="14"/>
      <c r="D88" s="13"/>
      <c r="E88" s="13"/>
      <c r="F88" s="13"/>
      <c r="G88" s="1"/>
      <c r="H88" s="1"/>
    </row>
    <row r="89" spans="1:8" x14ac:dyDescent="0.2">
      <c r="A89" s="13" t="str">
        <f t="shared" si="5"/>
        <v/>
      </c>
      <c r="B89" s="13"/>
      <c r="C89" s="14"/>
      <c r="D89" s="13"/>
      <c r="E89" s="13"/>
      <c r="F89" s="13"/>
      <c r="G89" s="1"/>
      <c r="H89" s="1"/>
    </row>
    <row r="90" spans="1:8" x14ac:dyDescent="0.2">
      <c r="A90" s="13" t="str">
        <f t="shared" si="5"/>
        <v/>
      </c>
      <c r="B90" s="13"/>
      <c r="C90" s="14"/>
      <c r="D90" s="13"/>
      <c r="E90" s="13"/>
      <c r="F90" s="13"/>
      <c r="G90" s="1"/>
      <c r="H90" s="1"/>
    </row>
    <row r="91" spans="1:8" x14ac:dyDescent="0.2">
      <c r="A91" s="13" t="str">
        <f t="shared" si="5"/>
        <v/>
      </c>
      <c r="B91" s="13"/>
      <c r="C91" s="14"/>
      <c r="D91" s="13"/>
      <c r="E91" s="13"/>
      <c r="F91" s="13"/>
      <c r="G91" s="1"/>
      <c r="H91" s="1"/>
    </row>
    <row r="92" spans="1:8" x14ac:dyDescent="0.2">
      <c r="A92" s="13" t="str">
        <f t="shared" si="5"/>
        <v/>
      </c>
      <c r="B92" s="13"/>
      <c r="C92" s="14"/>
      <c r="D92" s="13"/>
      <c r="E92" s="13"/>
      <c r="F92" s="13"/>
      <c r="G92" s="1"/>
      <c r="H92" s="1"/>
    </row>
    <row r="93" spans="1:8" x14ac:dyDescent="0.2">
      <c r="A93" s="13" t="str">
        <f t="shared" si="5"/>
        <v/>
      </c>
      <c r="B93" s="13"/>
      <c r="C93" s="14"/>
      <c r="D93" s="13"/>
      <c r="E93" s="13"/>
      <c r="F93" s="13"/>
      <c r="G93" s="1"/>
      <c r="H93" s="1"/>
    </row>
    <row r="94" spans="1:8" x14ac:dyDescent="0.2">
      <c r="A94" s="13" t="str">
        <f t="shared" si="5"/>
        <v/>
      </c>
      <c r="B94" s="13"/>
      <c r="C94" s="14"/>
      <c r="D94" s="13"/>
      <c r="E94" s="13"/>
      <c r="F94" s="13"/>
      <c r="G94" s="1"/>
      <c r="H94" s="1"/>
    </row>
    <row r="95" spans="1:8" x14ac:dyDescent="0.2">
      <c r="A95" s="13" t="str">
        <f t="shared" si="5"/>
        <v/>
      </c>
      <c r="B95" s="13"/>
      <c r="C95" s="14"/>
      <c r="D95" s="13"/>
      <c r="E95" s="13"/>
      <c r="F95" s="13"/>
      <c r="G95" s="1"/>
      <c r="H95" s="1"/>
    </row>
    <row r="96" spans="1:8" x14ac:dyDescent="0.2">
      <c r="A96" s="13" t="str">
        <f t="shared" si="5"/>
        <v/>
      </c>
      <c r="B96" s="13"/>
      <c r="C96" s="14"/>
      <c r="D96" s="13"/>
      <c r="E96" s="13"/>
      <c r="F96" s="13"/>
      <c r="G96" s="1"/>
      <c r="H96" s="1"/>
    </row>
    <row r="97" spans="1:8" x14ac:dyDescent="0.2">
      <c r="A97" s="13" t="str">
        <f t="shared" si="5"/>
        <v/>
      </c>
      <c r="B97" s="13"/>
      <c r="C97" s="14"/>
      <c r="D97" s="13"/>
      <c r="E97" s="13"/>
      <c r="F97" s="13"/>
      <c r="G97" s="1"/>
      <c r="H97" s="1"/>
    </row>
    <row r="98" spans="1:8" x14ac:dyDescent="0.2">
      <c r="A98" s="13" t="str">
        <f t="shared" si="5"/>
        <v/>
      </c>
      <c r="B98" s="13"/>
      <c r="C98" s="14"/>
      <c r="D98" s="13"/>
      <c r="E98" s="13"/>
      <c r="F98" s="13"/>
      <c r="G98" s="1"/>
      <c r="H98" s="1"/>
    </row>
    <row r="99" spans="1:8" x14ac:dyDescent="0.2">
      <c r="A99" s="13" t="str">
        <f t="shared" si="5"/>
        <v/>
      </c>
      <c r="B99" s="13"/>
      <c r="C99" s="14"/>
      <c r="D99" s="13"/>
      <c r="E99" s="13"/>
      <c r="F99" s="13"/>
      <c r="G99" s="1"/>
      <c r="H99" s="1"/>
    </row>
    <row r="100" spans="1:8" x14ac:dyDescent="0.2">
      <c r="A100" s="13" t="str">
        <f t="shared" si="5"/>
        <v/>
      </c>
      <c r="B100" s="13"/>
      <c r="C100" s="14"/>
      <c r="D100" s="13"/>
      <c r="E100" s="13"/>
      <c r="F100" s="13"/>
      <c r="G100" s="1"/>
      <c r="H100" s="1"/>
    </row>
  </sheetData>
  <conditionalFormatting sqref="I1:I2">
    <cfRule type="expression" dxfId="9" priority="4">
      <formula>$E$2&gt;0.001</formula>
    </cfRule>
    <cfRule type="expression" dxfId="8" priority="5">
      <formula>$E$2&lt;0</formula>
    </cfRule>
  </conditionalFormatting>
  <conditionalFormatting sqref="E2">
    <cfRule type="expression" dxfId="7" priority="2">
      <formula>$E$2&gt;0.001</formula>
    </cfRule>
    <cfRule type="expression" dxfId="6" priority="3">
      <formula>$E$2&lt;0</formula>
    </cfRule>
  </conditionalFormatting>
  <conditionalFormatting sqref="C8:C100">
    <cfRule type="expression" dxfId="5" priority="1">
      <formula>B8&gt;-10000000000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"/>
  <sheetViews>
    <sheetView zoomScale="150" zoomScaleNormal="120" zoomScalePageLayoutView="120" workbookViewId="0">
      <selection activeCell="D5" sqref="D5"/>
    </sheetView>
  </sheetViews>
  <sheetFormatPr baseColWidth="10" defaultRowHeight="16" x14ac:dyDescent="0.2"/>
  <cols>
    <col min="1" max="1" width="8.6640625" bestFit="1" customWidth="1"/>
    <col min="3" max="3" width="12.1640625" customWidth="1"/>
    <col min="7" max="7" width="9.33203125" bestFit="1" customWidth="1"/>
    <col min="8" max="9" width="11.1640625" customWidth="1"/>
    <col min="10" max="10" width="12.1640625" bestFit="1" customWidth="1"/>
    <col min="11" max="11" width="53.1640625" bestFit="1" customWidth="1"/>
    <col min="13" max="13" width="52.33203125" bestFit="1" customWidth="1"/>
    <col min="14" max="14" width="13" customWidth="1"/>
  </cols>
  <sheetData>
    <row r="1" spans="1:14" ht="26" x14ac:dyDescent="0.2">
      <c r="A1" s="52" t="s">
        <v>0</v>
      </c>
      <c r="B1" s="52" t="s">
        <v>1</v>
      </c>
      <c r="C1" s="51" t="s">
        <v>80</v>
      </c>
      <c r="D1" s="52" t="s">
        <v>2</v>
      </c>
      <c r="E1" s="52" t="s">
        <v>14</v>
      </c>
      <c r="F1" s="52" t="s">
        <v>76</v>
      </c>
      <c r="G1" s="52" t="s">
        <v>77</v>
      </c>
      <c r="H1" s="51" t="s">
        <v>83</v>
      </c>
      <c r="I1" s="52"/>
      <c r="K1" s="1" t="str">
        <f>IF(H2&lt;0,CONCATENATE("Kapitalværdien på DKK ",ROUND(H2,0)," er negativ, derfor er investeringen ikke lønsom"),CONCATENATE("Kapitalværdien på DKK ",ROUND(H2,0)," er positiv, derfor er investeringen lønsom"))</f>
        <v>Kapitalværdien på DKK 197947 er positiv, derfor er investeringen lønsom</v>
      </c>
      <c r="L1" s="1"/>
      <c r="M1" s="1"/>
      <c r="N1" s="1" t="str">
        <f>IF(I2&lt;0,CONCATENATE("Kapitalværdien på DKK ",ROUND(I2,0)," er negativ, derfor er investeringen ikke lønsom"),CONCATENATE("Kapitalværdien på DKK ",ROUND(I2,0)," er positiv, derfor er investeringen lønsom"))</f>
        <v>Kapitalværdien på DKK 0 er positiv, derfor er investeringen lønsom</v>
      </c>
    </row>
    <row r="2" spans="1:14" x14ac:dyDescent="0.2">
      <c r="A2" s="2">
        <v>5</v>
      </c>
      <c r="B2" s="9">
        <v>0.15</v>
      </c>
      <c r="C2" s="55">
        <f>B2*(1-G2)</f>
        <v>0.11699999999999999</v>
      </c>
      <c r="D2" s="4">
        <v>400000</v>
      </c>
      <c r="E2" s="4">
        <v>2000000</v>
      </c>
      <c r="F2" s="3">
        <v>0.25</v>
      </c>
      <c r="G2" s="3">
        <v>0.22</v>
      </c>
      <c r="H2" s="10">
        <f>SUM(I7:I82)</f>
        <v>197946.94109463459</v>
      </c>
      <c r="I2" s="8"/>
      <c r="L2" s="1"/>
      <c r="M2" s="1"/>
      <c r="N2" s="1" t="str">
        <f>IF(I2&lt;0,CONCATENATE("Den interne rente er mindre end kalkulationsrenten, derfor er investeringen ikke lønsom"),"Den interne rente er større end kalkulationsrenten, investeringen er derfor lønsom")</f>
        <v>Den interne rente er større end kalkulationsrenten, investeringen er derfor lønsom</v>
      </c>
    </row>
    <row r="3" spans="1:14" x14ac:dyDescent="0.2">
      <c r="A3" s="1"/>
      <c r="B3" s="6"/>
      <c r="C3" s="5"/>
      <c r="D3" s="5"/>
      <c r="E3" s="1"/>
      <c r="F3" s="1"/>
      <c r="G3" s="1"/>
      <c r="H3" s="1"/>
      <c r="I3" s="1"/>
      <c r="J3" s="1"/>
      <c r="K3" s="1"/>
      <c r="L3" s="1"/>
      <c r="N3" s="1"/>
    </row>
    <row r="4" spans="1:14" x14ac:dyDescent="0.2">
      <c r="A4" s="1"/>
      <c r="B4" s="6"/>
      <c r="C4" s="5"/>
      <c r="D4" s="5"/>
      <c r="E4" s="1"/>
      <c r="F4" s="1"/>
      <c r="G4" s="1"/>
      <c r="H4" s="1"/>
      <c r="I4" s="1"/>
      <c r="J4" s="1"/>
      <c r="K4" s="1"/>
      <c r="L4" s="1"/>
      <c r="N4" s="1"/>
    </row>
    <row r="5" spans="1:1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N5" s="1"/>
    </row>
    <row r="6" spans="1:14" ht="26" x14ac:dyDescent="0.2">
      <c r="A6" s="12" t="s">
        <v>6</v>
      </c>
      <c r="B6" s="12" t="s">
        <v>82</v>
      </c>
      <c r="C6" s="12" t="s">
        <v>3</v>
      </c>
      <c r="D6" s="47" t="s">
        <v>73</v>
      </c>
      <c r="E6" s="12" t="s">
        <v>75</v>
      </c>
      <c r="F6" s="47" t="s">
        <v>74</v>
      </c>
      <c r="G6" s="47" t="s">
        <v>78</v>
      </c>
      <c r="H6" s="12" t="s">
        <v>79</v>
      </c>
      <c r="I6" s="12" t="s">
        <v>81</v>
      </c>
      <c r="K6" s="7"/>
    </row>
    <row r="7" spans="1:14" x14ac:dyDescent="0.2">
      <c r="A7" s="13">
        <f>IF(ROW(A7)-8&lt;$A$2,ROW(A7)-7,"")</f>
        <v>0</v>
      </c>
      <c r="B7" s="14">
        <f>IF(E2&lt;&gt;"",-E2,"")</f>
        <v>-2000000</v>
      </c>
      <c r="C7" s="14"/>
      <c r="D7" s="14">
        <f>-B7</f>
        <v>2000000</v>
      </c>
      <c r="E7" s="13"/>
      <c r="F7" s="13"/>
      <c r="G7" s="13"/>
      <c r="H7" s="14">
        <f>B7</f>
        <v>-2000000</v>
      </c>
      <c r="I7" s="14">
        <f>IFERROR(PV($C$2,A7,,-H7),"")</f>
        <v>-2000000</v>
      </c>
      <c r="K7" s="1"/>
    </row>
    <row r="8" spans="1:14" x14ac:dyDescent="0.2">
      <c r="A8" s="13">
        <f t="shared" ref="A8:A71" si="0">IF(ROW(A8)-8&lt;$A$2,ROW(A8)-7,"")</f>
        <v>1</v>
      </c>
      <c r="B8" s="14">
        <f t="shared" ref="B8:B39" si="1">IF(ROW(A8)-7&lt;=$A$2,IF(ROW(A8)-7=$A$2,$D$2,0),"")</f>
        <v>0</v>
      </c>
      <c r="C8" s="14">
        <v>600000</v>
      </c>
      <c r="D8" s="14">
        <f t="shared" ref="D8:D71" si="2">IFERROR(IF(A8=$A$2,B8,D7*(1-$F$2)-B8),"")</f>
        <v>1500000</v>
      </c>
      <c r="E8" s="14">
        <f>IFERROR(D7-D8,"")</f>
        <v>500000</v>
      </c>
      <c r="F8" s="14">
        <f t="shared" ref="F8:F39" si="3">IFERROR(C8-E8,"")</f>
        <v>100000</v>
      </c>
      <c r="G8" s="14">
        <f t="shared" ref="G8:G39" si="4">IFERROR(F8*$G$2,"")</f>
        <v>22000</v>
      </c>
      <c r="H8" s="14">
        <f>IFERROR(C8-G8+B8,"")</f>
        <v>578000</v>
      </c>
      <c r="I8" s="14">
        <f t="shared" ref="I8:I71" si="5">IFERROR(PV($C$2,A8,,-H8),"")</f>
        <v>517457.47538048343</v>
      </c>
      <c r="J8" s="1"/>
    </row>
    <row r="9" spans="1:14" x14ac:dyDescent="0.2">
      <c r="A9" s="13">
        <f t="shared" si="0"/>
        <v>2</v>
      </c>
      <c r="B9" s="14">
        <f t="shared" si="1"/>
        <v>0</v>
      </c>
      <c r="C9" s="14">
        <v>600000</v>
      </c>
      <c r="D9" s="14">
        <f t="shared" si="2"/>
        <v>1125000</v>
      </c>
      <c r="E9" s="14">
        <f t="shared" ref="E9:E72" si="6">IFERROR(D8-D9,"")</f>
        <v>375000</v>
      </c>
      <c r="F9" s="14">
        <f t="shared" si="3"/>
        <v>225000</v>
      </c>
      <c r="G9" s="14">
        <f t="shared" si="4"/>
        <v>49500</v>
      </c>
      <c r="H9" s="14">
        <f t="shared" ref="H9:H72" si="7">IFERROR(C9-G9+B9,"")</f>
        <v>550500</v>
      </c>
      <c r="I9" s="14">
        <f t="shared" si="5"/>
        <v>441215.71962243796</v>
      </c>
      <c r="J9" s="1"/>
    </row>
    <row r="10" spans="1:14" x14ac:dyDescent="0.2">
      <c r="A10" s="13">
        <f t="shared" si="0"/>
        <v>3</v>
      </c>
      <c r="B10" s="14">
        <f t="shared" si="1"/>
        <v>0</v>
      </c>
      <c r="C10" s="14">
        <v>600000</v>
      </c>
      <c r="D10" s="14">
        <f t="shared" si="2"/>
        <v>843750</v>
      </c>
      <c r="E10" s="14">
        <f t="shared" si="6"/>
        <v>281250</v>
      </c>
      <c r="F10" s="14">
        <f t="shared" si="3"/>
        <v>318750</v>
      </c>
      <c r="G10" s="14">
        <f t="shared" si="4"/>
        <v>70125</v>
      </c>
      <c r="H10" s="14">
        <f t="shared" si="7"/>
        <v>529875</v>
      </c>
      <c r="I10" s="14">
        <f t="shared" si="5"/>
        <v>380201.57378689566</v>
      </c>
    </row>
    <row r="11" spans="1:14" x14ac:dyDescent="0.2">
      <c r="A11" s="13">
        <f t="shared" si="0"/>
        <v>4</v>
      </c>
      <c r="B11" s="14">
        <f t="shared" si="1"/>
        <v>0</v>
      </c>
      <c r="C11" s="14">
        <v>600000</v>
      </c>
      <c r="D11" s="14">
        <f t="shared" si="2"/>
        <v>632812.5</v>
      </c>
      <c r="E11" s="14">
        <f t="shared" si="6"/>
        <v>210937.5</v>
      </c>
      <c r="F11" s="14">
        <f t="shared" si="3"/>
        <v>389062.5</v>
      </c>
      <c r="G11" s="14">
        <f t="shared" si="4"/>
        <v>85593.75</v>
      </c>
      <c r="H11" s="14">
        <f t="shared" si="7"/>
        <v>514406.25</v>
      </c>
      <c r="I11" s="14">
        <f t="shared" si="5"/>
        <v>330440.70809561177</v>
      </c>
    </row>
    <row r="12" spans="1:14" x14ac:dyDescent="0.2">
      <c r="A12" s="13">
        <f t="shared" si="0"/>
        <v>5</v>
      </c>
      <c r="B12" s="14">
        <f t="shared" si="1"/>
        <v>400000</v>
      </c>
      <c r="C12" s="14">
        <v>600000</v>
      </c>
      <c r="D12" s="14">
        <f t="shared" si="2"/>
        <v>400000</v>
      </c>
      <c r="E12" s="14">
        <f t="shared" si="6"/>
        <v>232812.5</v>
      </c>
      <c r="F12" s="14">
        <f t="shared" si="3"/>
        <v>367187.5</v>
      </c>
      <c r="G12" s="14">
        <f t="shared" si="4"/>
        <v>80781.25</v>
      </c>
      <c r="H12" s="14">
        <f t="shared" si="7"/>
        <v>919218.75</v>
      </c>
      <c r="I12" s="14">
        <f t="shared" si="5"/>
        <v>528631.4642092057</v>
      </c>
      <c r="J12" s="54"/>
    </row>
    <row r="13" spans="1:14" x14ac:dyDescent="0.2">
      <c r="A13" s="13" t="str">
        <f t="shared" si="0"/>
        <v/>
      </c>
      <c r="B13" s="14" t="str">
        <f t="shared" si="1"/>
        <v/>
      </c>
      <c r="C13" s="14"/>
      <c r="D13" s="14" t="str">
        <f t="shared" si="2"/>
        <v/>
      </c>
      <c r="E13" s="14" t="str">
        <f t="shared" si="6"/>
        <v/>
      </c>
      <c r="F13" s="14" t="str">
        <f t="shared" si="3"/>
        <v/>
      </c>
      <c r="G13" s="14" t="str">
        <f t="shared" si="4"/>
        <v/>
      </c>
      <c r="H13" s="14" t="str">
        <f t="shared" si="7"/>
        <v/>
      </c>
      <c r="I13" s="14" t="str">
        <f t="shared" si="5"/>
        <v/>
      </c>
    </row>
    <row r="14" spans="1:14" x14ac:dyDescent="0.2">
      <c r="A14" s="13" t="str">
        <f t="shared" si="0"/>
        <v/>
      </c>
      <c r="B14" s="14" t="str">
        <f t="shared" si="1"/>
        <v/>
      </c>
      <c r="C14" s="14"/>
      <c r="D14" s="14" t="str">
        <f t="shared" si="2"/>
        <v/>
      </c>
      <c r="E14" s="14" t="str">
        <f t="shared" si="6"/>
        <v/>
      </c>
      <c r="F14" s="14" t="str">
        <f t="shared" si="3"/>
        <v/>
      </c>
      <c r="G14" s="14" t="str">
        <f t="shared" si="4"/>
        <v/>
      </c>
      <c r="H14" s="14" t="str">
        <f t="shared" si="7"/>
        <v/>
      </c>
      <c r="I14" s="14" t="str">
        <f t="shared" si="5"/>
        <v/>
      </c>
    </row>
    <row r="15" spans="1:14" x14ac:dyDescent="0.2">
      <c r="A15" s="13" t="str">
        <f t="shared" si="0"/>
        <v/>
      </c>
      <c r="B15" s="14" t="str">
        <f t="shared" si="1"/>
        <v/>
      </c>
      <c r="C15" s="14"/>
      <c r="D15" s="14" t="str">
        <f t="shared" si="2"/>
        <v/>
      </c>
      <c r="E15" s="14" t="str">
        <f t="shared" si="6"/>
        <v/>
      </c>
      <c r="F15" s="14" t="str">
        <f t="shared" si="3"/>
        <v/>
      </c>
      <c r="G15" s="14" t="str">
        <f t="shared" si="4"/>
        <v/>
      </c>
      <c r="H15" s="14" t="str">
        <f t="shared" si="7"/>
        <v/>
      </c>
      <c r="I15" s="14" t="str">
        <f t="shared" si="5"/>
        <v/>
      </c>
    </row>
    <row r="16" spans="1:14" x14ac:dyDescent="0.2">
      <c r="A16" s="13" t="str">
        <f t="shared" si="0"/>
        <v/>
      </c>
      <c r="B16" s="14" t="str">
        <f t="shared" si="1"/>
        <v/>
      </c>
      <c r="C16" s="14"/>
      <c r="D16" s="14" t="str">
        <f t="shared" si="2"/>
        <v/>
      </c>
      <c r="E16" s="14" t="str">
        <f t="shared" si="6"/>
        <v/>
      </c>
      <c r="F16" s="14" t="str">
        <f t="shared" si="3"/>
        <v/>
      </c>
      <c r="G16" s="14" t="str">
        <f t="shared" si="4"/>
        <v/>
      </c>
      <c r="H16" s="14" t="str">
        <f t="shared" si="7"/>
        <v/>
      </c>
      <c r="I16" s="14" t="str">
        <f t="shared" si="5"/>
        <v/>
      </c>
    </row>
    <row r="17" spans="1:9" x14ac:dyDescent="0.2">
      <c r="A17" s="13" t="str">
        <f t="shared" si="0"/>
        <v/>
      </c>
      <c r="B17" s="14" t="str">
        <f t="shared" si="1"/>
        <v/>
      </c>
      <c r="C17" s="14"/>
      <c r="D17" s="14" t="str">
        <f t="shared" si="2"/>
        <v/>
      </c>
      <c r="E17" s="14" t="str">
        <f t="shared" si="6"/>
        <v/>
      </c>
      <c r="F17" s="14" t="str">
        <f t="shared" si="3"/>
        <v/>
      </c>
      <c r="G17" s="14" t="str">
        <f t="shared" si="4"/>
        <v/>
      </c>
      <c r="H17" s="14" t="str">
        <f t="shared" si="7"/>
        <v/>
      </c>
      <c r="I17" s="14" t="str">
        <f t="shared" si="5"/>
        <v/>
      </c>
    </row>
    <row r="18" spans="1:9" x14ac:dyDescent="0.2">
      <c r="A18" s="13" t="str">
        <f t="shared" si="0"/>
        <v/>
      </c>
      <c r="B18" s="14" t="str">
        <f t="shared" si="1"/>
        <v/>
      </c>
      <c r="C18" s="14"/>
      <c r="D18" s="14" t="str">
        <f t="shared" si="2"/>
        <v/>
      </c>
      <c r="E18" s="14" t="str">
        <f t="shared" si="6"/>
        <v/>
      </c>
      <c r="F18" s="14" t="str">
        <f t="shared" si="3"/>
        <v/>
      </c>
      <c r="G18" s="14" t="str">
        <f t="shared" si="4"/>
        <v/>
      </c>
      <c r="H18" s="14" t="str">
        <f t="shared" si="7"/>
        <v/>
      </c>
      <c r="I18" s="14" t="str">
        <f t="shared" si="5"/>
        <v/>
      </c>
    </row>
    <row r="19" spans="1:9" x14ac:dyDescent="0.2">
      <c r="A19" s="13" t="str">
        <f t="shared" si="0"/>
        <v/>
      </c>
      <c r="B19" s="14" t="str">
        <f t="shared" si="1"/>
        <v/>
      </c>
      <c r="C19" s="14"/>
      <c r="D19" s="14" t="str">
        <f t="shared" si="2"/>
        <v/>
      </c>
      <c r="E19" s="14" t="str">
        <f t="shared" si="6"/>
        <v/>
      </c>
      <c r="F19" s="14" t="str">
        <f t="shared" si="3"/>
        <v/>
      </c>
      <c r="G19" s="14" t="str">
        <f t="shared" si="4"/>
        <v/>
      </c>
      <c r="H19" s="14" t="str">
        <f t="shared" si="7"/>
        <v/>
      </c>
      <c r="I19" s="14" t="str">
        <f t="shared" si="5"/>
        <v/>
      </c>
    </row>
    <row r="20" spans="1:9" x14ac:dyDescent="0.2">
      <c r="A20" s="13" t="str">
        <f t="shared" si="0"/>
        <v/>
      </c>
      <c r="B20" s="14" t="str">
        <f t="shared" si="1"/>
        <v/>
      </c>
      <c r="C20" s="14"/>
      <c r="D20" s="14" t="str">
        <f t="shared" si="2"/>
        <v/>
      </c>
      <c r="E20" s="14" t="str">
        <f t="shared" si="6"/>
        <v/>
      </c>
      <c r="F20" s="14" t="str">
        <f t="shared" si="3"/>
        <v/>
      </c>
      <c r="G20" s="14" t="str">
        <f t="shared" si="4"/>
        <v/>
      </c>
      <c r="H20" s="14" t="str">
        <f t="shared" si="7"/>
        <v/>
      </c>
      <c r="I20" s="14" t="str">
        <f t="shared" si="5"/>
        <v/>
      </c>
    </row>
    <row r="21" spans="1:9" x14ac:dyDescent="0.2">
      <c r="A21" s="13" t="str">
        <f t="shared" si="0"/>
        <v/>
      </c>
      <c r="B21" s="14" t="str">
        <f t="shared" si="1"/>
        <v/>
      </c>
      <c r="C21" s="14"/>
      <c r="D21" s="14" t="str">
        <f t="shared" si="2"/>
        <v/>
      </c>
      <c r="E21" s="14" t="str">
        <f t="shared" si="6"/>
        <v/>
      </c>
      <c r="F21" s="14" t="str">
        <f t="shared" si="3"/>
        <v/>
      </c>
      <c r="G21" s="14" t="str">
        <f t="shared" si="4"/>
        <v/>
      </c>
      <c r="H21" s="14" t="str">
        <f t="shared" si="7"/>
        <v/>
      </c>
      <c r="I21" s="14" t="str">
        <f t="shared" si="5"/>
        <v/>
      </c>
    </row>
    <row r="22" spans="1:9" x14ac:dyDescent="0.2">
      <c r="A22" s="13" t="str">
        <f t="shared" si="0"/>
        <v/>
      </c>
      <c r="B22" s="14" t="str">
        <f t="shared" si="1"/>
        <v/>
      </c>
      <c r="C22" s="14"/>
      <c r="D22" s="14" t="str">
        <f t="shared" si="2"/>
        <v/>
      </c>
      <c r="E22" s="14" t="str">
        <f t="shared" si="6"/>
        <v/>
      </c>
      <c r="F22" s="14" t="str">
        <f t="shared" si="3"/>
        <v/>
      </c>
      <c r="G22" s="14" t="str">
        <f t="shared" si="4"/>
        <v/>
      </c>
      <c r="H22" s="14" t="str">
        <f t="shared" si="7"/>
        <v/>
      </c>
      <c r="I22" s="14" t="str">
        <f t="shared" si="5"/>
        <v/>
      </c>
    </row>
    <row r="23" spans="1:9" x14ac:dyDescent="0.2">
      <c r="A23" s="13" t="str">
        <f t="shared" si="0"/>
        <v/>
      </c>
      <c r="B23" s="14" t="str">
        <f t="shared" si="1"/>
        <v/>
      </c>
      <c r="C23" s="14"/>
      <c r="D23" s="14" t="str">
        <f t="shared" si="2"/>
        <v/>
      </c>
      <c r="E23" s="14" t="str">
        <f t="shared" si="6"/>
        <v/>
      </c>
      <c r="F23" s="14" t="str">
        <f t="shared" si="3"/>
        <v/>
      </c>
      <c r="G23" s="14" t="str">
        <f t="shared" si="4"/>
        <v/>
      </c>
      <c r="H23" s="14" t="str">
        <f t="shared" si="7"/>
        <v/>
      </c>
      <c r="I23" s="14" t="str">
        <f t="shared" si="5"/>
        <v/>
      </c>
    </row>
    <row r="24" spans="1:9" x14ac:dyDescent="0.2">
      <c r="A24" s="13" t="str">
        <f t="shared" si="0"/>
        <v/>
      </c>
      <c r="B24" s="14" t="str">
        <f t="shared" si="1"/>
        <v/>
      </c>
      <c r="C24" s="14"/>
      <c r="D24" s="14" t="str">
        <f t="shared" si="2"/>
        <v/>
      </c>
      <c r="E24" s="14" t="str">
        <f t="shared" si="6"/>
        <v/>
      </c>
      <c r="F24" s="14" t="str">
        <f t="shared" si="3"/>
        <v/>
      </c>
      <c r="G24" s="14" t="str">
        <f t="shared" si="4"/>
        <v/>
      </c>
      <c r="H24" s="14" t="str">
        <f t="shared" si="7"/>
        <v/>
      </c>
      <c r="I24" s="14" t="str">
        <f t="shared" si="5"/>
        <v/>
      </c>
    </row>
    <row r="25" spans="1:9" x14ac:dyDescent="0.2">
      <c r="A25" s="13" t="str">
        <f t="shared" si="0"/>
        <v/>
      </c>
      <c r="B25" s="14" t="str">
        <f t="shared" si="1"/>
        <v/>
      </c>
      <c r="C25" s="14"/>
      <c r="D25" s="14" t="str">
        <f t="shared" si="2"/>
        <v/>
      </c>
      <c r="E25" s="14" t="str">
        <f t="shared" si="6"/>
        <v/>
      </c>
      <c r="F25" s="14" t="str">
        <f t="shared" si="3"/>
        <v/>
      </c>
      <c r="G25" s="14" t="str">
        <f t="shared" si="4"/>
        <v/>
      </c>
      <c r="H25" s="14" t="str">
        <f t="shared" si="7"/>
        <v/>
      </c>
      <c r="I25" s="14" t="str">
        <f t="shared" si="5"/>
        <v/>
      </c>
    </row>
    <row r="26" spans="1:9" x14ac:dyDescent="0.2">
      <c r="A26" s="13" t="str">
        <f t="shared" si="0"/>
        <v/>
      </c>
      <c r="B26" s="14" t="str">
        <f t="shared" si="1"/>
        <v/>
      </c>
      <c r="C26" s="14"/>
      <c r="D26" s="14" t="str">
        <f t="shared" si="2"/>
        <v/>
      </c>
      <c r="E26" s="14" t="str">
        <f t="shared" si="6"/>
        <v/>
      </c>
      <c r="F26" s="14" t="str">
        <f t="shared" si="3"/>
        <v/>
      </c>
      <c r="G26" s="14" t="str">
        <f t="shared" si="4"/>
        <v/>
      </c>
      <c r="H26" s="14" t="str">
        <f t="shared" si="7"/>
        <v/>
      </c>
      <c r="I26" s="14" t="str">
        <f t="shared" si="5"/>
        <v/>
      </c>
    </row>
    <row r="27" spans="1:9" x14ac:dyDescent="0.2">
      <c r="A27" s="13" t="str">
        <f t="shared" si="0"/>
        <v/>
      </c>
      <c r="B27" s="14" t="str">
        <f t="shared" si="1"/>
        <v/>
      </c>
      <c r="C27" s="14"/>
      <c r="D27" s="14" t="str">
        <f t="shared" si="2"/>
        <v/>
      </c>
      <c r="E27" s="14" t="str">
        <f t="shared" si="6"/>
        <v/>
      </c>
      <c r="F27" s="14" t="str">
        <f t="shared" si="3"/>
        <v/>
      </c>
      <c r="G27" s="14" t="str">
        <f t="shared" si="4"/>
        <v/>
      </c>
      <c r="H27" s="14" t="str">
        <f t="shared" si="7"/>
        <v/>
      </c>
      <c r="I27" s="14" t="str">
        <f t="shared" si="5"/>
        <v/>
      </c>
    </row>
    <row r="28" spans="1:9" x14ac:dyDescent="0.2">
      <c r="A28" s="13" t="str">
        <f t="shared" si="0"/>
        <v/>
      </c>
      <c r="B28" s="14" t="str">
        <f t="shared" si="1"/>
        <v/>
      </c>
      <c r="C28" s="14"/>
      <c r="D28" s="14" t="str">
        <f t="shared" si="2"/>
        <v/>
      </c>
      <c r="E28" s="14" t="str">
        <f t="shared" si="6"/>
        <v/>
      </c>
      <c r="F28" s="14" t="str">
        <f t="shared" si="3"/>
        <v/>
      </c>
      <c r="G28" s="14" t="str">
        <f t="shared" si="4"/>
        <v/>
      </c>
      <c r="H28" s="14" t="str">
        <f t="shared" si="7"/>
        <v/>
      </c>
      <c r="I28" s="14" t="str">
        <f t="shared" si="5"/>
        <v/>
      </c>
    </row>
    <row r="29" spans="1:9" x14ac:dyDescent="0.2">
      <c r="A29" s="13" t="str">
        <f t="shared" si="0"/>
        <v/>
      </c>
      <c r="B29" s="14" t="str">
        <f t="shared" si="1"/>
        <v/>
      </c>
      <c r="C29" s="14"/>
      <c r="D29" s="14" t="str">
        <f t="shared" si="2"/>
        <v/>
      </c>
      <c r="E29" s="14" t="str">
        <f t="shared" si="6"/>
        <v/>
      </c>
      <c r="F29" s="14" t="str">
        <f t="shared" si="3"/>
        <v/>
      </c>
      <c r="G29" s="14" t="str">
        <f t="shared" si="4"/>
        <v/>
      </c>
      <c r="H29" s="14" t="str">
        <f t="shared" si="7"/>
        <v/>
      </c>
      <c r="I29" s="14" t="str">
        <f t="shared" si="5"/>
        <v/>
      </c>
    </row>
    <row r="30" spans="1:9" x14ac:dyDescent="0.2">
      <c r="A30" s="13" t="str">
        <f t="shared" si="0"/>
        <v/>
      </c>
      <c r="B30" s="14" t="str">
        <f t="shared" si="1"/>
        <v/>
      </c>
      <c r="C30" s="14"/>
      <c r="D30" s="14" t="str">
        <f t="shared" si="2"/>
        <v/>
      </c>
      <c r="E30" s="14" t="str">
        <f t="shared" si="6"/>
        <v/>
      </c>
      <c r="F30" s="14" t="str">
        <f t="shared" si="3"/>
        <v/>
      </c>
      <c r="G30" s="14" t="str">
        <f t="shared" si="4"/>
        <v/>
      </c>
      <c r="H30" s="14" t="str">
        <f t="shared" si="7"/>
        <v/>
      </c>
      <c r="I30" s="14" t="str">
        <f t="shared" si="5"/>
        <v/>
      </c>
    </row>
    <row r="31" spans="1:9" x14ac:dyDescent="0.2">
      <c r="A31" s="13" t="str">
        <f t="shared" si="0"/>
        <v/>
      </c>
      <c r="B31" s="14" t="str">
        <f t="shared" si="1"/>
        <v/>
      </c>
      <c r="C31" s="14"/>
      <c r="D31" s="14" t="str">
        <f t="shared" si="2"/>
        <v/>
      </c>
      <c r="E31" s="14" t="str">
        <f t="shared" si="6"/>
        <v/>
      </c>
      <c r="F31" s="14" t="str">
        <f t="shared" si="3"/>
        <v/>
      </c>
      <c r="G31" s="14" t="str">
        <f t="shared" si="4"/>
        <v/>
      </c>
      <c r="H31" s="14" t="str">
        <f t="shared" si="7"/>
        <v/>
      </c>
      <c r="I31" s="14" t="str">
        <f t="shared" si="5"/>
        <v/>
      </c>
    </row>
    <row r="32" spans="1:9" x14ac:dyDescent="0.2">
      <c r="A32" s="13" t="str">
        <f t="shared" si="0"/>
        <v/>
      </c>
      <c r="B32" s="14" t="str">
        <f t="shared" si="1"/>
        <v/>
      </c>
      <c r="C32" s="14"/>
      <c r="D32" s="14" t="str">
        <f t="shared" si="2"/>
        <v/>
      </c>
      <c r="E32" s="14" t="str">
        <f t="shared" si="6"/>
        <v/>
      </c>
      <c r="F32" s="14" t="str">
        <f t="shared" si="3"/>
        <v/>
      </c>
      <c r="G32" s="14" t="str">
        <f t="shared" si="4"/>
        <v/>
      </c>
      <c r="H32" s="14" t="str">
        <f t="shared" si="7"/>
        <v/>
      </c>
      <c r="I32" s="14" t="str">
        <f t="shared" si="5"/>
        <v/>
      </c>
    </row>
    <row r="33" spans="1:9" x14ac:dyDescent="0.2">
      <c r="A33" s="13" t="str">
        <f t="shared" si="0"/>
        <v/>
      </c>
      <c r="B33" s="14" t="str">
        <f t="shared" si="1"/>
        <v/>
      </c>
      <c r="C33" s="14"/>
      <c r="D33" s="14" t="str">
        <f t="shared" si="2"/>
        <v/>
      </c>
      <c r="E33" s="14" t="str">
        <f t="shared" si="6"/>
        <v/>
      </c>
      <c r="F33" s="14" t="str">
        <f t="shared" si="3"/>
        <v/>
      </c>
      <c r="G33" s="14" t="str">
        <f t="shared" si="4"/>
        <v/>
      </c>
      <c r="H33" s="14" t="str">
        <f t="shared" si="7"/>
        <v/>
      </c>
      <c r="I33" s="14" t="str">
        <f t="shared" si="5"/>
        <v/>
      </c>
    </row>
    <row r="34" spans="1:9" x14ac:dyDescent="0.2">
      <c r="A34" s="13" t="str">
        <f t="shared" si="0"/>
        <v/>
      </c>
      <c r="B34" s="14" t="str">
        <f t="shared" si="1"/>
        <v/>
      </c>
      <c r="C34" s="14"/>
      <c r="D34" s="14" t="str">
        <f t="shared" si="2"/>
        <v/>
      </c>
      <c r="E34" s="14" t="str">
        <f t="shared" si="6"/>
        <v/>
      </c>
      <c r="F34" s="14" t="str">
        <f t="shared" si="3"/>
        <v/>
      </c>
      <c r="G34" s="14" t="str">
        <f t="shared" si="4"/>
        <v/>
      </c>
      <c r="H34" s="14" t="str">
        <f t="shared" si="7"/>
        <v/>
      </c>
      <c r="I34" s="14" t="str">
        <f t="shared" si="5"/>
        <v/>
      </c>
    </row>
    <row r="35" spans="1:9" x14ac:dyDescent="0.2">
      <c r="A35" s="13" t="str">
        <f t="shared" si="0"/>
        <v/>
      </c>
      <c r="B35" s="14" t="str">
        <f t="shared" si="1"/>
        <v/>
      </c>
      <c r="C35" s="14"/>
      <c r="D35" s="14" t="str">
        <f t="shared" si="2"/>
        <v/>
      </c>
      <c r="E35" s="14" t="str">
        <f t="shared" si="6"/>
        <v/>
      </c>
      <c r="F35" s="14" t="str">
        <f t="shared" si="3"/>
        <v/>
      </c>
      <c r="G35" s="14" t="str">
        <f t="shared" si="4"/>
        <v/>
      </c>
      <c r="H35" s="14" t="str">
        <f t="shared" si="7"/>
        <v/>
      </c>
      <c r="I35" s="14" t="str">
        <f t="shared" si="5"/>
        <v/>
      </c>
    </row>
    <row r="36" spans="1:9" x14ac:dyDescent="0.2">
      <c r="A36" s="13" t="str">
        <f t="shared" si="0"/>
        <v/>
      </c>
      <c r="B36" s="14" t="str">
        <f t="shared" si="1"/>
        <v/>
      </c>
      <c r="C36" s="14"/>
      <c r="D36" s="14" t="str">
        <f t="shared" si="2"/>
        <v/>
      </c>
      <c r="E36" s="14" t="str">
        <f t="shared" si="6"/>
        <v/>
      </c>
      <c r="F36" s="14" t="str">
        <f t="shared" si="3"/>
        <v/>
      </c>
      <c r="G36" s="14" t="str">
        <f t="shared" si="4"/>
        <v/>
      </c>
      <c r="H36" s="14" t="str">
        <f t="shared" si="7"/>
        <v/>
      </c>
      <c r="I36" s="14" t="str">
        <f t="shared" si="5"/>
        <v/>
      </c>
    </row>
    <row r="37" spans="1:9" x14ac:dyDescent="0.2">
      <c r="A37" s="13" t="str">
        <f t="shared" si="0"/>
        <v/>
      </c>
      <c r="B37" s="14" t="str">
        <f t="shared" si="1"/>
        <v/>
      </c>
      <c r="C37" s="14"/>
      <c r="D37" s="14" t="str">
        <f t="shared" si="2"/>
        <v/>
      </c>
      <c r="E37" s="14" t="str">
        <f t="shared" si="6"/>
        <v/>
      </c>
      <c r="F37" s="14" t="str">
        <f t="shared" si="3"/>
        <v/>
      </c>
      <c r="G37" s="14" t="str">
        <f t="shared" si="4"/>
        <v/>
      </c>
      <c r="H37" s="14" t="str">
        <f t="shared" si="7"/>
        <v/>
      </c>
      <c r="I37" s="14" t="str">
        <f t="shared" si="5"/>
        <v/>
      </c>
    </row>
    <row r="38" spans="1:9" x14ac:dyDescent="0.2">
      <c r="A38" s="13" t="str">
        <f t="shared" si="0"/>
        <v/>
      </c>
      <c r="B38" s="14" t="str">
        <f t="shared" si="1"/>
        <v/>
      </c>
      <c r="C38" s="14"/>
      <c r="D38" s="14" t="str">
        <f t="shared" si="2"/>
        <v/>
      </c>
      <c r="E38" s="14" t="str">
        <f t="shared" si="6"/>
        <v/>
      </c>
      <c r="F38" s="14" t="str">
        <f t="shared" si="3"/>
        <v/>
      </c>
      <c r="G38" s="14" t="str">
        <f t="shared" si="4"/>
        <v/>
      </c>
      <c r="H38" s="14" t="str">
        <f t="shared" si="7"/>
        <v/>
      </c>
      <c r="I38" s="14" t="str">
        <f t="shared" si="5"/>
        <v/>
      </c>
    </row>
    <row r="39" spans="1:9" x14ac:dyDescent="0.2">
      <c r="A39" s="13" t="str">
        <f t="shared" si="0"/>
        <v/>
      </c>
      <c r="B39" s="14" t="str">
        <f t="shared" si="1"/>
        <v/>
      </c>
      <c r="C39" s="14"/>
      <c r="D39" s="14" t="str">
        <f t="shared" si="2"/>
        <v/>
      </c>
      <c r="E39" s="14" t="str">
        <f t="shared" si="6"/>
        <v/>
      </c>
      <c r="F39" s="14" t="str">
        <f t="shared" si="3"/>
        <v/>
      </c>
      <c r="G39" s="14" t="str">
        <f t="shared" si="4"/>
        <v/>
      </c>
      <c r="H39" s="14" t="str">
        <f t="shared" si="7"/>
        <v/>
      </c>
      <c r="I39" s="14" t="str">
        <f t="shared" si="5"/>
        <v/>
      </c>
    </row>
    <row r="40" spans="1:9" x14ac:dyDescent="0.2">
      <c r="A40" s="13" t="str">
        <f t="shared" si="0"/>
        <v/>
      </c>
      <c r="B40" s="14" t="str">
        <f t="shared" ref="B40:B71" si="8">IF(ROW(A40)-7&lt;=$A$2,IF(ROW(A40)-7=$A$2,$D$2,0),"")</f>
        <v/>
      </c>
      <c r="C40" s="14"/>
      <c r="D40" s="14" t="str">
        <f t="shared" si="2"/>
        <v/>
      </c>
      <c r="E40" s="14" t="str">
        <f t="shared" si="6"/>
        <v/>
      </c>
      <c r="F40" s="14" t="str">
        <f t="shared" ref="F40:F71" si="9">IFERROR(C40-E40,"")</f>
        <v/>
      </c>
      <c r="G40" s="14" t="str">
        <f t="shared" ref="G40:G71" si="10">IFERROR(F40*$G$2,"")</f>
        <v/>
      </c>
      <c r="H40" s="14" t="str">
        <f t="shared" si="7"/>
        <v/>
      </c>
      <c r="I40" s="14" t="str">
        <f t="shared" si="5"/>
        <v/>
      </c>
    </row>
    <row r="41" spans="1:9" x14ac:dyDescent="0.2">
      <c r="A41" s="13" t="str">
        <f t="shared" si="0"/>
        <v/>
      </c>
      <c r="B41" s="14" t="str">
        <f t="shared" si="8"/>
        <v/>
      </c>
      <c r="C41" s="14"/>
      <c r="D41" s="14" t="str">
        <f t="shared" si="2"/>
        <v/>
      </c>
      <c r="E41" s="14" t="str">
        <f t="shared" si="6"/>
        <v/>
      </c>
      <c r="F41" s="14" t="str">
        <f t="shared" si="9"/>
        <v/>
      </c>
      <c r="G41" s="14" t="str">
        <f t="shared" si="10"/>
        <v/>
      </c>
      <c r="H41" s="14" t="str">
        <f t="shared" si="7"/>
        <v/>
      </c>
      <c r="I41" s="14" t="str">
        <f t="shared" si="5"/>
        <v/>
      </c>
    </row>
    <row r="42" spans="1:9" x14ac:dyDescent="0.2">
      <c r="A42" s="13" t="str">
        <f t="shared" si="0"/>
        <v/>
      </c>
      <c r="B42" s="14" t="str">
        <f t="shared" si="8"/>
        <v/>
      </c>
      <c r="C42" s="14"/>
      <c r="D42" s="14" t="str">
        <f t="shared" si="2"/>
        <v/>
      </c>
      <c r="E42" s="14" t="str">
        <f t="shared" si="6"/>
        <v/>
      </c>
      <c r="F42" s="14" t="str">
        <f t="shared" si="9"/>
        <v/>
      </c>
      <c r="G42" s="14" t="str">
        <f t="shared" si="10"/>
        <v/>
      </c>
      <c r="H42" s="14" t="str">
        <f t="shared" si="7"/>
        <v/>
      </c>
      <c r="I42" s="14" t="str">
        <f t="shared" si="5"/>
        <v/>
      </c>
    </row>
    <row r="43" spans="1:9" x14ac:dyDescent="0.2">
      <c r="A43" s="13" t="str">
        <f t="shared" si="0"/>
        <v/>
      </c>
      <c r="B43" s="14" t="str">
        <f t="shared" si="8"/>
        <v/>
      </c>
      <c r="C43" s="14"/>
      <c r="D43" s="14" t="str">
        <f t="shared" si="2"/>
        <v/>
      </c>
      <c r="E43" s="14" t="str">
        <f t="shared" si="6"/>
        <v/>
      </c>
      <c r="F43" s="14" t="str">
        <f t="shared" si="9"/>
        <v/>
      </c>
      <c r="G43" s="14" t="str">
        <f t="shared" si="10"/>
        <v/>
      </c>
      <c r="H43" s="14" t="str">
        <f t="shared" si="7"/>
        <v/>
      </c>
      <c r="I43" s="14" t="str">
        <f t="shared" si="5"/>
        <v/>
      </c>
    </row>
    <row r="44" spans="1:9" x14ac:dyDescent="0.2">
      <c r="A44" s="13" t="str">
        <f t="shared" si="0"/>
        <v/>
      </c>
      <c r="B44" s="14" t="str">
        <f t="shared" si="8"/>
        <v/>
      </c>
      <c r="C44" s="14"/>
      <c r="D44" s="14" t="str">
        <f t="shared" si="2"/>
        <v/>
      </c>
      <c r="E44" s="14" t="str">
        <f t="shared" si="6"/>
        <v/>
      </c>
      <c r="F44" s="14" t="str">
        <f t="shared" si="9"/>
        <v/>
      </c>
      <c r="G44" s="14" t="str">
        <f t="shared" si="10"/>
        <v/>
      </c>
      <c r="H44" s="14" t="str">
        <f t="shared" si="7"/>
        <v/>
      </c>
      <c r="I44" s="14" t="str">
        <f t="shared" si="5"/>
        <v/>
      </c>
    </row>
    <row r="45" spans="1:9" x14ac:dyDescent="0.2">
      <c r="A45" s="13" t="str">
        <f t="shared" si="0"/>
        <v/>
      </c>
      <c r="B45" s="14" t="str">
        <f t="shared" si="8"/>
        <v/>
      </c>
      <c r="C45" s="14"/>
      <c r="D45" s="14" t="str">
        <f t="shared" si="2"/>
        <v/>
      </c>
      <c r="E45" s="14" t="str">
        <f t="shared" si="6"/>
        <v/>
      </c>
      <c r="F45" s="14" t="str">
        <f t="shared" si="9"/>
        <v/>
      </c>
      <c r="G45" s="14" t="str">
        <f t="shared" si="10"/>
        <v/>
      </c>
      <c r="H45" s="14" t="str">
        <f t="shared" si="7"/>
        <v/>
      </c>
      <c r="I45" s="14" t="str">
        <f t="shared" si="5"/>
        <v/>
      </c>
    </row>
    <row r="46" spans="1:9" x14ac:dyDescent="0.2">
      <c r="A46" s="13" t="str">
        <f t="shared" si="0"/>
        <v/>
      </c>
      <c r="B46" s="14" t="str">
        <f t="shared" si="8"/>
        <v/>
      </c>
      <c r="C46" s="14"/>
      <c r="D46" s="14" t="str">
        <f t="shared" si="2"/>
        <v/>
      </c>
      <c r="E46" s="14" t="str">
        <f t="shared" si="6"/>
        <v/>
      </c>
      <c r="F46" s="14" t="str">
        <f t="shared" si="9"/>
        <v/>
      </c>
      <c r="G46" s="14" t="str">
        <f t="shared" si="10"/>
        <v/>
      </c>
      <c r="H46" s="14" t="str">
        <f t="shared" si="7"/>
        <v/>
      </c>
      <c r="I46" s="14" t="str">
        <f t="shared" si="5"/>
        <v/>
      </c>
    </row>
    <row r="47" spans="1:9" x14ac:dyDescent="0.2">
      <c r="A47" s="13" t="str">
        <f t="shared" si="0"/>
        <v/>
      </c>
      <c r="B47" s="14" t="str">
        <f t="shared" si="8"/>
        <v/>
      </c>
      <c r="C47" s="14"/>
      <c r="D47" s="14" t="str">
        <f t="shared" si="2"/>
        <v/>
      </c>
      <c r="E47" s="14" t="str">
        <f t="shared" si="6"/>
        <v/>
      </c>
      <c r="F47" s="14" t="str">
        <f t="shared" si="9"/>
        <v/>
      </c>
      <c r="G47" s="14" t="str">
        <f t="shared" si="10"/>
        <v/>
      </c>
      <c r="H47" s="14" t="str">
        <f t="shared" si="7"/>
        <v/>
      </c>
      <c r="I47" s="14" t="str">
        <f t="shared" si="5"/>
        <v/>
      </c>
    </row>
    <row r="48" spans="1:9" x14ac:dyDescent="0.2">
      <c r="A48" s="13" t="str">
        <f t="shared" si="0"/>
        <v/>
      </c>
      <c r="B48" s="14" t="str">
        <f t="shared" si="8"/>
        <v/>
      </c>
      <c r="C48" s="14"/>
      <c r="D48" s="14" t="str">
        <f t="shared" si="2"/>
        <v/>
      </c>
      <c r="E48" s="14" t="str">
        <f t="shared" si="6"/>
        <v/>
      </c>
      <c r="F48" s="14" t="str">
        <f t="shared" si="9"/>
        <v/>
      </c>
      <c r="G48" s="14" t="str">
        <f t="shared" si="10"/>
        <v/>
      </c>
      <c r="H48" s="14" t="str">
        <f t="shared" si="7"/>
        <v/>
      </c>
      <c r="I48" s="14" t="str">
        <f t="shared" si="5"/>
        <v/>
      </c>
    </row>
    <row r="49" spans="1:9" x14ac:dyDescent="0.2">
      <c r="A49" s="13" t="str">
        <f t="shared" si="0"/>
        <v/>
      </c>
      <c r="B49" s="14" t="str">
        <f t="shared" si="8"/>
        <v/>
      </c>
      <c r="C49" s="14"/>
      <c r="D49" s="14" t="str">
        <f t="shared" si="2"/>
        <v/>
      </c>
      <c r="E49" s="14" t="str">
        <f t="shared" si="6"/>
        <v/>
      </c>
      <c r="F49" s="14" t="str">
        <f t="shared" si="9"/>
        <v/>
      </c>
      <c r="G49" s="14" t="str">
        <f t="shared" si="10"/>
        <v/>
      </c>
      <c r="H49" s="14" t="str">
        <f t="shared" si="7"/>
        <v/>
      </c>
      <c r="I49" s="14" t="str">
        <f t="shared" si="5"/>
        <v/>
      </c>
    </row>
    <row r="50" spans="1:9" x14ac:dyDescent="0.2">
      <c r="A50" s="13" t="str">
        <f t="shared" si="0"/>
        <v/>
      </c>
      <c r="B50" s="14" t="str">
        <f t="shared" si="8"/>
        <v/>
      </c>
      <c r="C50" s="14"/>
      <c r="D50" s="14" t="str">
        <f t="shared" si="2"/>
        <v/>
      </c>
      <c r="E50" s="14" t="str">
        <f t="shared" si="6"/>
        <v/>
      </c>
      <c r="F50" s="14" t="str">
        <f t="shared" si="9"/>
        <v/>
      </c>
      <c r="G50" s="14" t="str">
        <f t="shared" si="10"/>
        <v/>
      </c>
      <c r="H50" s="14" t="str">
        <f t="shared" si="7"/>
        <v/>
      </c>
      <c r="I50" s="14" t="str">
        <f t="shared" si="5"/>
        <v/>
      </c>
    </row>
    <row r="51" spans="1:9" x14ac:dyDescent="0.2">
      <c r="A51" s="13" t="str">
        <f t="shared" si="0"/>
        <v/>
      </c>
      <c r="B51" s="14" t="str">
        <f t="shared" si="8"/>
        <v/>
      </c>
      <c r="C51" s="14"/>
      <c r="D51" s="14" t="str">
        <f t="shared" si="2"/>
        <v/>
      </c>
      <c r="E51" s="14" t="str">
        <f t="shared" si="6"/>
        <v/>
      </c>
      <c r="F51" s="14" t="str">
        <f t="shared" si="9"/>
        <v/>
      </c>
      <c r="G51" s="14" t="str">
        <f t="shared" si="10"/>
        <v/>
      </c>
      <c r="H51" s="14" t="str">
        <f t="shared" si="7"/>
        <v/>
      </c>
      <c r="I51" s="14" t="str">
        <f t="shared" si="5"/>
        <v/>
      </c>
    </row>
    <row r="52" spans="1:9" x14ac:dyDescent="0.2">
      <c r="A52" s="13" t="str">
        <f t="shared" si="0"/>
        <v/>
      </c>
      <c r="B52" s="14" t="str">
        <f t="shared" si="8"/>
        <v/>
      </c>
      <c r="C52" s="14"/>
      <c r="D52" s="14" t="str">
        <f t="shared" si="2"/>
        <v/>
      </c>
      <c r="E52" s="14" t="str">
        <f t="shared" si="6"/>
        <v/>
      </c>
      <c r="F52" s="14" t="str">
        <f t="shared" si="9"/>
        <v/>
      </c>
      <c r="G52" s="14" t="str">
        <f t="shared" si="10"/>
        <v/>
      </c>
      <c r="H52" s="14" t="str">
        <f t="shared" si="7"/>
        <v/>
      </c>
      <c r="I52" s="14" t="str">
        <f t="shared" si="5"/>
        <v/>
      </c>
    </row>
    <row r="53" spans="1:9" x14ac:dyDescent="0.2">
      <c r="A53" s="13" t="str">
        <f t="shared" si="0"/>
        <v/>
      </c>
      <c r="B53" s="14" t="str">
        <f t="shared" si="8"/>
        <v/>
      </c>
      <c r="C53" s="14"/>
      <c r="D53" s="14" t="str">
        <f t="shared" si="2"/>
        <v/>
      </c>
      <c r="E53" s="14" t="str">
        <f t="shared" si="6"/>
        <v/>
      </c>
      <c r="F53" s="14" t="str">
        <f t="shared" si="9"/>
        <v/>
      </c>
      <c r="G53" s="14" t="str">
        <f t="shared" si="10"/>
        <v/>
      </c>
      <c r="H53" s="14" t="str">
        <f t="shared" si="7"/>
        <v/>
      </c>
      <c r="I53" s="14" t="str">
        <f t="shared" si="5"/>
        <v/>
      </c>
    </row>
    <row r="54" spans="1:9" x14ac:dyDescent="0.2">
      <c r="A54" s="13" t="str">
        <f t="shared" si="0"/>
        <v/>
      </c>
      <c r="B54" s="14" t="str">
        <f t="shared" si="8"/>
        <v/>
      </c>
      <c r="C54" s="14"/>
      <c r="D54" s="14" t="str">
        <f t="shared" si="2"/>
        <v/>
      </c>
      <c r="E54" s="14" t="str">
        <f t="shared" si="6"/>
        <v/>
      </c>
      <c r="F54" s="14" t="str">
        <f t="shared" si="9"/>
        <v/>
      </c>
      <c r="G54" s="14" t="str">
        <f t="shared" si="10"/>
        <v/>
      </c>
      <c r="H54" s="14" t="str">
        <f t="shared" si="7"/>
        <v/>
      </c>
      <c r="I54" s="14" t="str">
        <f t="shared" si="5"/>
        <v/>
      </c>
    </row>
    <row r="55" spans="1:9" x14ac:dyDescent="0.2">
      <c r="A55" s="13" t="str">
        <f t="shared" si="0"/>
        <v/>
      </c>
      <c r="B55" s="14" t="str">
        <f t="shared" si="8"/>
        <v/>
      </c>
      <c r="C55" s="14"/>
      <c r="D55" s="14" t="str">
        <f t="shared" si="2"/>
        <v/>
      </c>
      <c r="E55" s="14" t="str">
        <f t="shared" si="6"/>
        <v/>
      </c>
      <c r="F55" s="14" t="str">
        <f t="shared" si="9"/>
        <v/>
      </c>
      <c r="G55" s="14" t="str">
        <f t="shared" si="10"/>
        <v/>
      </c>
      <c r="H55" s="14" t="str">
        <f t="shared" si="7"/>
        <v/>
      </c>
      <c r="I55" s="14" t="str">
        <f t="shared" si="5"/>
        <v/>
      </c>
    </row>
    <row r="56" spans="1:9" x14ac:dyDescent="0.2">
      <c r="A56" s="13" t="str">
        <f t="shared" si="0"/>
        <v/>
      </c>
      <c r="B56" s="14" t="str">
        <f t="shared" si="8"/>
        <v/>
      </c>
      <c r="C56" s="14"/>
      <c r="D56" s="14" t="str">
        <f t="shared" si="2"/>
        <v/>
      </c>
      <c r="E56" s="14" t="str">
        <f t="shared" si="6"/>
        <v/>
      </c>
      <c r="F56" s="14" t="str">
        <f t="shared" si="9"/>
        <v/>
      </c>
      <c r="G56" s="14" t="str">
        <f t="shared" si="10"/>
        <v/>
      </c>
      <c r="H56" s="14" t="str">
        <f t="shared" si="7"/>
        <v/>
      </c>
      <c r="I56" s="14" t="str">
        <f t="shared" si="5"/>
        <v/>
      </c>
    </row>
    <row r="57" spans="1:9" x14ac:dyDescent="0.2">
      <c r="A57" s="13" t="str">
        <f t="shared" si="0"/>
        <v/>
      </c>
      <c r="B57" s="14" t="str">
        <f t="shared" si="8"/>
        <v/>
      </c>
      <c r="C57" s="14"/>
      <c r="D57" s="14" t="str">
        <f t="shared" si="2"/>
        <v/>
      </c>
      <c r="E57" s="14" t="str">
        <f t="shared" si="6"/>
        <v/>
      </c>
      <c r="F57" s="14" t="str">
        <f t="shared" si="9"/>
        <v/>
      </c>
      <c r="G57" s="14" t="str">
        <f t="shared" si="10"/>
        <v/>
      </c>
      <c r="H57" s="14" t="str">
        <f t="shared" si="7"/>
        <v/>
      </c>
      <c r="I57" s="14" t="str">
        <f t="shared" si="5"/>
        <v/>
      </c>
    </row>
    <row r="58" spans="1:9" x14ac:dyDescent="0.2">
      <c r="A58" s="13" t="str">
        <f t="shared" si="0"/>
        <v/>
      </c>
      <c r="B58" s="14" t="str">
        <f t="shared" si="8"/>
        <v/>
      </c>
      <c r="C58" s="14"/>
      <c r="D58" s="14" t="str">
        <f t="shared" si="2"/>
        <v/>
      </c>
      <c r="E58" s="14" t="str">
        <f t="shared" si="6"/>
        <v/>
      </c>
      <c r="F58" s="14" t="str">
        <f t="shared" si="9"/>
        <v/>
      </c>
      <c r="G58" s="14" t="str">
        <f t="shared" si="10"/>
        <v/>
      </c>
      <c r="H58" s="14" t="str">
        <f t="shared" si="7"/>
        <v/>
      </c>
      <c r="I58" s="14" t="str">
        <f t="shared" si="5"/>
        <v/>
      </c>
    </row>
    <row r="59" spans="1:9" x14ac:dyDescent="0.2">
      <c r="A59" s="13" t="str">
        <f t="shared" si="0"/>
        <v/>
      </c>
      <c r="B59" s="14" t="str">
        <f t="shared" si="8"/>
        <v/>
      </c>
      <c r="C59" s="14"/>
      <c r="D59" s="14" t="str">
        <f t="shared" si="2"/>
        <v/>
      </c>
      <c r="E59" s="14" t="str">
        <f t="shared" si="6"/>
        <v/>
      </c>
      <c r="F59" s="14" t="str">
        <f t="shared" si="9"/>
        <v/>
      </c>
      <c r="G59" s="14" t="str">
        <f t="shared" si="10"/>
        <v/>
      </c>
      <c r="H59" s="14" t="str">
        <f t="shared" si="7"/>
        <v/>
      </c>
      <c r="I59" s="14" t="str">
        <f t="shared" si="5"/>
        <v/>
      </c>
    </row>
    <row r="60" spans="1:9" x14ac:dyDescent="0.2">
      <c r="A60" s="13" t="str">
        <f t="shared" si="0"/>
        <v/>
      </c>
      <c r="B60" s="14" t="str">
        <f t="shared" si="8"/>
        <v/>
      </c>
      <c r="C60" s="14"/>
      <c r="D60" s="14" t="str">
        <f t="shared" si="2"/>
        <v/>
      </c>
      <c r="E60" s="14" t="str">
        <f t="shared" si="6"/>
        <v/>
      </c>
      <c r="F60" s="14" t="str">
        <f t="shared" si="9"/>
        <v/>
      </c>
      <c r="G60" s="14" t="str">
        <f t="shared" si="10"/>
        <v/>
      </c>
      <c r="H60" s="14" t="str">
        <f t="shared" si="7"/>
        <v/>
      </c>
      <c r="I60" s="14" t="str">
        <f t="shared" si="5"/>
        <v/>
      </c>
    </row>
    <row r="61" spans="1:9" x14ac:dyDescent="0.2">
      <c r="A61" s="13" t="str">
        <f t="shared" si="0"/>
        <v/>
      </c>
      <c r="B61" s="14" t="str">
        <f t="shared" si="8"/>
        <v/>
      </c>
      <c r="C61" s="14"/>
      <c r="D61" s="14" t="str">
        <f t="shared" si="2"/>
        <v/>
      </c>
      <c r="E61" s="14" t="str">
        <f t="shared" si="6"/>
        <v/>
      </c>
      <c r="F61" s="14" t="str">
        <f t="shared" si="9"/>
        <v/>
      </c>
      <c r="G61" s="14" t="str">
        <f t="shared" si="10"/>
        <v/>
      </c>
      <c r="H61" s="14" t="str">
        <f t="shared" si="7"/>
        <v/>
      </c>
      <c r="I61" s="14" t="str">
        <f t="shared" si="5"/>
        <v/>
      </c>
    </row>
    <row r="62" spans="1:9" x14ac:dyDescent="0.2">
      <c r="A62" s="13" t="str">
        <f t="shared" si="0"/>
        <v/>
      </c>
      <c r="B62" s="14" t="str">
        <f t="shared" si="8"/>
        <v/>
      </c>
      <c r="C62" s="14"/>
      <c r="D62" s="14" t="str">
        <f t="shared" si="2"/>
        <v/>
      </c>
      <c r="E62" s="14" t="str">
        <f t="shared" si="6"/>
        <v/>
      </c>
      <c r="F62" s="14" t="str">
        <f t="shared" si="9"/>
        <v/>
      </c>
      <c r="G62" s="14" t="str">
        <f t="shared" si="10"/>
        <v/>
      </c>
      <c r="H62" s="14" t="str">
        <f t="shared" si="7"/>
        <v/>
      </c>
      <c r="I62" s="14" t="str">
        <f t="shared" si="5"/>
        <v/>
      </c>
    </row>
    <row r="63" spans="1:9" x14ac:dyDescent="0.2">
      <c r="A63" s="13" t="str">
        <f t="shared" si="0"/>
        <v/>
      </c>
      <c r="B63" s="14" t="str">
        <f t="shared" si="8"/>
        <v/>
      </c>
      <c r="C63" s="14"/>
      <c r="D63" s="14" t="str">
        <f t="shared" si="2"/>
        <v/>
      </c>
      <c r="E63" s="14" t="str">
        <f t="shared" si="6"/>
        <v/>
      </c>
      <c r="F63" s="14" t="str">
        <f t="shared" si="9"/>
        <v/>
      </c>
      <c r="G63" s="14" t="str">
        <f t="shared" si="10"/>
        <v/>
      </c>
      <c r="H63" s="14" t="str">
        <f t="shared" si="7"/>
        <v/>
      </c>
      <c r="I63" s="14" t="str">
        <f t="shared" si="5"/>
        <v/>
      </c>
    </row>
    <row r="64" spans="1:9" x14ac:dyDescent="0.2">
      <c r="A64" s="13" t="str">
        <f t="shared" si="0"/>
        <v/>
      </c>
      <c r="B64" s="14" t="str">
        <f t="shared" si="8"/>
        <v/>
      </c>
      <c r="C64" s="14"/>
      <c r="D64" s="14" t="str">
        <f t="shared" si="2"/>
        <v/>
      </c>
      <c r="E64" s="14" t="str">
        <f t="shared" si="6"/>
        <v/>
      </c>
      <c r="F64" s="14" t="str">
        <f t="shared" si="9"/>
        <v/>
      </c>
      <c r="G64" s="14" t="str">
        <f t="shared" si="10"/>
        <v/>
      </c>
      <c r="H64" s="14" t="str">
        <f t="shared" si="7"/>
        <v/>
      </c>
      <c r="I64" s="14" t="str">
        <f t="shared" si="5"/>
        <v/>
      </c>
    </row>
    <row r="65" spans="1:9" x14ac:dyDescent="0.2">
      <c r="A65" s="13" t="str">
        <f t="shared" si="0"/>
        <v/>
      </c>
      <c r="B65" s="14" t="str">
        <f t="shared" si="8"/>
        <v/>
      </c>
      <c r="C65" s="14"/>
      <c r="D65" s="14" t="str">
        <f t="shared" si="2"/>
        <v/>
      </c>
      <c r="E65" s="14" t="str">
        <f t="shared" si="6"/>
        <v/>
      </c>
      <c r="F65" s="14" t="str">
        <f t="shared" si="9"/>
        <v/>
      </c>
      <c r="G65" s="14" t="str">
        <f t="shared" si="10"/>
        <v/>
      </c>
      <c r="H65" s="14" t="str">
        <f t="shared" si="7"/>
        <v/>
      </c>
      <c r="I65" s="14" t="str">
        <f t="shared" si="5"/>
        <v/>
      </c>
    </row>
    <row r="66" spans="1:9" x14ac:dyDescent="0.2">
      <c r="A66" s="13" t="str">
        <f t="shared" si="0"/>
        <v/>
      </c>
      <c r="B66" s="14" t="str">
        <f t="shared" si="8"/>
        <v/>
      </c>
      <c r="C66" s="14"/>
      <c r="D66" s="14" t="str">
        <f t="shared" si="2"/>
        <v/>
      </c>
      <c r="E66" s="14" t="str">
        <f t="shared" si="6"/>
        <v/>
      </c>
      <c r="F66" s="14" t="str">
        <f t="shared" si="9"/>
        <v/>
      </c>
      <c r="G66" s="14" t="str">
        <f t="shared" si="10"/>
        <v/>
      </c>
      <c r="H66" s="14" t="str">
        <f t="shared" si="7"/>
        <v/>
      </c>
      <c r="I66" s="14" t="str">
        <f t="shared" si="5"/>
        <v/>
      </c>
    </row>
    <row r="67" spans="1:9" x14ac:dyDescent="0.2">
      <c r="A67" s="13" t="str">
        <f t="shared" si="0"/>
        <v/>
      </c>
      <c r="B67" s="14" t="str">
        <f t="shared" si="8"/>
        <v/>
      </c>
      <c r="C67" s="14"/>
      <c r="D67" s="14" t="str">
        <f t="shared" si="2"/>
        <v/>
      </c>
      <c r="E67" s="14" t="str">
        <f t="shared" si="6"/>
        <v/>
      </c>
      <c r="F67" s="14" t="str">
        <f t="shared" si="9"/>
        <v/>
      </c>
      <c r="G67" s="14" t="str">
        <f t="shared" si="10"/>
        <v/>
      </c>
      <c r="H67" s="14" t="str">
        <f t="shared" si="7"/>
        <v/>
      </c>
      <c r="I67" s="14" t="str">
        <f t="shared" si="5"/>
        <v/>
      </c>
    </row>
    <row r="68" spans="1:9" x14ac:dyDescent="0.2">
      <c r="A68" s="13" t="str">
        <f t="shared" si="0"/>
        <v/>
      </c>
      <c r="B68" s="14" t="str">
        <f t="shared" si="8"/>
        <v/>
      </c>
      <c r="C68" s="14"/>
      <c r="D68" s="14" t="str">
        <f t="shared" si="2"/>
        <v/>
      </c>
      <c r="E68" s="14" t="str">
        <f t="shared" si="6"/>
        <v/>
      </c>
      <c r="F68" s="14" t="str">
        <f t="shared" si="9"/>
        <v/>
      </c>
      <c r="G68" s="14" t="str">
        <f t="shared" si="10"/>
        <v/>
      </c>
      <c r="H68" s="14" t="str">
        <f t="shared" si="7"/>
        <v/>
      </c>
      <c r="I68" s="14" t="str">
        <f t="shared" si="5"/>
        <v/>
      </c>
    </row>
    <row r="69" spans="1:9" x14ac:dyDescent="0.2">
      <c r="A69" s="13" t="str">
        <f t="shared" si="0"/>
        <v/>
      </c>
      <c r="B69" s="14" t="str">
        <f t="shared" si="8"/>
        <v/>
      </c>
      <c r="C69" s="14"/>
      <c r="D69" s="14" t="str">
        <f t="shared" si="2"/>
        <v/>
      </c>
      <c r="E69" s="14" t="str">
        <f t="shared" si="6"/>
        <v/>
      </c>
      <c r="F69" s="14" t="str">
        <f t="shared" si="9"/>
        <v/>
      </c>
      <c r="G69" s="14" t="str">
        <f t="shared" si="10"/>
        <v/>
      </c>
      <c r="H69" s="14" t="str">
        <f t="shared" si="7"/>
        <v/>
      </c>
      <c r="I69" s="14" t="str">
        <f t="shared" si="5"/>
        <v/>
      </c>
    </row>
    <row r="70" spans="1:9" x14ac:dyDescent="0.2">
      <c r="A70" s="13" t="str">
        <f t="shared" si="0"/>
        <v/>
      </c>
      <c r="B70" s="14" t="str">
        <f t="shared" si="8"/>
        <v/>
      </c>
      <c r="C70" s="14"/>
      <c r="D70" s="14" t="str">
        <f t="shared" si="2"/>
        <v/>
      </c>
      <c r="E70" s="14" t="str">
        <f t="shared" si="6"/>
        <v/>
      </c>
      <c r="F70" s="14" t="str">
        <f t="shared" si="9"/>
        <v/>
      </c>
      <c r="G70" s="14" t="str">
        <f t="shared" si="10"/>
        <v/>
      </c>
      <c r="H70" s="14" t="str">
        <f t="shared" si="7"/>
        <v/>
      </c>
      <c r="I70" s="14" t="str">
        <f t="shared" si="5"/>
        <v/>
      </c>
    </row>
    <row r="71" spans="1:9" x14ac:dyDescent="0.2">
      <c r="A71" s="13" t="str">
        <f t="shared" si="0"/>
        <v/>
      </c>
      <c r="B71" s="14" t="str">
        <f t="shared" si="8"/>
        <v/>
      </c>
      <c r="C71" s="14"/>
      <c r="D71" s="14" t="str">
        <f t="shared" si="2"/>
        <v/>
      </c>
      <c r="E71" s="14" t="str">
        <f t="shared" si="6"/>
        <v/>
      </c>
      <c r="F71" s="14" t="str">
        <f t="shared" si="9"/>
        <v/>
      </c>
      <c r="G71" s="14" t="str">
        <f t="shared" si="10"/>
        <v/>
      </c>
      <c r="H71" s="14" t="str">
        <f t="shared" si="7"/>
        <v/>
      </c>
      <c r="I71" s="14" t="str">
        <f t="shared" si="5"/>
        <v/>
      </c>
    </row>
    <row r="72" spans="1:9" x14ac:dyDescent="0.2">
      <c r="A72" s="13" t="str">
        <f t="shared" ref="A72:A100" si="11">IF(ROW(A72)-8&lt;$A$2,ROW(A72)-7,"")</f>
        <v/>
      </c>
      <c r="B72" s="14" t="str">
        <f t="shared" ref="B72:B82" si="12">IF(ROW(A72)-7&lt;=$A$2,IF(ROW(A72)-7=$A$2,$D$2,0),"")</f>
        <v/>
      </c>
      <c r="C72" s="14"/>
      <c r="D72" s="14" t="str">
        <f t="shared" ref="D72:D82" si="13">IFERROR(IF(A72=$A$2,B72,D71*(1-$F$2)-B72),"")</f>
        <v/>
      </c>
      <c r="E72" s="14" t="str">
        <f t="shared" si="6"/>
        <v/>
      </c>
      <c r="F72" s="14" t="str">
        <f t="shared" ref="F72:F82" si="14">IFERROR(C72-E72,"")</f>
        <v/>
      </c>
      <c r="G72" s="14" t="str">
        <f t="shared" ref="G72:G82" si="15">IFERROR(F72*$G$2,"")</f>
        <v/>
      </c>
      <c r="H72" s="14" t="str">
        <f t="shared" si="7"/>
        <v/>
      </c>
      <c r="I72" s="14" t="str">
        <f t="shared" ref="I72:I82" si="16">IFERROR(PV($C$2,A72,,-H72),"")</f>
        <v/>
      </c>
    </row>
    <row r="73" spans="1:9" x14ac:dyDescent="0.2">
      <c r="A73" s="13" t="str">
        <f t="shared" si="11"/>
        <v/>
      </c>
      <c r="B73" s="14" t="str">
        <f t="shared" si="12"/>
        <v/>
      </c>
      <c r="C73" s="14"/>
      <c r="D73" s="14" t="str">
        <f t="shared" si="13"/>
        <v/>
      </c>
      <c r="E73" s="14" t="str">
        <f t="shared" ref="E73:E82" si="17">IFERROR(D72-D73,"")</f>
        <v/>
      </c>
      <c r="F73" s="14" t="str">
        <f t="shared" si="14"/>
        <v/>
      </c>
      <c r="G73" s="14" t="str">
        <f t="shared" si="15"/>
        <v/>
      </c>
      <c r="H73" s="14" t="str">
        <f t="shared" ref="H73:H82" si="18">IFERROR(C73-G73+B73,"")</f>
        <v/>
      </c>
      <c r="I73" s="14" t="str">
        <f t="shared" si="16"/>
        <v/>
      </c>
    </row>
    <row r="74" spans="1:9" x14ac:dyDescent="0.2">
      <c r="A74" s="13" t="str">
        <f t="shared" si="11"/>
        <v/>
      </c>
      <c r="B74" s="14" t="str">
        <f t="shared" si="12"/>
        <v/>
      </c>
      <c r="C74" s="14"/>
      <c r="D74" s="14" t="str">
        <f t="shared" si="13"/>
        <v/>
      </c>
      <c r="E74" s="14" t="str">
        <f t="shared" si="17"/>
        <v/>
      </c>
      <c r="F74" s="14" t="str">
        <f t="shared" si="14"/>
        <v/>
      </c>
      <c r="G74" s="14" t="str">
        <f t="shared" si="15"/>
        <v/>
      </c>
      <c r="H74" s="14" t="str">
        <f t="shared" si="18"/>
        <v/>
      </c>
      <c r="I74" s="14" t="str">
        <f t="shared" si="16"/>
        <v/>
      </c>
    </row>
    <row r="75" spans="1:9" x14ac:dyDescent="0.2">
      <c r="A75" s="13" t="str">
        <f t="shared" si="11"/>
        <v/>
      </c>
      <c r="B75" s="14" t="str">
        <f t="shared" si="12"/>
        <v/>
      </c>
      <c r="C75" s="14"/>
      <c r="D75" s="14" t="str">
        <f t="shared" si="13"/>
        <v/>
      </c>
      <c r="E75" s="14" t="str">
        <f t="shared" si="17"/>
        <v/>
      </c>
      <c r="F75" s="14" t="str">
        <f t="shared" si="14"/>
        <v/>
      </c>
      <c r="G75" s="14" t="str">
        <f t="shared" si="15"/>
        <v/>
      </c>
      <c r="H75" s="14" t="str">
        <f t="shared" si="18"/>
        <v/>
      </c>
      <c r="I75" s="14" t="str">
        <f t="shared" si="16"/>
        <v/>
      </c>
    </row>
    <row r="76" spans="1:9" x14ac:dyDescent="0.2">
      <c r="A76" s="13" t="str">
        <f t="shared" si="11"/>
        <v/>
      </c>
      <c r="B76" s="14" t="str">
        <f t="shared" si="12"/>
        <v/>
      </c>
      <c r="C76" s="14"/>
      <c r="D76" s="14" t="str">
        <f t="shared" si="13"/>
        <v/>
      </c>
      <c r="E76" s="14" t="str">
        <f t="shared" si="17"/>
        <v/>
      </c>
      <c r="F76" s="14" t="str">
        <f t="shared" si="14"/>
        <v/>
      </c>
      <c r="G76" s="14" t="str">
        <f t="shared" si="15"/>
        <v/>
      </c>
      <c r="H76" s="14" t="str">
        <f t="shared" si="18"/>
        <v/>
      </c>
      <c r="I76" s="14" t="str">
        <f t="shared" si="16"/>
        <v/>
      </c>
    </row>
    <row r="77" spans="1:9" x14ac:dyDescent="0.2">
      <c r="A77" s="13" t="str">
        <f t="shared" si="11"/>
        <v/>
      </c>
      <c r="B77" s="14" t="str">
        <f t="shared" si="12"/>
        <v/>
      </c>
      <c r="C77" s="14"/>
      <c r="D77" s="14" t="str">
        <f t="shared" si="13"/>
        <v/>
      </c>
      <c r="E77" s="14" t="str">
        <f t="shared" si="17"/>
        <v/>
      </c>
      <c r="F77" s="14" t="str">
        <f t="shared" si="14"/>
        <v/>
      </c>
      <c r="G77" s="14" t="str">
        <f t="shared" si="15"/>
        <v/>
      </c>
      <c r="H77" s="14" t="str">
        <f t="shared" si="18"/>
        <v/>
      </c>
      <c r="I77" s="14" t="str">
        <f t="shared" si="16"/>
        <v/>
      </c>
    </row>
    <row r="78" spans="1:9" x14ac:dyDescent="0.2">
      <c r="A78" s="13" t="str">
        <f t="shared" si="11"/>
        <v/>
      </c>
      <c r="B78" s="14" t="str">
        <f t="shared" si="12"/>
        <v/>
      </c>
      <c r="C78" s="14"/>
      <c r="D78" s="14" t="str">
        <f t="shared" si="13"/>
        <v/>
      </c>
      <c r="E78" s="14" t="str">
        <f t="shared" si="17"/>
        <v/>
      </c>
      <c r="F78" s="14" t="str">
        <f t="shared" si="14"/>
        <v/>
      </c>
      <c r="G78" s="14" t="str">
        <f t="shared" si="15"/>
        <v/>
      </c>
      <c r="H78" s="14" t="str">
        <f t="shared" si="18"/>
        <v/>
      </c>
      <c r="I78" s="14" t="str">
        <f t="shared" si="16"/>
        <v/>
      </c>
    </row>
    <row r="79" spans="1:9" x14ac:dyDescent="0.2">
      <c r="A79" s="13" t="str">
        <f t="shared" si="11"/>
        <v/>
      </c>
      <c r="B79" s="14" t="str">
        <f t="shared" si="12"/>
        <v/>
      </c>
      <c r="C79" s="14"/>
      <c r="D79" s="14" t="str">
        <f t="shared" si="13"/>
        <v/>
      </c>
      <c r="E79" s="14" t="str">
        <f t="shared" si="17"/>
        <v/>
      </c>
      <c r="F79" s="14" t="str">
        <f t="shared" si="14"/>
        <v/>
      </c>
      <c r="G79" s="14" t="str">
        <f t="shared" si="15"/>
        <v/>
      </c>
      <c r="H79" s="14" t="str">
        <f t="shared" si="18"/>
        <v/>
      </c>
      <c r="I79" s="14" t="str">
        <f t="shared" si="16"/>
        <v/>
      </c>
    </row>
    <row r="80" spans="1:9" x14ac:dyDescent="0.2">
      <c r="A80" s="13" t="str">
        <f t="shared" si="11"/>
        <v/>
      </c>
      <c r="B80" s="14" t="str">
        <f t="shared" si="12"/>
        <v/>
      </c>
      <c r="C80" s="14"/>
      <c r="D80" s="14" t="str">
        <f t="shared" si="13"/>
        <v/>
      </c>
      <c r="E80" s="14" t="str">
        <f t="shared" si="17"/>
        <v/>
      </c>
      <c r="F80" s="14" t="str">
        <f t="shared" si="14"/>
        <v/>
      </c>
      <c r="G80" s="14" t="str">
        <f t="shared" si="15"/>
        <v/>
      </c>
      <c r="H80" s="14" t="str">
        <f t="shared" si="18"/>
        <v/>
      </c>
      <c r="I80" s="14" t="str">
        <f t="shared" si="16"/>
        <v/>
      </c>
    </row>
    <row r="81" spans="1:12" x14ac:dyDescent="0.2">
      <c r="A81" s="13" t="str">
        <f t="shared" si="11"/>
        <v/>
      </c>
      <c r="B81" s="14" t="str">
        <f t="shared" si="12"/>
        <v/>
      </c>
      <c r="C81" s="14"/>
      <c r="D81" s="14" t="str">
        <f t="shared" si="13"/>
        <v/>
      </c>
      <c r="E81" s="14" t="str">
        <f t="shared" si="17"/>
        <v/>
      </c>
      <c r="F81" s="14" t="str">
        <f t="shared" si="14"/>
        <v/>
      </c>
      <c r="G81" s="14" t="str">
        <f t="shared" si="15"/>
        <v/>
      </c>
      <c r="H81" s="14" t="str">
        <f t="shared" si="18"/>
        <v/>
      </c>
      <c r="I81" s="14" t="str">
        <f t="shared" si="16"/>
        <v/>
      </c>
    </row>
    <row r="82" spans="1:12" x14ac:dyDescent="0.2">
      <c r="A82" s="13" t="str">
        <f t="shared" si="11"/>
        <v/>
      </c>
      <c r="B82" s="14" t="str">
        <f t="shared" si="12"/>
        <v/>
      </c>
      <c r="C82" s="14"/>
      <c r="D82" s="14" t="str">
        <f t="shared" si="13"/>
        <v/>
      </c>
      <c r="E82" s="14" t="str">
        <f t="shared" si="17"/>
        <v/>
      </c>
      <c r="F82" s="14" t="str">
        <f t="shared" si="14"/>
        <v/>
      </c>
      <c r="G82" s="14" t="str">
        <f t="shared" si="15"/>
        <v/>
      </c>
      <c r="H82" s="14" t="str">
        <f t="shared" si="18"/>
        <v/>
      </c>
      <c r="I82" s="14" t="str">
        <f t="shared" si="16"/>
        <v/>
      </c>
    </row>
    <row r="83" spans="1:12" x14ac:dyDescent="0.2">
      <c r="A83" s="13" t="str">
        <f t="shared" si="11"/>
        <v/>
      </c>
      <c r="B83" s="13"/>
      <c r="C83" s="14"/>
      <c r="D83" s="13"/>
      <c r="E83" s="13"/>
      <c r="F83" s="13"/>
      <c r="G83" s="1"/>
      <c r="H83" s="1"/>
      <c r="I83" s="1"/>
      <c r="J83" s="1"/>
      <c r="K83" s="1"/>
      <c r="L83" s="1"/>
    </row>
    <row r="84" spans="1:12" x14ac:dyDescent="0.2">
      <c r="A84" s="13" t="str">
        <f t="shared" si="11"/>
        <v/>
      </c>
      <c r="B84" s="13"/>
      <c r="C84" s="14"/>
      <c r="D84" s="13"/>
      <c r="E84" s="13"/>
      <c r="F84" s="13"/>
      <c r="G84" s="1"/>
      <c r="H84" s="1"/>
      <c r="I84" s="1"/>
      <c r="J84" s="1"/>
      <c r="K84" s="1"/>
      <c r="L84" s="1"/>
    </row>
    <row r="85" spans="1:12" x14ac:dyDescent="0.2">
      <c r="A85" s="13" t="str">
        <f t="shared" si="11"/>
        <v/>
      </c>
      <c r="B85" s="13"/>
      <c r="C85" s="14"/>
      <c r="D85" s="13"/>
      <c r="E85" s="13"/>
      <c r="F85" s="13"/>
      <c r="G85" s="1"/>
      <c r="H85" s="1"/>
      <c r="I85" s="1"/>
      <c r="J85" s="1"/>
      <c r="K85" s="1"/>
      <c r="L85" s="1"/>
    </row>
    <row r="86" spans="1:12" x14ac:dyDescent="0.2">
      <c r="A86" s="13" t="str">
        <f t="shared" si="11"/>
        <v/>
      </c>
      <c r="B86" s="13"/>
      <c r="C86" s="14"/>
      <c r="D86" s="13"/>
      <c r="E86" s="13"/>
      <c r="F86" s="13"/>
      <c r="G86" s="1"/>
      <c r="H86" s="1"/>
      <c r="I86" s="1"/>
      <c r="J86" s="1"/>
      <c r="K86" s="1"/>
      <c r="L86" s="1"/>
    </row>
    <row r="87" spans="1:12" x14ac:dyDescent="0.2">
      <c r="A87" s="13" t="str">
        <f t="shared" si="11"/>
        <v/>
      </c>
      <c r="B87" s="13"/>
      <c r="C87" s="14"/>
      <c r="D87" s="13"/>
      <c r="E87" s="13"/>
      <c r="F87" s="13"/>
      <c r="G87" s="1"/>
      <c r="H87" s="1"/>
      <c r="I87" s="1"/>
      <c r="J87" s="1"/>
      <c r="K87" s="1"/>
      <c r="L87" s="1"/>
    </row>
    <row r="88" spans="1:12" x14ac:dyDescent="0.2">
      <c r="A88" s="13" t="str">
        <f t="shared" si="11"/>
        <v/>
      </c>
      <c r="B88" s="13"/>
      <c r="C88" s="14"/>
      <c r="D88" s="13"/>
      <c r="E88" s="13"/>
      <c r="F88" s="13"/>
      <c r="G88" s="1"/>
      <c r="H88" s="1"/>
      <c r="I88" s="1"/>
      <c r="J88" s="1"/>
      <c r="K88" s="1"/>
      <c r="L88" s="1"/>
    </row>
    <row r="89" spans="1:12" x14ac:dyDescent="0.2">
      <c r="A89" s="13" t="str">
        <f t="shared" si="11"/>
        <v/>
      </c>
      <c r="B89" s="13"/>
      <c r="C89" s="14"/>
      <c r="D89" s="13"/>
      <c r="E89" s="13"/>
      <c r="F89" s="13"/>
      <c r="G89" s="1"/>
      <c r="H89" s="1"/>
      <c r="I89" s="1"/>
      <c r="J89" s="1"/>
      <c r="K89" s="1"/>
      <c r="L89" s="1"/>
    </row>
    <row r="90" spans="1:12" x14ac:dyDescent="0.2">
      <c r="A90" s="13" t="str">
        <f t="shared" si="11"/>
        <v/>
      </c>
      <c r="B90" s="13"/>
      <c r="C90" s="14"/>
      <c r="D90" s="13"/>
      <c r="E90" s="13"/>
      <c r="F90" s="13"/>
      <c r="G90" s="1"/>
      <c r="H90" s="1"/>
      <c r="I90" s="1"/>
      <c r="J90" s="1"/>
      <c r="K90" s="1"/>
      <c r="L90" s="1"/>
    </row>
    <row r="91" spans="1:12" x14ac:dyDescent="0.2">
      <c r="A91" s="13" t="str">
        <f t="shared" si="11"/>
        <v/>
      </c>
      <c r="B91" s="13"/>
      <c r="C91" s="14"/>
      <c r="D91" s="13"/>
      <c r="E91" s="13"/>
      <c r="F91" s="13"/>
      <c r="G91" s="1"/>
      <c r="H91" s="1"/>
      <c r="I91" s="1"/>
      <c r="J91" s="1"/>
      <c r="K91" s="1"/>
      <c r="L91" s="1"/>
    </row>
    <row r="92" spans="1:12" x14ac:dyDescent="0.2">
      <c r="A92" s="13" t="str">
        <f t="shared" si="11"/>
        <v/>
      </c>
      <c r="B92" s="13"/>
      <c r="C92" s="14"/>
      <c r="D92" s="13"/>
      <c r="E92" s="13"/>
      <c r="F92" s="13"/>
      <c r="G92" s="1"/>
      <c r="H92" s="1"/>
      <c r="I92" s="1"/>
      <c r="J92" s="1"/>
      <c r="K92" s="1"/>
      <c r="L92" s="1"/>
    </row>
    <row r="93" spans="1:12" x14ac:dyDescent="0.2">
      <c r="A93" s="13" t="str">
        <f t="shared" si="11"/>
        <v/>
      </c>
      <c r="B93" s="13"/>
      <c r="C93" s="14"/>
      <c r="D93" s="13"/>
      <c r="E93" s="13"/>
      <c r="F93" s="13"/>
      <c r="G93" s="1"/>
      <c r="H93" s="1"/>
      <c r="I93" s="1"/>
      <c r="J93" s="1"/>
      <c r="K93" s="1"/>
      <c r="L93" s="1"/>
    </row>
    <row r="94" spans="1:12" x14ac:dyDescent="0.2">
      <c r="A94" s="13" t="str">
        <f t="shared" si="11"/>
        <v/>
      </c>
      <c r="B94" s="13"/>
      <c r="C94" s="14"/>
      <c r="D94" s="13"/>
      <c r="E94" s="13"/>
      <c r="F94" s="13"/>
      <c r="G94" s="1"/>
      <c r="H94" s="1"/>
      <c r="I94" s="1"/>
      <c r="J94" s="1"/>
      <c r="K94" s="1"/>
      <c r="L94" s="1"/>
    </row>
    <row r="95" spans="1:12" x14ac:dyDescent="0.2">
      <c r="A95" s="13" t="str">
        <f t="shared" si="11"/>
        <v/>
      </c>
      <c r="B95" s="13"/>
      <c r="C95" s="14"/>
      <c r="D95" s="13"/>
      <c r="E95" s="13"/>
      <c r="F95" s="13"/>
      <c r="G95" s="1"/>
      <c r="H95" s="1"/>
      <c r="I95" s="1"/>
      <c r="J95" s="1"/>
      <c r="K95" s="1"/>
      <c r="L95" s="1"/>
    </row>
    <row r="96" spans="1:12" x14ac:dyDescent="0.2">
      <c r="A96" s="13" t="str">
        <f t="shared" si="11"/>
        <v/>
      </c>
      <c r="B96" s="13"/>
      <c r="C96" s="14"/>
      <c r="D96" s="13"/>
      <c r="E96" s="13"/>
      <c r="F96" s="13"/>
      <c r="G96" s="1"/>
      <c r="H96" s="1"/>
      <c r="I96" s="1"/>
      <c r="J96" s="1"/>
      <c r="K96" s="1"/>
      <c r="L96" s="1"/>
    </row>
    <row r="97" spans="1:12" x14ac:dyDescent="0.2">
      <c r="A97" s="13" t="str">
        <f t="shared" si="11"/>
        <v/>
      </c>
      <c r="B97" s="13"/>
      <c r="C97" s="14"/>
      <c r="D97" s="13"/>
      <c r="E97" s="13"/>
      <c r="F97" s="13"/>
      <c r="G97" s="1"/>
      <c r="H97" s="1"/>
      <c r="I97" s="1"/>
      <c r="J97" s="1"/>
      <c r="K97" s="1"/>
      <c r="L97" s="1"/>
    </row>
    <row r="98" spans="1:12" x14ac:dyDescent="0.2">
      <c r="A98" s="13" t="str">
        <f t="shared" si="11"/>
        <v/>
      </c>
      <c r="B98" s="13"/>
      <c r="C98" s="14"/>
      <c r="D98" s="13"/>
      <c r="E98" s="13"/>
      <c r="F98" s="13"/>
      <c r="G98" s="1"/>
      <c r="H98" s="1"/>
      <c r="I98" s="1"/>
      <c r="J98" s="1"/>
      <c r="K98" s="1"/>
      <c r="L98" s="1"/>
    </row>
    <row r="99" spans="1:12" x14ac:dyDescent="0.2">
      <c r="A99" s="13" t="str">
        <f t="shared" si="11"/>
        <v/>
      </c>
      <c r="B99" s="13"/>
      <c r="C99" s="14"/>
      <c r="D99" s="13"/>
      <c r="E99" s="13"/>
      <c r="F99" s="13"/>
      <c r="G99" s="1"/>
      <c r="H99" s="1"/>
      <c r="I99" s="1"/>
      <c r="J99" s="1"/>
      <c r="K99" s="1"/>
      <c r="L99" s="1"/>
    </row>
    <row r="100" spans="1:12" x14ac:dyDescent="0.2">
      <c r="A100" s="13" t="str">
        <f t="shared" si="11"/>
        <v/>
      </c>
      <c r="B100" s="13"/>
      <c r="C100" s="14"/>
      <c r="D100" s="13"/>
      <c r="E100" s="13"/>
      <c r="F100" s="13"/>
      <c r="G100" s="1"/>
      <c r="H100" s="1"/>
      <c r="I100" s="1"/>
      <c r="J100" s="1"/>
      <c r="K100" s="1"/>
      <c r="L100" s="1"/>
    </row>
  </sheetData>
  <conditionalFormatting sqref="H2 N1:N2">
    <cfRule type="expression" dxfId="4" priority="4">
      <formula>$H$2&gt;0.001</formula>
    </cfRule>
    <cfRule type="expression" dxfId="3" priority="5">
      <formula>$H$2&lt;0</formula>
    </cfRule>
  </conditionalFormatting>
  <conditionalFormatting sqref="C8:C100">
    <cfRule type="expression" dxfId="2" priority="3">
      <formula>B8&gt;-10000000000</formula>
    </cfRule>
  </conditionalFormatting>
  <conditionalFormatting sqref="K1">
    <cfRule type="expression" dxfId="1" priority="1">
      <formula>$H$2&gt;0</formula>
    </cfRule>
    <cfRule type="expression" dxfId="0" priority="2">
      <formula>$H$2&lt;0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4"/>
  <sheetViews>
    <sheetView zoomScale="120" zoomScaleNormal="120" zoomScalePageLayoutView="120" workbookViewId="0">
      <selection activeCell="H19" sqref="H19"/>
    </sheetView>
  </sheetViews>
  <sheetFormatPr baseColWidth="10" defaultRowHeight="12" x14ac:dyDescent="0.15"/>
  <cols>
    <col min="1" max="1" width="11.1640625" style="1" bestFit="1" customWidth="1"/>
    <col min="2" max="2" width="15.33203125" style="1" bestFit="1" customWidth="1"/>
    <col min="3" max="3" width="14.6640625" style="1" customWidth="1"/>
    <col min="4" max="5" width="13" style="1" customWidth="1"/>
    <col min="6" max="6" width="13.5" style="1" bestFit="1" customWidth="1"/>
    <col min="7" max="7" width="12.83203125" style="1" customWidth="1"/>
    <col min="8" max="8" width="15.5" style="1" customWidth="1"/>
    <col min="9" max="9" width="9.1640625" style="1" bestFit="1" customWidth="1"/>
    <col min="10" max="10" width="14.83203125" style="1" customWidth="1"/>
    <col min="11" max="16384" width="10.83203125" style="1"/>
  </cols>
  <sheetData>
    <row r="1" spans="1:14" ht="26" x14ac:dyDescent="0.15">
      <c r="A1" s="52" t="s">
        <v>16</v>
      </c>
      <c r="B1" s="52" t="s">
        <v>17</v>
      </c>
      <c r="C1" s="52" t="s">
        <v>18</v>
      </c>
      <c r="D1" s="52" t="s">
        <v>19</v>
      </c>
      <c r="E1" s="52" t="s">
        <v>15</v>
      </c>
      <c r="F1" s="52" t="s">
        <v>22</v>
      </c>
      <c r="G1" s="52" t="s">
        <v>21</v>
      </c>
      <c r="H1" s="52" t="s">
        <v>20</v>
      </c>
      <c r="I1" s="52" t="s">
        <v>23</v>
      </c>
      <c r="J1" s="52" t="s">
        <v>32</v>
      </c>
      <c r="K1" s="52" t="s">
        <v>30</v>
      </c>
      <c r="L1" s="51" t="s">
        <v>69</v>
      </c>
      <c r="M1" s="51" t="s">
        <v>72</v>
      </c>
      <c r="N1" s="51" t="s">
        <v>71</v>
      </c>
    </row>
    <row r="2" spans="1:14" x14ac:dyDescent="0.15">
      <c r="A2" s="2">
        <v>2</v>
      </c>
      <c r="B2" s="2">
        <v>20</v>
      </c>
      <c r="C2" s="3">
        <v>0.06</v>
      </c>
      <c r="D2" s="4">
        <v>0</v>
      </c>
      <c r="E2" s="4">
        <v>250000</v>
      </c>
      <c r="F2" s="4">
        <v>13000</v>
      </c>
      <c r="G2" s="4">
        <v>100</v>
      </c>
      <c r="H2" s="10">
        <f>E2*G2/100-F2</f>
        <v>237000</v>
      </c>
      <c r="I2" s="10">
        <f>PMT(C2/A2,B2,E2,-D2)</f>
        <v>-16803.926899214781</v>
      </c>
      <c r="J2" s="17">
        <f>RATE(B2,I2,H2,D2)</f>
        <v>3.5848942722874581E-2</v>
      </c>
      <c r="K2" s="8">
        <f>(1+J2)^A2-1</f>
        <v>7.2983032140097048E-2</v>
      </c>
      <c r="L2" s="6">
        <v>0.22</v>
      </c>
      <c r="M2" s="8">
        <f>IRR(H6:H374)</f>
        <v>2.898577244351519E-2</v>
      </c>
      <c r="N2" s="8">
        <f>(1+M2)^A2-1</f>
        <v>5.8811719891177727E-2</v>
      </c>
    </row>
    <row r="3" spans="1:14" x14ac:dyDescent="0.15">
      <c r="B3" s="6"/>
      <c r="C3" s="5"/>
      <c r="D3" s="5"/>
      <c r="J3" s="8"/>
    </row>
    <row r="4" spans="1:14" x14ac:dyDescent="0.15">
      <c r="B4" s="6"/>
      <c r="C4" s="5"/>
      <c r="D4" s="5"/>
    </row>
    <row r="5" spans="1:14" ht="13" x14ac:dyDescent="0.15">
      <c r="A5" s="12" t="s">
        <v>28</v>
      </c>
      <c r="B5" s="12" t="s">
        <v>26</v>
      </c>
      <c r="C5" s="12" t="s">
        <v>24</v>
      </c>
      <c r="D5" s="12" t="s">
        <v>25</v>
      </c>
      <c r="E5" s="12" t="s">
        <v>27</v>
      </c>
      <c r="F5" s="12" t="s">
        <v>29</v>
      </c>
      <c r="G5" s="12" t="s">
        <v>3</v>
      </c>
      <c r="H5" s="47" t="s">
        <v>70</v>
      </c>
    </row>
    <row r="6" spans="1:14" x14ac:dyDescent="0.15">
      <c r="A6" s="53">
        <v>0</v>
      </c>
      <c r="B6" s="12"/>
      <c r="C6" s="12"/>
      <c r="D6" s="12"/>
      <c r="E6" s="12"/>
      <c r="F6" s="21">
        <f>B7</f>
        <v>250000</v>
      </c>
      <c r="G6" s="48">
        <f>H2</f>
        <v>237000</v>
      </c>
      <c r="H6" s="48">
        <f>IFERROR(G6-D6*$L$2,"")</f>
        <v>237000</v>
      </c>
      <c r="I6" s="7"/>
    </row>
    <row r="7" spans="1:14" x14ac:dyDescent="0.15">
      <c r="A7" s="13">
        <f>IF(ROW(A7)-7&lt;$B$2,ROW(A7)-6,"")</f>
        <v>1</v>
      </c>
      <c r="B7" s="16">
        <f>IF(E2&lt;&gt;"",E2,"")</f>
        <v>250000</v>
      </c>
      <c r="C7" s="16">
        <f t="shared" ref="C7" si="0">IF(ROW(A7)-8&lt;$B$2,$I$2,"")</f>
        <v>-16803.926899214781</v>
      </c>
      <c r="D7" s="16">
        <f>IFERROR(-B7*$C$2/$A$2,"")</f>
        <v>-7500</v>
      </c>
      <c r="E7" s="16">
        <f>IF(A7&lt;&gt;"",C7-D7,"")</f>
        <v>-9303.9268992147809</v>
      </c>
      <c r="F7" s="16">
        <f>IF(A7&lt;&gt;"",B7+E7,"")</f>
        <v>240696.07310078523</v>
      </c>
      <c r="G7" s="16">
        <f>C7</f>
        <v>-16803.926899214781</v>
      </c>
      <c r="H7" s="48">
        <f t="shared" ref="H7:H70" si="1">IFERROR(G7-D7*$L$2,"")</f>
        <v>-15153.926899214781</v>
      </c>
    </row>
    <row r="8" spans="1:14" x14ac:dyDescent="0.15">
      <c r="A8" s="13">
        <f t="shared" ref="A8:A71" si="2">IF(ROW(A8)-7&lt;$B$2,ROW(A8)-6,"")</f>
        <v>2</v>
      </c>
      <c r="B8" s="16">
        <f t="shared" ref="B8:B45" si="3">IF(ROW(A8)-6&lt;=$B$2,F7,"")</f>
        <v>240696.07310078523</v>
      </c>
      <c r="C8" s="16">
        <f>IF(ROW(A8)-7&lt;$B$2,$I$2,"")</f>
        <v>-16803.926899214781</v>
      </c>
      <c r="D8" s="16">
        <f t="shared" ref="D8:D71" si="4">IFERROR(-B8*$C$2/$A$2,"")</f>
        <v>-7220.8821930235563</v>
      </c>
      <c r="E8" s="16">
        <f>IF(A8&lt;&gt;"",C8-D8,"")</f>
        <v>-9583.0447061912237</v>
      </c>
      <c r="F8" s="16">
        <f t="shared" ref="F8:F71" si="5">IF(A8&lt;&gt;"",B8+E8,"")</f>
        <v>231113.028394594</v>
      </c>
      <c r="G8" s="16">
        <f t="shared" ref="G8:G71" si="6">C8</f>
        <v>-16803.926899214781</v>
      </c>
      <c r="H8" s="48">
        <f t="shared" si="1"/>
        <v>-15215.332816749598</v>
      </c>
    </row>
    <row r="9" spans="1:14" x14ac:dyDescent="0.15">
      <c r="A9" s="13">
        <f t="shared" si="2"/>
        <v>3</v>
      </c>
      <c r="B9" s="16">
        <f t="shared" si="3"/>
        <v>231113.028394594</v>
      </c>
      <c r="C9" s="16">
        <f t="shared" ref="C9:C72" si="7">IF(ROW(A9)-7&lt;$B$2,$I$2,"")</f>
        <v>-16803.926899214781</v>
      </c>
      <c r="D9" s="16">
        <f t="shared" si="4"/>
        <v>-6933.3908518378203</v>
      </c>
      <c r="E9" s="16">
        <f>IF(A9&lt;&gt;"",C9-D9,"")</f>
        <v>-9870.5360473769615</v>
      </c>
      <c r="F9" s="16">
        <f t="shared" si="5"/>
        <v>221242.49234721705</v>
      </c>
      <c r="G9" s="16">
        <f t="shared" si="6"/>
        <v>-16803.926899214781</v>
      </c>
      <c r="H9" s="48">
        <f t="shared" si="1"/>
        <v>-15278.580911810461</v>
      </c>
    </row>
    <row r="10" spans="1:14" x14ac:dyDescent="0.15">
      <c r="A10" s="13">
        <f t="shared" si="2"/>
        <v>4</v>
      </c>
      <c r="B10" s="16">
        <f t="shared" si="3"/>
        <v>221242.49234721705</v>
      </c>
      <c r="C10" s="16">
        <f t="shared" si="7"/>
        <v>-16803.926899214781</v>
      </c>
      <c r="D10" s="16">
        <f t="shared" si="4"/>
        <v>-6637.2747704165113</v>
      </c>
      <c r="E10" s="16">
        <f t="shared" ref="E10:E72" si="8">IF(A10&lt;&gt;"",C10-D10,"")</f>
        <v>-10166.652128798269</v>
      </c>
      <c r="F10" s="16">
        <f t="shared" si="5"/>
        <v>211075.84021841877</v>
      </c>
      <c r="G10" s="16">
        <f t="shared" si="6"/>
        <v>-16803.926899214781</v>
      </c>
      <c r="H10" s="48">
        <f t="shared" si="1"/>
        <v>-15343.726449723148</v>
      </c>
    </row>
    <row r="11" spans="1:14" x14ac:dyDescent="0.15">
      <c r="A11" s="13">
        <f t="shared" si="2"/>
        <v>5</v>
      </c>
      <c r="B11" s="16">
        <f t="shared" si="3"/>
        <v>211075.84021841877</v>
      </c>
      <c r="C11" s="16">
        <f t="shared" si="7"/>
        <v>-16803.926899214781</v>
      </c>
      <c r="D11" s="16">
        <f t="shared" si="4"/>
        <v>-6332.2752065525628</v>
      </c>
      <c r="E11" s="16">
        <f t="shared" si="8"/>
        <v>-10471.651692662217</v>
      </c>
      <c r="F11" s="16">
        <f t="shared" si="5"/>
        <v>200604.18852575656</v>
      </c>
      <c r="G11" s="16">
        <f t="shared" si="6"/>
        <v>-16803.926899214781</v>
      </c>
      <c r="H11" s="48">
        <f t="shared" si="1"/>
        <v>-15410.826353773216</v>
      </c>
    </row>
    <row r="12" spans="1:14" x14ac:dyDescent="0.15">
      <c r="A12" s="13">
        <f t="shared" si="2"/>
        <v>6</v>
      </c>
      <c r="B12" s="16">
        <f t="shared" si="3"/>
        <v>200604.18852575656</v>
      </c>
      <c r="C12" s="16">
        <f t="shared" si="7"/>
        <v>-16803.926899214781</v>
      </c>
      <c r="D12" s="16">
        <f t="shared" si="4"/>
        <v>-6018.1256557726965</v>
      </c>
      <c r="E12" s="16">
        <f t="shared" si="8"/>
        <v>-10785.801243442085</v>
      </c>
      <c r="F12" s="16">
        <f t="shared" si="5"/>
        <v>189818.38728231448</v>
      </c>
      <c r="G12" s="16">
        <f t="shared" si="6"/>
        <v>-16803.926899214781</v>
      </c>
      <c r="H12" s="48">
        <f t="shared" si="1"/>
        <v>-15479.939254944788</v>
      </c>
    </row>
    <row r="13" spans="1:14" x14ac:dyDescent="0.15">
      <c r="A13" s="13">
        <f t="shared" si="2"/>
        <v>7</v>
      </c>
      <c r="B13" s="16">
        <f t="shared" si="3"/>
        <v>189818.38728231448</v>
      </c>
      <c r="C13" s="16">
        <f t="shared" si="7"/>
        <v>-16803.926899214781</v>
      </c>
      <c r="D13" s="16">
        <f t="shared" si="4"/>
        <v>-5694.5516184694343</v>
      </c>
      <c r="E13" s="16">
        <f t="shared" si="8"/>
        <v>-11109.375280745346</v>
      </c>
      <c r="F13" s="16">
        <f t="shared" si="5"/>
        <v>178709.01200156912</v>
      </c>
      <c r="G13" s="16">
        <f t="shared" si="6"/>
        <v>-16803.926899214781</v>
      </c>
      <c r="H13" s="48">
        <f t="shared" si="1"/>
        <v>-15551.125543151506</v>
      </c>
    </row>
    <row r="14" spans="1:14" x14ac:dyDescent="0.15">
      <c r="A14" s="13">
        <f t="shared" si="2"/>
        <v>8</v>
      </c>
      <c r="B14" s="16">
        <f t="shared" si="3"/>
        <v>178709.01200156912</v>
      </c>
      <c r="C14" s="16">
        <f t="shared" si="7"/>
        <v>-16803.926899214781</v>
      </c>
      <c r="D14" s="16">
        <f t="shared" si="4"/>
        <v>-5361.2703600470732</v>
      </c>
      <c r="E14" s="16">
        <f t="shared" si="8"/>
        <v>-11442.656539167707</v>
      </c>
      <c r="F14" s="16">
        <f t="shared" si="5"/>
        <v>167266.35546240141</v>
      </c>
      <c r="G14" s="16">
        <f t="shared" si="6"/>
        <v>-16803.926899214781</v>
      </c>
      <c r="H14" s="48">
        <f t="shared" si="1"/>
        <v>-15624.447420004424</v>
      </c>
    </row>
    <row r="15" spans="1:14" x14ac:dyDescent="0.15">
      <c r="A15" s="13">
        <f t="shared" si="2"/>
        <v>9</v>
      </c>
      <c r="B15" s="16">
        <f t="shared" si="3"/>
        <v>167266.35546240141</v>
      </c>
      <c r="C15" s="16">
        <f t="shared" si="7"/>
        <v>-16803.926899214781</v>
      </c>
      <c r="D15" s="16">
        <f t="shared" si="4"/>
        <v>-5017.9906638720422</v>
      </c>
      <c r="E15" s="16">
        <f t="shared" si="8"/>
        <v>-11785.936235342739</v>
      </c>
      <c r="F15" s="16">
        <f t="shared" si="5"/>
        <v>155480.41922705868</v>
      </c>
      <c r="G15" s="16">
        <f t="shared" si="6"/>
        <v>-16803.926899214781</v>
      </c>
      <c r="H15" s="48">
        <f t="shared" si="1"/>
        <v>-15699.968953162932</v>
      </c>
    </row>
    <row r="16" spans="1:14" x14ac:dyDescent="0.15">
      <c r="A16" s="13">
        <f t="shared" si="2"/>
        <v>10</v>
      </c>
      <c r="B16" s="16">
        <f t="shared" si="3"/>
        <v>155480.41922705868</v>
      </c>
      <c r="C16" s="16">
        <f t="shared" si="7"/>
        <v>-16803.926899214781</v>
      </c>
      <c r="D16" s="16">
        <f t="shared" si="4"/>
        <v>-4664.4125768117601</v>
      </c>
      <c r="E16" s="16">
        <f t="shared" si="8"/>
        <v>-12139.514322403022</v>
      </c>
      <c r="F16" s="16">
        <f t="shared" si="5"/>
        <v>143340.90490465565</v>
      </c>
      <c r="G16" s="16">
        <f t="shared" si="6"/>
        <v>-16803.926899214781</v>
      </c>
      <c r="H16" s="48">
        <f t="shared" si="1"/>
        <v>-15777.756132316194</v>
      </c>
    </row>
    <row r="17" spans="1:8" x14ac:dyDescent="0.15">
      <c r="A17" s="13">
        <f t="shared" si="2"/>
        <v>11</v>
      </c>
      <c r="B17" s="16">
        <f t="shared" si="3"/>
        <v>143340.90490465565</v>
      </c>
      <c r="C17" s="16">
        <f t="shared" si="7"/>
        <v>-16803.926899214781</v>
      </c>
      <c r="D17" s="16">
        <f t="shared" si="4"/>
        <v>-4300.2271471396689</v>
      </c>
      <c r="E17" s="16">
        <f t="shared" si="8"/>
        <v>-12503.699752075112</v>
      </c>
      <c r="F17" s="16">
        <f t="shared" si="5"/>
        <v>130837.20515258053</v>
      </c>
      <c r="G17" s="16">
        <f t="shared" si="6"/>
        <v>-16803.926899214781</v>
      </c>
      <c r="H17" s="48">
        <f t="shared" si="1"/>
        <v>-15857.876926844054</v>
      </c>
    </row>
    <row r="18" spans="1:8" x14ac:dyDescent="0.15">
      <c r="A18" s="13">
        <f t="shared" si="2"/>
        <v>12</v>
      </c>
      <c r="B18" s="16">
        <f t="shared" si="3"/>
        <v>130837.20515258053</v>
      </c>
      <c r="C18" s="16">
        <f t="shared" si="7"/>
        <v>-16803.926899214781</v>
      </c>
      <c r="D18" s="16">
        <f t="shared" si="4"/>
        <v>-3925.1161545774157</v>
      </c>
      <c r="E18" s="16">
        <f t="shared" si="8"/>
        <v>-12878.810744637365</v>
      </c>
      <c r="F18" s="16">
        <f t="shared" si="5"/>
        <v>117958.39440794317</v>
      </c>
      <c r="G18" s="16">
        <f t="shared" si="6"/>
        <v>-16803.926899214781</v>
      </c>
      <c r="H18" s="48">
        <f t="shared" si="1"/>
        <v>-15940.401345207749</v>
      </c>
    </row>
    <row r="19" spans="1:8" x14ac:dyDescent="0.15">
      <c r="A19" s="13">
        <f t="shared" si="2"/>
        <v>13</v>
      </c>
      <c r="B19" s="16">
        <f t="shared" si="3"/>
        <v>117958.39440794317</v>
      </c>
      <c r="C19" s="16">
        <f t="shared" si="7"/>
        <v>-16803.926899214781</v>
      </c>
      <c r="D19" s="16">
        <f t="shared" si="4"/>
        <v>-3538.7518322382948</v>
      </c>
      <c r="E19" s="16">
        <f t="shared" si="8"/>
        <v>-13265.175066976486</v>
      </c>
      <c r="F19" s="16">
        <f t="shared" si="5"/>
        <v>104693.21934096668</v>
      </c>
      <c r="G19" s="16">
        <f t="shared" si="6"/>
        <v>-16803.926899214781</v>
      </c>
      <c r="H19" s="48">
        <f t="shared" si="1"/>
        <v>-16025.401496122357</v>
      </c>
    </row>
    <row r="20" spans="1:8" x14ac:dyDescent="0.15">
      <c r="A20" s="13">
        <f t="shared" si="2"/>
        <v>14</v>
      </c>
      <c r="B20" s="16">
        <f t="shared" si="3"/>
        <v>104693.21934096668</v>
      </c>
      <c r="C20" s="16">
        <f t="shared" si="7"/>
        <v>-16803.926899214781</v>
      </c>
      <c r="D20" s="16">
        <f t="shared" si="4"/>
        <v>-3140.7965802290005</v>
      </c>
      <c r="E20" s="16">
        <f t="shared" si="8"/>
        <v>-13663.130318985781</v>
      </c>
      <c r="F20" s="16">
        <f t="shared" si="5"/>
        <v>91030.089021980893</v>
      </c>
      <c r="G20" s="16">
        <f t="shared" si="6"/>
        <v>-16803.926899214781</v>
      </c>
      <c r="H20" s="48">
        <f t="shared" si="1"/>
        <v>-16112.951651564401</v>
      </c>
    </row>
    <row r="21" spans="1:8" x14ac:dyDescent="0.15">
      <c r="A21" s="13">
        <f t="shared" si="2"/>
        <v>15</v>
      </c>
      <c r="B21" s="16">
        <f t="shared" si="3"/>
        <v>91030.089021980893</v>
      </c>
      <c r="C21" s="16">
        <f t="shared" si="7"/>
        <v>-16803.926899214781</v>
      </c>
      <c r="D21" s="16">
        <f t="shared" si="4"/>
        <v>-2730.9026706594268</v>
      </c>
      <c r="E21" s="16">
        <f t="shared" si="8"/>
        <v>-14073.024228555354</v>
      </c>
      <c r="F21" s="16">
        <f t="shared" si="5"/>
        <v>76957.064793425539</v>
      </c>
      <c r="G21" s="16">
        <f t="shared" si="6"/>
        <v>-16803.926899214781</v>
      </c>
      <c r="H21" s="48">
        <f t="shared" si="1"/>
        <v>-16203.128311669707</v>
      </c>
    </row>
    <row r="22" spans="1:8" x14ac:dyDescent="0.15">
      <c r="A22" s="13">
        <f t="shared" si="2"/>
        <v>16</v>
      </c>
      <c r="B22" s="16">
        <f t="shared" si="3"/>
        <v>76957.064793425539</v>
      </c>
      <c r="C22" s="16">
        <f t="shared" si="7"/>
        <v>-16803.926899214781</v>
      </c>
      <c r="D22" s="16">
        <f t="shared" si="4"/>
        <v>-2308.7119438027662</v>
      </c>
      <c r="E22" s="16">
        <f t="shared" si="8"/>
        <v>-14495.214955412015</v>
      </c>
      <c r="F22" s="16">
        <f t="shared" si="5"/>
        <v>62461.849838013528</v>
      </c>
      <c r="G22" s="16">
        <f t="shared" si="6"/>
        <v>-16803.926899214781</v>
      </c>
      <c r="H22" s="48">
        <f t="shared" si="1"/>
        <v>-16296.010271578172</v>
      </c>
    </row>
    <row r="23" spans="1:8" x14ac:dyDescent="0.15">
      <c r="A23" s="13">
        <f t="shared" si="2"/>
        <v>17</v>
      </c>
      <c r="B23" s="16">
        <f t="shared" si="3"/>
        <v>62461.849838013528</v>
      </c>
      <c r="C23" s="16">
        <f t="shared" si="7"/>
        <v>-16803.926899214781</v>
      </c>
      <c r="D23" s="16">
        <f t="shared" si="4"/>
        <v>-1873.8554951404058</v>
      </c>
      <c r="E23" s="16">
        <f t="shared" si="8"/>
        <v>-14930.071404074375</v>
      </c>
      <c r="F23" s="16">
        <f t="shared" si="5"/>
        <v>47531.778433939151</v>
      </c>
      <c r="G23" s="16">
        <f t="shared" si="6"/>
        <v>-16803.926899214781</v>
      </c>
      <c r="H23" s="48">
        <f t="shared" si="1"/>
        <v>-16391.67869028389</v>
      </c>
    </row>
    <row r="24" spans="1:8" x14ac:dyDescent="0.15">
      <c r="A24" s="13">
        <f t="shared" si="2"/>
        <v>18</v>
      </c>
      <c r="B24" s="16">
        <f t="shared" si="3"/>
        <v>47531.778433939151</v>
      </c>
      <c r="C24" s="16">
        <f t="shared" si="7"/>
        <v>-16803.926899214781</v>
      </c>
      <c r="D24" s="16">
        <f t="shared" si="4"/>
        <v>-1425.9533530181745</v>
      </c>
      <c r="E24" s="16">
        <f t="shared" si="8"/>
        <v>-15377.973546196607</v>
      </c>
      <c r="F24" s="16">
        <f t="shared" si="5"/>
        <v>32153.804887742546</v>
      </c>
      <c r="G24" s="16">
        <f t="shared" si="6"/>
        <v>-16803.926899214781</v>
      </c>
      <c r="H24" s="48">
        <f t="shared" si="1"/>
        <v>-16490.217161550783</v>
      </c>
    </row>
    <row r="25" spans="1:8" x14ac:dyDescent="0.15">
      <c r="A25" s="13">
        <f t="shared" si="2"/>
        <v>19</v>
      </c>
      <c r="B25" s="16">
        <f t="shared" si="3"/>
        <v>32153.804887742546</v>
      </c>
      <c r="C25" s="16">
        <f t="shared" si="7"/>
        <v>-16803.926899214781</v>
      </c>
      <c r="D25" s="16">
        <f t="shared" si="4"/>
        <v>-964.6141466322764</v>
      </c>
      <c r="E25" s="16">
        <f t="shared" si="8"/>
        <v>-15839.312752582504</v>
      </c>
      <c r="F25" s="16">
        <f t="shared" si="5"/>
        <v>16314.492135160042</v>
      </c>
      <c r="G25" s="16">
        <f t="shared" si="6"/>
        <v>-16803.926899214781</v>
      </c>
      <c r="H25" s="48">
        <f t="shared" si="1"/>
        <v>-16591.711786955679</v>
      </c>
    </row>
    <row r="26" spans="1:8" x14ac:dyDescent="0.15">
      <c r="A26" s="13">
        <f t="shared" si="2"/>
        <v>20</v>
      </c>
      <c r="B26" s="16">
        <f t="shared" si="3"/>
        <v>16314.492135160042</v>
      </c>
      <c r="C26" s="16">
        <f t="shared" si="7"/>
        <v>-16803.926899214781</v>
      </c>
      <c r="D26" s="16">
        <f t="shared" si="4"/>
        <v>-489.43476405480124</v>
      </c>
      <c r="E26" s="16">
        <f t="shared" si="8"/>
        <v>-16314.492135159981</v>
      </c>
      <c r="F26" s="16">
        <f t="shared" si="5"/>
        <v>6.184563972055912E-11</v>
      </c>
      <c r="G26" s="16">
        <f t="shared" si="6"/>
        <v>-16803.926899214781</v>
      </c>
      <c r="H26" s="48">
        <f t="shared" si="1"/>
        <v>-16696.251251122725</v>
      </c>
    </row>
    <row r="27" spans="1:8" x14ac:dyDescent="0.15">
      <c r="A27" s="13" t="str">
        <f t="shared" si="2"/>
        <v/>
      </c>
      <c r="B27" s="16" t="str">
        <f t="shared" si="3"/>
        <v/>
      </c>
      <c r="C27" s="16" t="str">
        <f t="shared" si="7"/>
        <v/>
      </c>
      <c r="D27" s="16" t="str">
        <f t="shared" si="4"/>
        <v/>
      </c>
      <c r="E27" s="16" t="str">
        <f t="shared" si="8"/>
        <v/>
      </c>
      <c r="F27" s="16" t="str">
        <f t="shared" si="5"/>
        <v/>
      </c>
      <c r="G27" s="16" t="str">
        <f t="shared" si="6"/>
        <v/>
      </c>
      <c r="H27" s="48" t="str">
        <f t="shared" si="1"/>
        <v/>
      </c>
    </row>
    <row r="28" spans="1:8" x14ac:dyDescent="0.15">
      <c r="A28" s="13" t="str">
        <f t="shared" si="2"/>
        <v/>
      </c>
      <c r="B28" s="16" t="str">
        <f t="shared" si="3"/>
        <v/>
      </c>
      <c r="C28" s="16" t="str">
        <f t="shared" si="7"/>
        <v/>
      </c>
      <c r="D28" s="16" t="str">
        <f t="shared" si="4"/>
        <v/>
      </c>
      <c r="E28" s="16" t="str">
        <f t="shared" si="8"/>
        <v/>
      </c>
      <c r="F28" s="16" t="str">
        <f t="shared" si="5"/>
        <v/>
      </c>
      <c r="G28" s="16" t="str">
        <f t="shared" si="6"/>
        <v/>
      </c>
      <c r="H28" s="48" t="str">
        <f t="shared" si="1"/>
        <v/>
      </c>
    </row>
    <row r="29" spans="1:8" x14ac:dyDescent="0.15">
      <c r="A29" s="13" t="str">
        <f t="shared" si="2"/>
        <v/>
      </c>
      <c r="B29" s="16" t="str">
        <f t="shared" si="3"/>
        <v/>
      </c>
      <c r="C29" s="16" t="str">
        <f t="shared" si="7"/>
        <v/>
      </c>
      <c r="D29" s="16" t="str">
        <f t="shared" si="4"/>
        <v/>
      </c>
      <c r="E29" s="16" t="str">
        <f t="shared" si="8"/>
        <v/>
      </c>
      <c r="F29" s="16" t="str">
        <f t="shared" si="5"/>
        <v/>
      </c>
      <c r="G29" s="16" t="str">
        <f t="shared" si="6"/>
        <v/>
      </c>
      <c r="H29" s="48" t="str">
        <f t="shared" si="1"/>
        <v/>
      </c>
    </row>
    <row r="30" spans="1:8" x14ac:dyDescent="0.15">
      <c r="A30" s="13" t="str">
        <f t="shared" si="2"/>
        <v/>
      </c>
      <c r="B30" s="16" t="str">
        <f t="shared" si="3"/>
        <v/>
      </c>
      <c r="C30" s="16" t="str">
        <f t="shared" si="7"/>
        <v/>
      </c>
      <c r="D30" s="16" t="str">
        <f t="shared" si="4"/>
        <v/>
      </c>
      <c r="E30" s="16" t="str">
        <f t="shared" si="8"/>
        <v/>
      </c>
      <c r="F30" s="16" t="str">
        <f t="shared" si="5"/>
        <v/>
      </c>
      <c r="G30" s="16" t="str">
        <f t="shared" si="6"/>
        <v/>
      </c>
      <c r="H30" s="48" t="str">
        <f t="shared" si="1"/>
        <v/>
      </c>
    </row>
    <row r="31" spans="1:8" x14ac:dyDescent="0.15">
      <c r="A31" s="13" t="str">
        <f t="shared" si="2"/>
        <v/>
      </c>
      <c r="B31" s="16" t="str">
        <f t="shared" si="3"/>
        <v/>
      </c>
      <c r="C31" s="16" t="str">
        <f t="shared" si="7"/>
        <v/>
      </c>
      <c r="D31" s="16" t="str">
        <f t="shared" si="4"/>
        <v/>
      </c>
      <c r="E31" s="16" t="str">
        <f t="shared" si="8"/>
        <v/>
      </c>
      <c r="F31" s="16" t="str">
        <f t="shared" si="5"/>
        <v/>
      </c>
      <c r="G31" s="16" t="str">
        <f t="shared" si="6"/>
        <v/>
      </c>
      <c r="H31" s="48" t="str">
        <f t="shared" si="1"/>
        <v/>
      </c>
    </row>
    <row r="32" spans="1:8" x14ac:dyDescent="0.15">
      <c r="A32" s="13" t="str">
        <f t="shared" si="2"/>
        <v/>
      </c>
      <c r="B32" s="16" t="str">
        <f t="shared" si="3"/>
        <v/>
      </c>
      <c r="C32" s="16" t="str">
        <f t="shared" si="7"/>
        <v/>
      </c>
      <c r="D32" s="16" t="str">
        <f t="shared" si="4"/>
        <v/>
      </c>
      <c r="E32" s="16" t="str">
        <f t="shared" si="8"/>
        <v/>
      </c>
      <c r="F32" s="16" t="str">
        <f t="shared" si="5"/>
        <v/>
      </c>
      <c r="G32" s="16" t="str">
        <f t="shared" si="6"/>
        <v/>
      </c>
      <c r="H32" s="48" t="str">
        <f t="shared" si="1"/>
        <v/>
      </c>
    </row>
    <row r="33" spans="1:8" x14ac:dyDescent="0.15">
      <c r="A33" s="13" t="str">
        <f t="shared" si="2"/>
        <v/>
      </c>
      <c r="B33" s="16" t="str">
        <f t="shared" si="3"/>
        <v/>
      </c>
      <c r="C33" s="16" t="str">
        <f t="shared" si="7"/>
        <v/>
      </c>
      <c r="D33" s="16" t="str">
        <f t="shared" si="4"/>
        <v/>
      </c>
      <c r="E33" s="16" t="str">
        <f t="shared" si="8"/>
        <v/>
      </c>
      <c r="F33" s="16" t="str">
        <f t="shared" si="5"/>
        <v/>
      </c>
      <c r="G33" s="16" t="str">
        <f t="shared" si="6"/>
        <v/>
      </c>
      <c r="H33" s="48" t="str">
        <f t="shared" si="1"/>
        <v/>
      </c>
    </row>
    <row r="34" spans="1:8" x14ac:dyDescent="0.15">
      <c r="A34" s="13" t="str">
        <f t="shared" si="2"/>
        <v/>
      </c>
      <c r="B34" s="16" t="str">
        <f t="shared" si="3"/>
        <v/>
      </c>
      <c r="C34" s="16" t="str">
        <f t="shared" si="7"/>
        <v/>
      </c>
      <c r="D34" s="16" t="str">
        <f t="shared" si="4"/>
        <v/>
      </c>
      <c r="E34" s="16" t="str">
        <f t="shared" si="8"/>
        <v/>
      </c>
      <c r="F34" s="16" t="str">
        <f t="shared" si="5"/>
        <v/>
      </c>
      <c r="G34" s="16" t="str">
        <f t="shared" si="6"/>
        <v/>
      </c>
      <c r="H34" s="48" t="str">
        <f t="shared" si="1"/>
        <v/>
      </c>
    </row>
    <row r="35" spans="1:8" x14ac:dyDescent="0.15">
      <c r="A35" s="13" t="str">
        <f t="shared" si="2"/>
        <v/>
      </c>
      <c r="B35" s="16" t="str">
        <f t="shared" si="3"/>
        <v/>
      </c>
      <c r="C35" s="16" t="str">
        <f t="shared" si="7"/>
        <v/>
      </c>
      <c r="D35" s="16" t="str">
        <f t="shared" si="4"/>
        <v/>
      </c>
      <c r="E35" s="16" t="str">
        <f t="shared" si="8"/>
        <v/>
      </c>
      <c r="F35" s="16" t="str">
        <f t="shared" si="5"/>
        <v/>
      </c>
      <c r="G35" s="16" t="str">
        <f t="shared" si="6"/>
        <v/>
      </c>
      <c r="H35" s="48" t="str">
        <f t="shared" si="1"/>
        <v/>
      </c>
    </row>
    <row r="36" spans="1:8" x14ac:dyDescent="0.15">
      <c r="A36" s="13" t="str">
        <f t="shared" si="2"/>
        <v/>
      </c>
      <c r="B36" s="16" t="str">
        <f t="shared" si="3"/>
        <v/>
      </c>
      <c r="C36" s="16" t="str">
        <f t="shared" si="7"/>
        <v/>
      </c>
      <c r="D36" s="16" t="str">
        <f t="shared" si="4"/>
        <v/>
      </c>
      <c r="E36" s="16" t="str">
        <f t="shared" si="8"/>
        <v/>
      </c>
      <c r="F36" s="16" t="str">
        <f t="shared" si="5"/>
        <v/>
      </c>
      <c r="G36" s="16" t="str">
        <f t="shared" si="6"/>
        <v/>
      </c>
      <c r="H36" s="48" t="str">
        <f t="shared" si="1"/>
        <v/>
      </c>
    </row>
    <row r="37" spans="1:8" x14ac:dyDescent="0.15">
      <c r="A37" s="13" t="str">
        <f t="shared" si="2"/>
        <v/>
      </c>
      <c r="B37" s="16" t="str">
        <f t="shared" si="3"/>
        <v/>
      </c>
      <c r="C37" s="16" t="str">
        <f t="shared" si="7"/>
        <v/>
      </c>
      <c r="D37" s="16" t="str">
        <f t="shared" si="4"/>
        <v/>
      </c>
      <c r="E37" s="16" t="str">
        <f t="shared" si="8"/>
        <v/>
      </c>
      <c r="F37" s="16" t="str">
        <f t="shared" si="5"/>
        <v/>
      </c>
      <c r="G37" s="16" t="str">
        <f t="shared" si="6"/>
        <v/>
      </c>
      <c r="H37" s="48" t="str">
        <f t="shared" si="1"/>
        <v/>
      </c>
    </row>
    <row r="38" spans="1:8" x14ac:dyDescent="0.15">
      <c r="A38" s="13" t="str">
        <f t="shared" si="2"/>
        <v/>
      </c>
      <c r="B38" s="16" t="str">
        <f t="shared" si="3"/>
        <v/>
      </c>
      <c r="C38" s="16" t="str">
        <f t="shared" si="7"/>
        <v/>
      </c>
      <c r="D38" s="16" t="str">
        <f t="shared" si="4"/>
        <v/>
      </c>
      <c r="E38" s="16" t="str">
        <f t="shared" si="8"/>
        <v/>
      </c>
      <c r="F38" s="16" t="str">
        <f t="shared" si="5"/>
        <v/>
      </c>
      <c r="G38" s="16" t="str">
        <f t="shared" si="6"/>
        <v/>
      </c>
      <c r="H38" s="48" t="str">
        <f t="shared" si="1"/>
        <v/>
      </c>
    </row>
    <row r="39" spans="1:8" x14ac:dyDescent="0.15">
      <c r="A39" s="13" t="str">
        <f t="shared" si="2"/>
        <v/>
      </c>
      <c r="B39" s="16" t="str">
        <f t="shared" si="3"/>
        <v/>
      </c>
      <c r="C39" s="16" t="str">
        <f t="shared" si="7"/>
        <v/>
      </c>
      <c r="D39" s="16" t="str">
        <f t="shared" si="4"/>
        <v/>
      </c>
      <c r="E39" s="16" t="str">
        <f t="shared" si="8"/>
        <v/>
      </c>
      <c r="F39" s="16" t="str">
        <f t="shared" si="5"/>
        <v/>
      </c>
      <c r="G39" s="16" t="str">
        <f t="shared" si="6"/>
        <v/>
      </c>
      <c r="H39" s="48" t="str">
        <f t="shared" si="1"/>
        <v/>
      </c>
    </row>
    <row r="40" spans="1:8" x14ac:dyDescent="0.15">
      <c r="A40" s="13" t="str">
        <f t="shared" si="2"/>
        <v/>
      </c>
      <c r="B40" s="16" t="str">
        <f t="shared" si="3"/>
        <v/>
      </c>
      <c r="C40" s="16" t="str">
        <f t="shared" si="7"/>
        <v/>
      </c>
      <c r="D40" s="16" t="str">
        <f t="shared" si="4"/>
        <v/>
      </c>
      <c r="E40" s="16" t="str">
        <f t="shared" si="8"/>
        <v/>
      </c>
      <c r="F40" s="16" t="str">
        <f t="shared" si="5"/>
        <v/>
      </c>
      <c r="G40" s="16" t="str">
        <f t="shared" si="6"/>
        <v/>
      </c>
      <c r="H40" s="48" t="str">
        <f t="shared" si="1"/>
        <v/>
      </c>
    </row>
    <row r="41" spans="1:8" x14ac:dyDescent="0.15">
      <c r="A41" s="13" t="str">
        <f t="shared" si="2"/>
        <v/>
      </c>
      <c r="B41" s="16" t="str">
        <f t="shared" si="3"/>
        <v/>
      </c>
      <c r="C41" s="16" t="str">
        <f t="shared" si="7"/>
        <v/>
      </c>
      <c r="D41" s="16" t="str">
        <f t="shared" si="4"/>
        <v/>
      </c>
      <c r="E41" s="16" t="str">
        <f t="shared" si="8"/>
        <v/>
      </c>
      <c r="F41" s="16" t="str">
        <f t="shared" si="5"/>
        <v/>
      </c>
      <c r="G41" s="16" t="str">
        <f t="shared" si="6"/>
        <v/>
      </c>
      <c r="H41" s="48" t="str">
        <f t="shared" si="1"/>
        <v/>
      </c>
    </row>
    <row r="42" spans="1:8" x14ac:dyDescent="0.15">
      <c r="A42" s="13" t="str">
        <f t="shared" si="2"/>
        <v/>
      </c>
      <c r="B42" s="16" t="str">
        <f t="shared" si="3"/>
        <v/>
      </c>
      <c r="C42" s="16" t="str">
        <f t="shared" si="7"/>
        <v/>
      </c>
      <c r="D42" s="16" t="str">
        <f t="shared" si="4"/>
        <v/>
      </c>
      <c r="E42" s="16" t="str">
        <f t="shared" si="8"/>
        <v/>
      </c>
      <c r="F42" s="16" t="str">
        <f t="shared" si="5"/>
        <v/>
      </c>
      <c r="G42" s="16" t="str">
        <f t="shared" si="6"/>
        <v/>
      </c>
      <c r="H42" s="48" t="str">
        <f t="shared" si="1"/>
        <v/>
      </c>
    </row>
    <row r="43" spans="1:8" x14ac:dyDescent="0.15">
      <c r="A43" s="13" t="str">
        <f t="shared" si="2"/>
        <v/>
      </c>
      <c r="B43" s="16" t="str">
        <f t="shared" si="3"/>
        <v/>
      </c>
      <c r="C43" s="16" t="str">
        <f t="shared" si="7"/>
        <v/>
      </c>
      <c r="D43" s="16" t="str">
        <f t="shared" si="4"/>
        <v/>
      </c>
      <c r="E43" s="16" t="str">
        <f t="shared" si="8"/>
        <v/>
      </c>
      <c r="F43" s="16" t="str">
        <f t="shared" si="5"/>
        <v/>
      </c>
      <c r="G43" s="16" t="str">
        <f t="shared" si="6"/>
        <v/>
      </c>
      <c r="H43" s="48" t="str">
        <f t="shared" si="1"/>
        <v/>
      </c>
    </row>
    <row r="44" spans="1:8" x14ac:dyDescent="0.15">
      <c r="A44" s="13" t="str">
        <f t="shared" si="2"/>
        <v/>
      </c>
      <c r="B44" s="16" t="str">
        <f t="shared" si="3"/>
        <v/>
      </c>
      <c r="C44" s="16" t="str">
        <f t="shared" si="7"/>
        <v/>
      </c>
      <c r="D44" s="16" t="str">
        <f t="shared" si="4"/>
        <v/>
      </c>
      <c r="E44" s="16" t="str">
        <f t="shared" si="8"/>
        <v/>
      </c>
      <c r="F44" s="16" t="str">
        <f t="shared" si="5"/>
        <v/>
      </c>
      <c r="G44" s="16" t="str">
        <f t="shared" si="6"/>
        <v/>
      </c>
      <c r="H44" s="48" t="str">
        <f t="shared" si="1"/>
        <v/>
      </c>
    </row>
    <row r="45" spans="1:8" x14ac:dyDescent="0.15">
      <c r="A45" s="13" t="str">
        <f t="shared" si="2"/>
        <v/>
      </c>
      <c r="B45" s="16" t="str">
        <f t="shared" si="3"/>
        <v/>
      </c>
      <c r="C45" s="16" t="str">
        <f t="shared" si="7"/>
        <v/>
      </c>
      <c r="D45" s="16" t="str">
        <f t="shared" si="4"/>
        <v/>
      </c>
      <c r="E45" s="16" t="str">
        <f t="shared" si="8"/>
        <v/>
      </c>
      <c r="F45" s="16" t="str">
        <f t="shared" si="5"/>
        <v/>
      </c>
      <c r="G45" s="16" t="str">
        <f t="shared" si="6"/>
        <v/>
      </c>
      <c r="H45" s="48" t="str">
        <f t="shared" si="1"/>
        <v/>
      </c>
    </row>
    <row r="46" spans="1:8" x14ac:dyDescent="0.15">
      <c r="A46" s="13" t="str">
        <f t="shared" si="2"/>
        <v/>
      </c>
      <c r="B46" s="16" t="str">
        <f>IF(ROW(A46)-6&lt;=$B$2,F45,"")</f>
        <v/>
      </c>
      <c r="C46" s="16" t="str">
        <f t="shared" si="7"/>
        <v/>
      </c>
      <c r="D46" s="16" t="str">
        <f t="shared" si="4"/>
        <v/>
      </c>
      <c r="E46" s="16" t="str">
        <f t="shared" si="8"/>
        <v/>
      </c>
      <c r="F46" s="16" t="str">
        <f t="shared" si="5"/>
        <v/>
      </c>
      <c r="G46" s="16" t="str">
        <f t="shared" si="6"/>
        <v/>
      </c>
      <c r="H46" s="48" t="str">
        <f t="shared" si="1"/>
        <v/>
      </c>
    </row>
    <row r="47" spans="1:8" x14ac:dyDescent="0.15">
      <c r="A47" s="13" t="str">
        <f t="shared" si="2"/>
        <v/>
      </c>
      <c r="B47" s="16" t="str">
        <f t="shared" ref="B47:B72" si="9">IF(ROW(A47)-6&lt;=$B$2,IF(ROW(A47)-7=$B$2,$D$2,F46),"")</f>
        <v/>
      </c>
      <c r="C47" s="16" t="str">
        <f t="shared" si="7"/>
        <v/>
      </c>
      <c r="D47" s="16" t="str">
        <f t="shared" si="4"/>
        <v/>
      </c>
      <c r="E47" s="16" t="str">
        <f t="shared" si="8"/>
        <v/>
      </c>
      <c r="F47" s="16" t="str">
        <f t="shared" si="5"/>
        <v/>
      </c>
      <c r="G47" s="16" t="str">
        <f t="shared" si="6"/>
        <v/>
      </c>
      <c r="H47" s="48" t="str">
        <f t="shared" si="1"/>
        <v/>
      </c>
    </row>
    <row r="48" spans="1:8" x14ac:dyDescent="0.15">
      <c r="A48" s="13" t="str">
        <f t="shared" si="2"/>
        <v/>
      </c>
      <c r="B48" s="16" t="str">
        <f t="shared" si="9"/>
        <v/>
      </c>
      <c r="C48" s="16" t="str">
        <f t="shared" si="7"/>
        <v/>
      </c>
      <c r="D48" s="16" t="str">
        <f t="shared" si="4"/>
        <v/>
      </c>
      <c r="E48" s="16" t="str">
        <f t="shared" si="8"/>
        <v/>
      </c>
      <c r="F48" s="16" t="str">
        <f t="shared" si="5"/>
        <v/>
      </c>
      <c r="G48" s="16" t="str">
        <f t="shared" si="6"/>
        <v/>
      </c>
      <c r="H48" s="48" t="str">
        <f t="shared" si="1"/>
        <v/>
      </c>
    </row>
    <row r="49" spans="1:8" x14ac:dyDescent="0.15">
      <c r="A49" s="13" t="str">
        <f t="shared" si="2"/>
        <v/>
      </c>
      <c r="B49" s="16" t="str">
        <f t="shared" si="9"/>
        <v/>
      </c>
      <c r="C49" s="16" t="str">
        <f t="shared" si="7"/>
        <v/>
      </c>
      <c r="D49" s="16" t="str">
        <f t="shared" si="4"/>
        <v/>
      </c>
      <c r="E49" s="16" t="str">
        <f t="shared" si="8"/>
        <v/>
      </c>
      <c r="F49" s="16" t="str">
        <f t="shared" si="5"/>
        <v/>
      </c>
      <c r="G49" s="16" t="str">
        <f t="shared" si="6"/>
        <v/>
      </c>
      <c r="H49" s="48" t="str">
        <f t="shared" si="1"/>
        <v/>
      </c>
    </row>
    <row r="50" spans="1:8" x14ac:dyDescent="0.15">
      <c r="A50" s="13" t="str">
        <f t="shared" si="2"/>
        <v/>
      </c>
      <c r="B50" s="16" t="str">
        <f t="shared" si="9"/>
        <v/>
      </c>
      <c r="C50" s="16" t="str">
        <f t="shared" si="7"/>
        <v/>
      </c>
      <c r="D50" s="16" t="str">
        <f t="shared" si="4"/>
        <v/>
      </c>
      <c r="E50" s="16" t="str">
        <f t="shared" si="8"/>
        <v/>
      </c>
      <c r="F50" s="16" t="str">
        <f t="shared" si="5"/>
        <v/>
      </c>
      <c r="G50" s="16" t="str">
        <f t="shared" si="6"/>
        <v/>
      </c>
      <c r="H50" s="48" t="str">
        <f t="shared" si="1"/>
        <v/>
      </c>
    </row>
    <row r="51" spans="1:8" x14ac:dyDescent="0.15">
      <c r="A51" s="13" t="str">
        <f t="shared" si="2"/>
        <v/>
      </c>
      <c r="B51" s="16" t="str">
        <f t="shared" si="9"/>
        <v/>
      </c>
      <c r="C51" s="16" t="str">
        <f t="shared" si="7"/>
        <v/>
      </c>
      <c r="D51" s="16" t="str">
        <f t="shared" si="4"/>
        <v/>
      </c>
      <c r="E51" s="16" t="str">
        <f t="shared" si="8"/>
        <v/>
      </c>
      <c r="F51" s="16" t="str">
        <f t="shared" si="5"/>
        <v/>
      </c>
      <c r="G51" s="16" t="str">
        <f t="shared" si="6"/>
        <v/>
      </c>
      <c r="H51" s="48" t="str">
        <f t="shared" si="1"/>
        <v/>
      </c>
    </row>
    <row r="52" spans="1:8" x14ac:dyDescent="0.15">
      <c r="A52" s="13" t="str">
        <f t="shared" si="2"/>
        <v/>
      </c>
      <c r="B52" s="16" t="str">
        <f t="shared" si="9"/>
        <v/>
      </c>
      <c r="C52" s="16" t="str">
        <f t="shared" si="7"/>
        <v/>
      </c>
      <c r="D52" s="16" t="str">
        <f t="shared" si="4"/>
        <v/>
      </c>
      <c r="E52" s="16" t="str">
        <f t="shared" si="8"/>
        <v/>
      </c>
      <c r="F52" s="16" t="str">
        <f t="shared" si="5"/>
        <v/>
      </c>
      <c r="G52" s="16" t="str">
        <f t="shared" si="6"/>
        <v/>
      </c>
      <c r="H52" s="48" t="str">
        <f t="shared" si="1"/>
        <v/>
      </c>
    </row>
    <row r="53" spans="1:8" x14ac:dyDescent="0.15">
      <c r="A53" s="13" t="str">
        <f t="shared" si="2"/>
        <v/>
      </c>
      <c r="B53" s="16" t="str">
        <f t="shared" si="9"/>
        <v/>
      </c>
      <c r="C53" s="16" t="str">
        <f t="shared" si="7"/>
        <v/>
      </c>
      <c r="D53" s="16" t="str">
        <f t="shared" si="4"/>
        <v/>
      </c>
      <c r="E53" s="16" t="str">
        <f t="shared" si="8"/>
        <v/>
      </c>
      <c r="F53" s="16" t="str">
        <f t="shared" si="5"/>
        <v/>
      </c>
      <c r="G53" s="16" t="str">
        <f t="shared" si="6"/>
        <v/>
      </c>
      <c r="H53" s="48" t="str">
        <f t="shared" si="1"/>
        <v/>
      </c>
    </row>
    <row r="54" spans="1:8" x14ac:dyDescent="0.15">
      <c r="A54" s="13" t="str">
        <f t="shared" si="2"/>
        <v/>
      </c>
      <c r="B54" s="16" t="str">
        <f t="shared" si="9"/>
        <v/>
      </c>
      <c r="C54" s="16" t="str">
        <f t="shared" si="7"/>
        <v/>
      </c>
      <c r="D54" s="16" t="str">
        <f t="shared" si="4"/>
        <v/>
      </c>
      <c r="E54" s="16" t="str">
        <f t="shared" si="8"/>
        <v/>
      </c>
      <c r="F54" s="16" t="str">
        <f t="shared" si="5"/>
        <v/>
      </c>
      <c r="G54" s="16" t="str">
        <f t="shared" si="6"/>
        <v/>
      </c>
      <c r="H54" s="48" t="str">
        <f t="shared" si="1"/>
        <v/>
      </c>
    </row>
    <row r="55" spans="1:8" x14ac:dyDescent="0.15">
      <c r="A55" s="13" t="str">
        <f t="shared" si="2"/>
        <v/>
      </c>
      <c r="B55" s="16" t="str">
        <f t="shared" si="9"/>
        <v/>
      </c>
      <c r="C55" s="16" t="str">
        <f t="shared" si="7"/>
        <v/>
      </c>
      <c r="D55" s="16" t="str">
        <f t="shared" si="4"/>
        <v/>
      </c>
      <c r="E55" s="16" t="str">
        <f t="shared" si="8"/>
        <v/>
      </c>
      <c r="F55" s="16" t="str">
        <f t="shared" si="5"/>
        <v/>
      </c>
      <c r="G55" s="16" t="str">
        <f t="shared" si="6"/>
        <v/>
      </c>
      <c r="H55" s="48" t="str">
        <f t="shared" si="1"/>
        <v/>
      </c>
    </row>
    <row r="56" spans="1:8" x14ac:dyDescent="0.15">
      <c r="A56" s="13" t="str">
        <f t="shared" si="2"/>
        <v/>
      </c>
      <c r="B56" s="16" t="str">
        <f t="shared" si="9"/>
        <v/>
      </c>
      <c r="C56" s="16" t="str">
        <f t="shared" si="7"/>
        <v/>
      </c>
      <c r="D56" s="16" t="str">
        <f t="shared" si="4"/>
        <v/>
      </c>
      <c r="E56" s="16" t="str">
        <f t="shared" si="8"/>
        <v/>
      </c>
      <c r="F56" s="16" t="str">
        <f t="shared" si="5"/>
        <v/>
      </c>
      <c r="G56" s="16" t="str">
        <f t="shared" si="6"/>
        <v/>
      </c>
      <c r="H56" s="48" t="str">
        <f t="shared" si="1"/>
        <v/>
      </c>
    </row>
    <row r="57" spans="1:8" x14ac:dyDescent="0.15">
      <c r="A57" s="13" t="str">
        <f t="shared" si="2"/>
        <v/>
      </c>
      <c r="B57" s="16" t="str">
        <f t="shared" si="9"/>
        <v/>
      </c>
      <c r="C57" s="16" t="str">
        <f t="shared" si="7"/>
        <v/>
      </c>
      <c r="D57" s="16" t="str">
        <f t="shared" si="4"/>
        <v/>
      </c>
      <c r="E57" s="16" t="str">
        <f t="shared" si="8"/>
        <v/>
      </c>
      <c r="F57" s="16" t="str">
        <f t="shared" si="5"/>
        <v/>
      </c>
      <c r="G57" s="16" t="str">
        <f t="shared" si="6"/>
        <v/>
      </c>
      <c r="H57" s="48" t="str">
        <f t="shared" si="1"/>
        <v/>
      </c>
    </row>
    <row r="58" spans="1:8" x14ac:dyDescent="0.15">
      <c r="A58" s="13" t="str">
        <f t="shared" si="2"/>
        <v/>
      </c>
      <c r="B58" s="16" t="str">
        <f t="shared" si="9"/>
        <v/>
      </c>
      <c r="C58" s="16" t="str">
        <f t="shared" si="7"/>
        <v/>
      </c>
      <c r="D58" s="16" t="str">
        <f t="shared" si="4"/>
        <v/>
      </c>
      <c r="E58" s="16" t="str">
        <f t="shared" si="8"/>
        <v/>
      </c>
      <c r="F58" s="16" t="str">
        <f t="shared" si="5"/>
        <v/>
      </c>
      <c r="G58" s="16" t="str">
        <f t="shared" si="6"/>
        <v/>
      </c>
      <c r="H58" s="48" t="str">
        <f t="shared" si="1"/>
        <v/>
      </c>
    </row>
    <row r="59" spans="1:8" x14ac:dyDescent="0.15">
      <c r="A59" s="13" t="str">
        <f t="shared" si="2"/>
        <v/>
      </c>
      <c r="B59" s="16" t="str">
        <f t="shared" si="9"/>
        <v/>
      </c>
      <c r="C59" s="16" t="str">
        <f t="shared" si="7"/>
        <v/>
      </c>
      <c r="D59" s="16" t="str">
        <f t="shared" si="4"/>
        <v/>
      </c>
      <c r="E59" s="16" t="str">
        <f t="shared" si="8"/>
        <v/>
      </c>
      <c r="F59" s="16" t="str">
        <f t="shared" si="5"/>
        <v/>
      </c>
      <c r="G59" s="16" t="str">
        <f t="shared" si="6"/>
        <v/>
      </c>
      <c r="H59" s="48" t="str">
        <f t="shared" si="1"/>
        <v/>
      </c>
    </row>
    <row r="60" spans="1:8" x14ac:dyDescent="0.15">
      <c r="A60" s="13" t="str">
        <f t="shared" si="2"/>
        <v/>
      </c>
      <c r="B60" s="16" t="str">
        <f t="shared" si="9"/>
        <v/>
      </c>
      <c r="C60" s="16" t="str">
        <f t="shared" si="7"/>
        <v/>
      </c>
      <c r="D60" s="16" t="str">
        <f t="shared" si="4"/>
        <v/>
      </c>
      <c r="E60" s="16" t="str">
        <f t="shared" si="8"/>
        <v/>
      </c>
      <c r="F60" s="16" t="str">
        <f t="shared" si="5"/>
        <v/>
      </c>
      <c r="G60" s="16" t="str">
        <f t="shared" si="6"/>
        <v/>
      </c>
      <c r="H60" s="48" t="str">
        <f t="shared" si="1"/>
        <v/>
      </c>
    </row>
    <row r="61" spans="1:8" x14ac:dyDescent="0.15">
      <c r="A61" s="13" t="str">
        <f t="shared" si="2"/>
        <v/>
      </c>
      <c r="B61" s="16" t="str">
        <f t="shared" si="9"/>
        <v/>
      </c>
      <c r="C61" s="16" t="str">
        <f t="shared" si="7"/>
        <v/>
      </c>
      <c r="D61" s="16" t="str">
        <f t="shared" si="4"/>
        <v/>
      </c>
      <c r="E61" s="16" t="str">
        <f t="shared" si="8"/>
        <v/>
      </c>
      <c r="F61" s="16" t="str">
        <f t="shared" si="5"/>
        <v/>
      </c>
      <c r="G61" s="16" t="str">
        <f t="shared" si="6"/>
        <v/>
      </c>
      <c r="H61" s="48" t="str">
        <f t="shared" si="1"/>
        <v/>
      </c>
    </row>
    <row r="62" spans="1:8" x14ac:dyDescent="0.15">
      <c r="A62" s="13" t="str">
        <f t="shared" si="2"/>
        <v/>
      </c>
      <c r="B62" s="16" t="str">
        <f t="shared" si="9"/>
        <v/>
      </c>
      <c r="C62" s="16" t="str">
        <f t="shared" si="7"/>
        <v/>
      </c>
      <c r="D62" s="16" t="str">
        <f t="shared" si="4"/>
        <v/>
      </c>
      <c r="E62" s="16" t="str">
        <f t="shared" si="8"/>
        <v/>
      </c>
      <c r="F62" s="16" t="str">
        <f t="shared" si="5"/>
        <v/>
      </c>
      <c r="G62" s="16" t="str">
        <f t="shared" si="6"/>
        <v/>
      </c>
      <c r="H62" s="48" t="str">
        <f t="shared" si="1"/>
        <v/>
      </c>
    </row>
    <row r="63" spans="1:8" x14ac:dyDescent="0.15">
      <c r="A63" s="13" t="str">
        <f t="shared" si="2"/>
        <v/>
      </c>
      <c r="B63" s="16" t="str">
        <f t="shared" si="9"/>
        <v/>
      </c>
      <c r="C63" s="16" t="str">
        <f t="shared" si="7"/>
        <v/>
      </c>
      <c r="D63" s="16" t="str">
        <f t="shared" si="4"/>
        <v/>
      </c>
      <c r="E63" s="16" t="str">
        <f t="shared" si="8"/>
        <v/>
      </c>
      <c r="F63" s="16" t="str">
        <f t="shared" si="5"/>
        <v/>
      </c>
      <c r="G63" s="16" t="str">
        <f t="shared" si="6"/>
        <v/>
      </c>
      <c r="H63" s="48" t="str">
        <f t="shared" si="1"/>
        <v/>
      </c>
    </row>
    <row r="64" spans="1:8" x14ac:dyDescent="0.15">
      <c r="A64" s="13" t="str">
        <f t="shared" si="2"/>
        <v/>
      </c>
      <c r="B64" s="16" t="str">
        <f t="shared" si="9"/>
        <v/>
      </c>
      <c r="C64" s="16" t="str">
        <f t="shared" si="7"/>
        <v/>
      </c>
      <c r="D64" s="16" t="str">
        <f t="shared" si="4"/>
        <v/>
      </c>
      <c r="E64" s="16" t="str">
        <f t="shared" si="8"/>
        <v/>
      </c>
      <c r="F64" s="16" t="str">
        <f t="shared" si="5"/>
        <v/>
      </c>
      <c r="G64" s="16" t="str">
        <f t="shared" si="6"/>
        <v/>
      </c>
      <c r="H64" s="48" t="str">
        <f t="shared" si="1"/>
        <v/>
      </c>
    </row>
    <row r="65" spans="1:8" x14ac:dyDescent="0.15">
      <c r="A65" s="13" t="str">
        <f t="shared" si="2"/>
        <v/>
      </c>
      <c r="B65" s="16" t="str">
        <f t="shared" si="9"/>
        <v/>
      </c>
      <c r="C65" s="16" t="str">
        <f t="shared" si="7"/>
        <v/>
      </c>
      <c r="D65" s="16" t="str">
        <f t="shared" si="4"/>
        <v/>
      </c>
      <c r="E65" s="16" t="str">
        <f t="shared" si="8"/>
        <v/>
      </c>
      <c r="F65" s="16" t="str">
        <f t="shared" si="5"/>
        <v/>
      </c>
      <c r="G65" s="16" t="str">
        <f t="shared" si="6"/>
        <v/>
      </c>
      <c r="H65" s="48" t="str">
        <f t="shared" si="1"/>
        <v/>
      </c>
    </row>
    <row r="66" spans="1:8" x14ac:dyDescent="0.15">
      <c r="A66" s="13" t="str">
        <f t="shared" si="2"/>
        <v/>
      </c>
      <c r="B66" s="16" t="str">
        <f t="shared" si="9"/>
        <v/>
      </c>
      <c r="C66" s="16" t="str">
        <f t="shared" si="7"/>
        <v/>
      </c>
      <c r="D66" s="16" t="str">
        <f t="shared" si="4"/>
        <v/>
      </c>
      <c r="E66" s="16" t="str">
        <f t="shared" si="8"/>
        <v/>
      </c>
      <c r="F66" s="16" t="str">
        <f t="shared" si="5"/>
        <v/>
      </c>
      <c r="G66" s="16" t="str">
        <f t="shared" si="6"/>
        <v/>
      </c>
      <c r="H66" s="48" t="str">
        <f t="shared" si="1"/>
        <v/>
      </c>
    </row>
    <row r="67" spans="1:8" x14ac:dyDescent="0.15">
      <c r="A67" s="13" t="str">
        <f t="shared" si="2"/>
        <v/>
      </c>
      <c r="B67" s="16" t="str">
        <f t="shared" si="9"/>
        <v/>
      </c>
      <c r="C67" s="16" t="str">
        <f t="shared" si="7"/>
        <v/>
      </c>
      <c r="D67" s="16" t="str">
        <f t="shared" si="4"/>
        <v/>
      </c>
      <c r="E67" s="16" t="str">
        <f t="shared" si="8"/>
        <v/>
      </c>
      <c r="F67" s="16" t="str">
        <f t="shared" si="5"/>
        <v/>
      </c>
      <c r="G67" s="16" t="str">
        <f t="shared" si="6"/>
        <v/>
      </c>
      <c r="H67" s="48" t="str">
        <f t="shared" si="1"/>
        <v/>
      </c>
    </row>
    <row r="68" spans="1:8" x14ac:dyDescent="0.15">
      <c r="A68" s="13" t="str">
        <f t="shared" si="2"/>
        <v/>
      </c>
      <c r="B68" s="16" t="str">
        <f t="shared" si="9"/>
        <v/>
      </c>
      <c r="C68" s="16" t="str">
        <f t="shared" si="7"/>
        <v/>
      </c>
      <c r="D68" s="16" t="str">
        <f t="shared" si="4"/>
        <v/>
      </c>
      <c r="E68" s="16" t="str">
        <f t="shared" si="8"/>
        <v/>
      </c>
      <c r="F68" s="16" t="str">
        <f t="shared" si="5"/>
        <v/>
      </c>
      <c r="G68" s="16" t="str">
        <f t="shared" si="6"/>
        <v/>
      </c>
      <c r="H68" s="48" t="str">
        <f t="shared" si="1"/>
        <v/>
      </c>
    </row>
    <row r="69" spans="1:8" x14ac:dyDescent="0.15">
      <c r="A69" s="13" t="str">
        <f t="shared" si="2"/>
        <v/>
      </c>
      <c r="B69" s="16" t="str">
        <f t="shared" si="9"/>
        <v/>
      </c>
      <c r="C69" s="16" t="str">
        <f t="shared" si="7"/>
        <v/>
      </c>
      <c r="D69" s="16" t="str">
        <f t="shared" si="4"/>
        <v/>
      </c>
      <c r="E69" s="16" t="str">
        <f t="shared" si="8"/>
        <v/>
      </c>
      <c r="F69" s="16" t="str">
        <f t="shared" si="5"/>
        <v/>
      </c>
      <c r="G69" s="16" t="str">
        <f t="shared" si="6"/>
        <v/>
      </c>
      <c r="H69" s="48" t="str">
        <f t="shared" si="1"/>
        <v/>
      </c>
    </row>
    <row r="70" spans="1:8" x14ac:dyDescent="0.15">
      <c r="A70" s="13" t="str">
        <f t="shared" si="2"/>
        <v/>
      </c>
      <c r="B70" s="16" t="str">
        <f t="shared" si="9"/>
        <v/>
      </c>
      <c r="C70" s="16" t="str">
        <f t="shared" si="7"/>
        <v/>
      </c>
      <c r="D70" s="16" t="str">
        <f t="shared" si="4"/>
        <v/>
      </c>
      <c r="E70" s="16" t="str">
        <f t="shared" si="8"/>
        <v/>
      </c>
      <c r="F70" s="16" t="str">
        <f t="shared" si="5"/>
        <v/>
      </c>
      <c r="G70" s="16" t="str">
        <f t="shared" si="6"/>
        <v/>
      </c>
      <c r="H70" s="48" t="str">
        <f t="shared" si="1"/>
        <v/>
      </c>
    </row>
    <row r="71" spans="1:8" x14ac:dyDescent="0.15">
      <c r="A71" s="13" t="str">
        <f t="shared" si="2"/>
        <v/>
      </c>
      <c r="B71" s="16" t="str">
        <f t="shared" si="9"/>
        <v/>
      </c>
      <c r="C71" s="16" t="str">
        <f t="shared" si="7"/>
        <v/>
      </c>
      <c r="D71" s="16" t="str">
        <f t="shared" si="4"/>
        <v/>
      </c>
      <c r="E71" s="16" t="str">
        <f t="shared" si="8"/>
        <v/>
      </c>
      <c r="F71" s="16" t="str">
        <f t="shared" si="5"/>
        <v/>
      </c>
      <c r="G71" s="16" t="str">
        <f t="shared" si="6"/>
        <v/>
      </c>
      <c r="H71" s="48" t="str">
        <f t="shared" ref="H71:H134" si="10">IFERROR(G71-D71*$L$2,"")</f>
        <v/>
      </c>
    </row>
    <row r="72" spans="1:8" x14ac:dyDescent="0.15">
      <c r="A72" s="13" t="str">
        <f t="shared" ref="A72:A135" si="11">IF(ROW(A72)-7&lt;$B$2,ROW(A72)-6,"")</f>
        <v/>
      </c>
      <c r="B72" s="16" t="str">
        <f t="shared" si="9"/>
        <v/>
      </c>
      <c r="C72" s="16" t="str">
        <f t="shared" si="7"/>
        <v/>
      </c>
      <c r="D72" s="16" t="str">
        <f t="shared" ref="D72:D100" si="12">IFERROR(-B72*$C$2/$A$2,"")</f>
        <v/>
      </c>
      <c r="E72" s="16" t="str">
        <f t="shared" si="8"/>
        <v/>
      </c>
      <c r="F72" s="16" t="str">
        <f t="shared" ref="F72:F100" si="13">IF(A72&lt;&gt;"",B72+E72,"")</f>
        <v/>
      </c>
      <c r="G72" s="16" t="str">
        <f t="shared" ref="G72:G135" si="14">C72</f>
        <v/>
      </c>
      <c r="H72" s="48" t="str">
        <f t="shared" si="10"/>
        <v/>
      </c>
    </row>
    <row r="73" spans="1:8" x14ac:dyDescent="0.15">
      <c r="A73" s="13" t="str">
        <f t="shared" si="11"/>
        <v/>
      </c>
      <c r="B73" s="16" t="str">
        <f t="shared" ref="B73:B100" si="15">IF(ROW(A73)-6&lt;=$B$2,IF(ROW(A73)-7=$B$2,$D$2,F72),"")</f>
        <v/>
      </c>
      <c r="C73" s="16" t="str">
        <f t="shared" ref="C73:C100" si="16">IF(ROW(A73)-7&lt;$B$2,$I$2,"")</f>
        <v/>
      </c>
      <c r="D73" s="16" t="str">
        <f t="shared" si="12"/>
        <v/>
      </c>
      <c r="E73" s="16" t="str">
        <f t="shared" ref="E73:E100" si="17">IF(A73&lt;&gt;"",C73-D73,"")</f>
        <v/>
      </c>
      <c r="F73" s="16" t="str">
        <f t="shared" si="13"/>
        <v/>
      </c>
      <c r="G73" s="16" t="str">
        <f t="shared" si="14"/>
        <v/>
      </c>
      <c r="H73" s="48" t="str">
        <f t="shared" si="10"/>
        <v/>
      </c>
    </row>
    <row r="74" spans="1:8" x14ac:dyDescent="0.15">
      <c r="A74" s="13" t="str">
        <f t="shared" si="11"/>
        <v/>
      </c>
      <c r="B74" s="16" t="str">
        <f t="shared" si="15"/>
        <v/>
      </c>
      <c r="C74" s="16" t="str">
        <f t="shared" si="16"/>
        <v/>
      </c>
      <c r="D74" s="16" t="str">
        <f t="shared" si="12"/>
        <v/>
      </c>
      <c r="E74" s="16" t="str">
        <f t="shared" si="17"/>
        <v/>
      </c>
      <c r="F74" s="16" t="str">
        <f t="shared" si="13"/>
        <v/>
      </c>
      <c r="G74" s="16" t="str">
        <f t="shared" si="14"/>
        <v/>
      </c>
      <c r="H74" s="48" t="str">
        <f t="shared" si="10"/>
        <v/>
      </c>
    </row>
    <row r="75" spans="1:8" x14ac:dyDescent="0.15">
      <c r="A75" s="13" t="str">
        <f t="shared" si="11"/>
        <v/>
      </c>
      <c r="B75" s="16" t="str">
        <f t="shared" si="15"/>
        <v/>
      </c>
      <c r="C75" s="16" t="str">
        <f t="shared" si="16"/>
        <v/>
      </c>
      <c r="D75" s="16" t="str">
        <f t="shared" si="12"/>
        <v/>
      </c>
      <c r="E75" s="16" t="str">
        <f t="shared" si="17"/>
        <v/>
      </c>
      <c r="F75" s="16" t="str">
        <f t="shared" si="13"/>
        <v/>
      </c>
      <c r="G75" s="16" t="str">
        <f t="shared" si="14"/>
        <v/>
      </c>
      <c r="H75" s="48" t="str">
        <f t="shared" si="10"/>
        <v/>
      </c>
    </row>
    <row r="76" spans="1:8" x14ac:dyDescent="0.15">
      <c r="A76" s="13" t="str">
        <f t="shared" si="11"/>
        <v/>
      </c>
      <c r="B76" s="16" t="str">
        <f t="shared" si="15"/>
        <v/>
      </c>
      <c r="C76" s="16" t="str">
        <f t="shared" si="16"/>
        <v/>
      </c>
      <c r="D76" s="16" t="str">
        <f t="shared" si="12"/>
        <v/>
      </c>
      <c r="E76" s="16" t="str">
        <f t="shared" si="17"/>
        <v/>
      </c>
      <c r="F76" s="16" t="str">
        <f t="shared" si="13"/>
        <v/>
      </c>
      <c r="G76" s="16" t="str">
        <f t="shared" si="14"/>
        <v/>
      </c>
      <c r="H76" s="48" t="str">
        <f t="shared" si="10"/>
        <v/>
      </c>
    </row>
    <row r="77" spans="1:8" x14ac:dyDescent="0.15">
      <c r="A77" s="13" t="str">
        <f t="shared" si="11"/>
        <v/>
      </c>
      <c r="B77" s="16" t="str">
        <f t="shared" si="15"/>
        <v/>
      </c>
      <c r="C77" s="16" t="str">
        <f t="shared" si="16"/>
        <v/>
      </c>
      <c r="D77" s="16" t="str">
        <f t="shared" si="12"/>
        <v/>
      </c>
      <c r="E77" s="16" t="str">
        <f t="shared" si="17"/>
        <v/>
      </c>
      <c r="F77" s="16" t="str">
        <f t="shared" si="13"/>
        <v/>
      </c>
      <c r="G77" s="16" t="str">
        <f t="shared" si="14"/>
        <v/>
      </c>
      <c r="H77" s="48" t="str">
        <f t="shared" si="10"/>
        <v/>
      </c>
    </row>
    <row r="78" spans="1:8" x14ac:dyDescent="0.15">
      <c r="A78" s="13" t="str">
        <f t="shared" si="11"/>
        <v/>
      </c>
      <c r="B78" s="16" t="str">
        <f t="shared" si="15"/>
        <v/>
      </c>
      <c r="C78" s="16" t="str">
        <f t="shared" si="16"/>
        <v/>
      </c>
      <c r="D78" s="16" t="str">
        <f t="shared" si="12"/>
        <v/>
      </c>
      <c r="E78" s="16" t="str">
        <f t="shared" si="17"/>
        <v/>
      </c>
      <c r="F78" s="16" t="str">
        <f t="shared" si="13"/>
        <v/>
      </c>
      <c r="G78" s="16" t="str">
        <f t="shared" si="14"/>
        <v/>
      </c>
      <c r="H78" s="48" t="str">
        <f t="shared" si="10"/>
        <v/>
      </c>
    </row>
    <row r="79" spans="1:8" x14ac:dyDescent="0.15">
      <c r="A79" s="13" t="str">
        <f t="shared" si="11"/>
        <v/>
      </c>
      <c r="B79" s="16" t="str">
        <f t="shared" si="15"/>
        <v/>
      </c>
      <c r="C79" s="16" t="str">
        <f t="shared" si="16"/>
        <v/>
      </c>
      <c r="D79" s="16" t="str">
        <f t="shared" si="12"/>
        <v/>
      </c>
      <c r="E79" s="16" t="str">
        <f t="shared" si="17"/>
        <v/>
      </c>
      <c r="F79" s="16" t="str">
        <f t="shared" si="13"/>
        <v/>
      </c>
      <c r="G79" s="16" t="str">
        <f t="shared" si="14"/>
        <v/>
      </c>
      <c r="H79" s="48" t="str">
        <f t="shared" si="10"/>
        <v/>
      </c>
    </row>
    <row r="80" spans="1:8" x14ac:dyDescent="0.15">
      <c r="A80" s="13" t="str">
        <f t="shared" si="11"/>
        <v/>
      </c>
      <c r="B80" s="16" t="str">
        <f t="shared" si="15"/>
        <v/>
      </c>
      <c r="C80" s="16" t="str">
        <f t="shared" si="16"/>
        <v/>
      </c>
      <c r="D80" s="16" t="str">
        <f t="shared" si="12"/>
        <v/>
      </c>
      <c r="E80" s="16" t="str">
        <f t="shared" si="17"/>
        <v/>
      </c>
      <c r="F80" s="16" t="str">
        <f t="shared" si="13"/>
        <v/>
      </c>
      <c r="G80" s="16" t="str">
        <f t="shared" si="14"/>
        <v/>
      </c>
      <c r="H80" s="48" t="str">
        <f t="shared" si="10"/>
        <v/>
      </c>
    </row>
    <row r="81" spans="1:8" x14ac:dyDescent="0.15">
      <c r="A81" s="13" t="str">
        <f t="shared" si="11"/>
        <v/>
      </c>
      <c r="B81" s="16" t="str">
        <f t="shared" si="15"/>
        <v/>
      </c>
      <c r="C81" s="16" t="str">
        <f t="shared" si="16"/>
        <v/>
      </c>
      <c r="D81" s="16" t="str">
        <f t="shared" si="12"/>
        <v/>
      </c>
      <c r="E81" s="16" t="str">
        <f t="shared" si="17"/>
        <v/>
      </c>
      <c r="F81" s="16" t="str">
        <f t="shared" si="13"/>
        <v/>
      </c>
      <c r="G81" s="16" t="str">
        <f t="shared" si="14"/>
        <v/>
      </c>
      <c r="H81" s="48" t="str">
        <f t="shared" si="10"/>
        <v/>
      </c>
    </row>
    <row r="82" spans="1:8" x14ac:dyDescent="0.15">
      <c r="A82" s="13" t="str">
        <f t="shared" si="11"/>
        <v/>
      </c>
      <c r="B82" s="16" t="str">
        <f t="shared" si="15"/>
        <v/>
      </c>
      <c r="C82" s="16" t="str">
        <f t="shared" si="16"/>
        <v/>
      </c>
      <c r="D82" s="16" t="str">
        <f t="shared" si="12"/>
        <v/>
      </c>
      <c r="E82" s="16" t="str">
        <f t="shared" si="17"/>
        <v/>
      </c>
      <c r="F82" s="16" t="str">
        <f t="shared" si="13"/>
        <v/>
      </c>
      <c r="G82" s="16" t="str">
        <f t="shared" si="14"/>
        <v/>
      </c>
      <c r="H82" s="48" t="str">
        <f t="shared" si="10"/>
        <v/>
      </c>
    </row>
    <row r="83" spans="1:8" x14ac:dyDescent="0.15">
      <c r="A83" s="13" t="str">
        <f t="shared" si="11"/>
        <v/>
      </c>
      <c r="B83" s="16" t="str">
        <f t="shared" si="15"/>
        <v/>
      </c>
      <c r="C83" s="16" t="str">
        <f t="shared" si="16"/>
        <v/>
      </c>
      <c r="D83" s="16" t="str">
        <f t="shared" si="12"/>
        <v/>
      </c>
      <c r="E83" s="16" t="str">
        <f t="shared" si="17"/>
        <v/>
      </c>
      <c r="F83" s="16" t="str">
        <f t="shared" si="13"/>
        <v/>
      </c>
      <c r="G83" s="16" t="str">
        <f t="shared" si="14"/>
        <v/>
      </c>
      <c r="H83" s="48" t="str">
        <f t="shared" si="10"/>
        <v/>
      </c>
    </row>
    <row r="84" spans="1:8" x14ac:dyDescent="0.15">
      <c r="A84" s="13" t="str">
        <f t="shared" si="11"/>
        <v/>
      </c>
      <c r="B84" s="16" t="str">
        <f t="shared" si="15"/>
        <v/>
      </c>
      <c r="C84" s="16" t="str">
        <f t="shared" si="16"/>
        <v/>
      </c>
      <c r="D84" s="16" t="str">
        <f t="shared" si="12"/>
        <v/>
      </c>
      <c r="E84" s="16" t="str">
        <f t="shared" si="17"/>
        <v/>
      </c>
      <c r="F84" s="16" t="str">
        <f t="shared" si="13"/>
        <v/>
      </c>
      <c r="G84" s="16" t="str">
        <f t="shared" si="14"/>
        <v/>
      </c>
      <c r="H84" s="48" t="str">
        <f t="shared" si="10"/>
        <v/>
      </c>
    </row>
    <row r="85" spans="1:8" x14ac:dyDescent="0.15">
      <c r="A85" s="13" t="str">
        <f t="shared" si="11"/>
        <v/>
      </c>
      <c r="B85" s="16" t="str">
        <f t="shared" si="15"/>
        <v/>
      </c>
      <c r="C85" s="16" t="str">
        <f t="shared" si="16"/>
        <v/>
      </c>
      <c r="D85" s="16" t="str">
        <f t="shared" si="12"/>
        <v/>
      </c>
      <c r="E85" s="16" t="str">
        <f t="shared" si="17"/>
        <v/>
      </c>
      <c r="F85" s="16" t="str">
        <f t="shared" si="13"/>
        <v/>
      </c>
      <c r="G85" s="16" t="str">
        <f t="shared" si="14"/>
        <v/>
      </c>
      <c r="H85" s="48" t="str">
        <f t="shared" si="10"/>
        <v/>
      </c>
    </row>
    <row r="86" spans="1:8" x14ac:dyDescent="0.15">
      <c r="A86" s="13" t="str">
        <f t="shared" si="11"/>
        <v/>
      </c>
      <c r="B86" s="16" t="str">
        <f t="shared" si="15"/>
        <v/>
      </c>
      <c r="C86" s="16" t="str">
        <f t="shared" si="16"/>
        <v/>
      </c>
      <c r="D86" s="16" t="str">
        <f t="shared" si="12"/>
        <v/>
      </c>
      <c r="E86" s="16" t="str">
        <f t="shared" si="17"/>
        <v/>
      </c>
      <c r="F86" s="16" t="str">
        <f t="shared" si="13"/>
        <v/>
      </c>
      <c r="G86" s="16" t="str">
        <f t="shared" si="14"/>
        <v/>
      </c>
      <c r="H86" s="48" t="str">
        <f t="shared" si="10"/>
        <v/>
      </c>
    </row>
    <row r="87" spans="1:8" x14ac:dyDescent="0.15">
      <c r="A87" s="13" t="str">
        <f t="shared" si="11"/>
        <v/>
      </c>
      <c r="B87" s="16" t="str">
        <f t="shared" si="15"/>
        <v/>
      </c>
      <c r="C87" s="16" t="str">
        <f t="shared" si="16"/>
        <v/>
      </c>
      <c r="D87" s="16" t="str">
        <f t="shared" si="12"/>
        <v/>
      </c>
      <c r="E87" s="16" t="str">
        <f t="shared" si="17"/>
        <v/>
      </c>
      <c r="F87" s="16" t="str">
        <f t="shared" si="13"/>
        <v/>
      </c>
      <c r="G87" s="16" t="str">
        <f t="shared" si="14"/>
        <v/>
      </c>
      <c r="H87" s="48" t="str">
        <f t="shared" si="10"/>
        <v/>
      </c>
    </row>
    <row r="88" spans="1:8" x14ac:dyDescent="0.15">
      <c r="A88" s="13" t="str">
        <f t="shared" si="11"/>
        <v/>
      </c>
      <c r="B88" s="16" t="str">
        <f t="shared" si="15"/>
        <v/>
      </c>
      <c r="C88" s="16" t="str">
        <f t="shared" si="16"/>
        <v/>
      </c>
      <c r="D88" s="16" t="str">
        <f t="shared" si="12"/>
        <v/>
      </c>
      <c r="E88" s="16" t="str">
        <f t="shared" si="17"/>
        <v/>
      </c>
      <c r="F88" s="16" t="str">
        <f t="shared" si="13"/>
        <v/>
      </c>
      <c r="G88" s="16" t="str">
        <f t="shared" si="14"/>
        <v/>
      </c>
      <c r="H88" s="48" t="str">
        <f t="shared" si="10"/>
        <v/>
      </c>
    </row>
    <row r="89" spans="1:8" x14ac:dyDescent="0.15">
      <c r="A89" s="13" t="str">
        <f t="shared" si="11"/>
        <v/>
      </c>
      <c r="B89" s="16" t="str">
        <f t="shared" si="15"/>
        <v/>
      </c>
      <c r="C89" s="16" t="str">
        <f t="shared" si="16"/>
        <v/>
      </c>
      <c r="D89" s="16" t="str">
        <f t="shared" si="12"/>
        <v/>
      </c>
      <c r="E89" s="16" t="str">
        <f t="shared" si="17"/>
        <v/>
      </c>
      <c r="F89" s="16" t="str">
        <f t="shared" si="13"/>
        <v/>
      </c>
      <c r="G89" s="16" t="str">
        <f t="shared" si="14"/>
        <v/>
      </c>
      <c r="H89" s="48" t="str">
        <f t="shared" si="10"/>
        <v/>
      </c>
    </row>
    <row r="90" spans="1:8" x14ac:dyDescent="0.15">
      <c r="A90" s="13" t="str">
        <f t="shared" si="11"/>
        <v/>
      </c>
      <c r="B90" s="16" t="str">
        <f t="shared" si="15"/>
        <v/>
      </c>
      <c r="C90" s="16" t="str">
        <f t="shared" si="16"/>
        <v/>
      </c>
      <c r="D90" s="16" t="str">
        <f t="shared" si="12"/>
        <v/>
      </c>
      <c r="E90" s="16" t="str">
        <f t="shared" si="17"/>
        <v/>
      </c>
      <c r="F90" s="16" t="str">
        <f t="shared" si="13"/>
        <v/>
      </c>
      <c r="G90" s="16" t="str">
        <f t="shared" si="14"/>
        <v/>
      </c>
      <c r="H90" s="48" t="str">
        <f t="shared" si="10"/>
        <v/>
      </c>
    </row>
    <row r="91" spans="1:8" x14ac:dyDescent="0.15">
      <c r="A91" s="13" t="str">
        <f t="shared" si="11"/>
        <v/>
      </c>
      <c r="B91" s="16" t="str">
        <f t="shared" si="15"/>
        <v/>
      </c>
      <c r="C91" s="16" t="str">
        <f t="shared" si="16"/>
        <v/>
      </c>
      <c r="D91" s="16" t="str">
        <f t="shared" si="12"/>
        <v/>
      </c>
      <c r="E91" s="16" t="str">
        <f t="shared" si="17"/>
        <v/>
      </c>
      <c r="F91" s="16" t="str">
        <f t="shared" si="13"/>
        <v/>
      </c>
      <c r="G91" s="16" t="str">
        <f t="shared" si="14"/>
        <v/>
      </c>
      <c r="H91" s="48" t="str">
        <f t="shared" si="10"/>
        <v/>
      </c>
    </row>
    <row r="92" spans="1:8" x14ac:dyDescent="0.15">
      <c r="A92" s="13" t="str">
        <f t="shared" si="11"/>
        <v/>
      </c>
      <c r="B92" s="16" t="str">
        <f t="shared" si="15"/>
        <v/>
      </c>
      <c r="C92" s="16" t="str">
        <f t="shared" si="16"/>
        <v/>
      </c>
      <c r="D92" s="16" t="str">
        <f t="shared" si="12"/>
        <v/>
      </c>
      <c r="E92" s="16" t="str">
        <f t="shared" si="17"/>
        <v/>
      </c>
      <c r="F92" s="16" t="str">
        <f t="shared" si="13"/>
        <v/>
      </c>
      <c r="G92" s="16" t="str">
        <f t="shared" si="14"/>
        <v/>
      </c>
      <c r="H92" s="48" t="str">
        <f t="shared" si="10"/>
        <v/>
      </c>
    </row>
    <row r="93" spans="1:8" x14ac:dyDescent="0.15">
      <c r="A93" s="13" t="str">
        <f t="shared" si="11"/>
        <v/>
      </c>
      <c r="B93" s="16" t="str">
        <f t="shared" si="15"/>
        <v/>
      </c>
      <c r="C93" s="16" t="str">
        <f t="shared" si="16"/>
        <v/>
      </c>
      <c r="D93" s="16" t="str">
        <f t="shared" si="12"/>
        <v/>
      </c>
      <c r="E93" s="16" t="str">
        <f t="shared" si="17"/>
        <v/>
      </c>
      <c r="F93" s="16" t="str">
        <f t="shared" si="13"/>
        <v/>
      </c>
      <c r="G93" s="16" t="str">
        <f t="shared" si="14"/>
        <v/>
      </c>
      <c r="H93" s="48" t="str">
        <f t="shared" si="10"/>
        <v/>
      </c>
    </row>
    <row r="94" spans="1:8" x14ac:dyDescent="0.15">
      <c r="A94" s="13" t="str">
        <f t="shared" si="11"/>
        <v/>
      </c>
      <c r="B94" s="16" t="str">
        <f t="shared" si="15"/>
        <v/>
      </c>
      <c r="C94" s="16" t="str">
        <f t="shared" si="16"/>
        <v/>
      </c>
      <c r="D94" s="16" t="str">
        <f t="shared" si="12"/>
        <v/>
      </c>
      <c r="E94" s="16" t="str">
        <f t="shared" si="17"/>
        <v/>
      </c>
      <c r="F94" s="16" t="str">
        <f t="shared" si="13"/>
        <v/>
      </c>
      <c r="G94" s="16" t="str">
        <f t="shared" si="14"/>
        <v/>
      </c>
      <c r="H94" s="48" t="str">
        <f t="shared" si="10"/>
        <v/>
      </c>
    </row>
    <row r="95" spans="1:8" x14ac:dyDescent="0.15">
      <c r="A95" s="13" t="str">
        <f t="shared" si="11"/>
        <v/>
      </c>
      <c r="B95" s="16" t="str">
        <f t="shared" si="15"/>
        <v/>
      </c>
      <c r="C95" s="16" t="str">
        <f t="shared" si="16"/>
        <v/>
      </c>
      <c r="D95" s="16" t="str">
        <f t="shared" si="12"/>
        <v/>
      </c>
      <c r="E95" s="16" t="str">
        <f t="shared" si="17"/>
        <v/>
      </c>
      <c r="F95" s="16" t="str">
        <f t="shared" si="13"/>
        <v/>
      </c>
      <c r="G95" s="16" t="str">
        <f t="shared" si="14"/>
        <v/>
      </c>
      <c r="H95" s="48" t="str">
        <f t="shared" si="10"/>
        <v/>
      </c>
    </row>
    <row r="96" spans="1:8" x14ac:dyDescent="0.15">
      <c r="A96" s="13" t="str">
        <f t="shared" si="11"/>
        <v/>
      </c>
      <c r="B96" s="16" t="str">
        <f t="shared" si="15"/>
        <v/>
      </c>
      <c r="C96" s="16" t="str">
        <f t="shared" si="16"/>
        <v/>
      </c>
      <c r="D96" s="16" t="str">
        <f t="shared" si="12"/>
        <v/>
      </c>
      <c r="E96" s="16" t="str">
        <f t="shared" si="17"/>
        <v/>
      </c>
      <c r="F96" s="16" t="str">
        <f t="shared" si="13"/>
        <v/>
      </c>
      <c r="G96" s="16" t="str">
        <f t="shared" si="14"/>
        <v/>
      </c>
      <c r="H96" s="48" t="str">
        <f t="shared" si="10"/>
        <v/>
      </c>
    </row>
    <row r="97" spans="1:8" x14ac:dyDescent="0.15">
      <c r="A97" s="13" t="str">
        <f t="shared" si="11"/>
        <v/>
      </c>
      <c r="B97" s="16" t="str">
        <f t="shared" si="15"/>
        <v/>
      </c>
      <c r="C97" s="16" t="str">
        <f t="shared" si="16"/>
        <v/>
      </c>
      <c r="D97" s="16" t="str">
        <f t="shared" si="12"/>
        <v/>
      </c>
      <c r="E97" s="16" t="str">
        <f t="shared" si="17"/>
        <v/>
      </c>
      <c r="F97" s="16" t="str">
        <f t="shared" si="13"/>
        <v/>
      </c>
      <c r="G97" s="16" t="str">
        <f t="shared" si="14"/>
        <v/>
      </c>
      <c r="H97" s="48" t="str">
        <f t="shared" si="10"/>
        <v/>
      </c>
    </row>
    <row r="98" spans="1:8" x14ac:dyDescent="0.15">
      <c r="A98" s="13" t="str">
        <f t="shared" si="11"/>
        <v/>
      </c>
      <c r="B98" s="16" t="str">
        <f t="shared" si="15"/>
        <v/>
      </c>
      <c r="C98" s="16" t="str">
        <f t="shared" si="16"/>
        <v/>
      </c>
      <c r="D98" s="16" t="str">
        <f t="shared" si="12"/>
        <v/>
      </c>
      <c r="E98" s="16" t="str">
        <f t="shared" si="17"/>
        <v/>
      </c>
      <c r="F98" s="16" t="str">
        <f t="shared" si="13"/>
        <v/>
      </c>
      <c r="G98" s="16" t="str">
        <f t="shared" si="14"/>
        <v/>
      </c>
      <c r="H98" s="48" t="str">
        <f t="shared" si="10"/>
        <v/>
      </c>
    </row>
    <row r="99" spans="1:8" x14ac:dyDescent="0.15">
      <c r="A99" s="13" t="str">
        <f t="shared" si="11"/>
        <v/>
      </c>
      <c r="B99" s="16" t="str">
        <f t="shared" si="15"/>
        <v/>
      </c>
      <c r="C99" s="16" t="str">
        <f t="shared" si="16"/>
        <v/>
      </c>
      <c r="D99" s="16" t="str">
        <f t="shared" si="12"/>
        <v/>
      </c>
      <c r="E99" s="16" t="str">
        <f t="shared" si="17"/>
        <v/>
      </c>
      <c r="F99" s="16" t="str">
        <f t="shared" si="13"/>
        <v/>
      </c>
      <c r="G99" s="16" t="str">
        <f t="shared" si="14"/>
        <v/>
      </c>
      <c r="H99" s="48" t="str">
        <f t="shared" si="10"/>
        <v/>
      </c>
    </row>
    <row r="100" spans="1:8" x14ac:dyDescent="0.15">
      <c r="A100" s="13" t="str">
        <f t="shared" si="11"/>
        <v/>
      </c>
      <c r="B100" s="16" t="str">
        <f t="shared" si="15"/>
        <v/>
      </c>
      <c r="C100" s="16" t="str">
        <f t="shared" si="16"/>
        <v/>
      </c>
      <c r="D100" s="16" t="str">
        <f t="shared" si="12"/>
        <v/>
      </c>
      <c r="E100" s="16" t="str">
        <f t="shared" si="17"/>
        <v/>
      </c>
      <c r="F100" s="16" t="str">
        <f t="shared" si="13"/>
        <v/>
      </c>
      <c r="G100" s="16" t="str">
        <f t="shared" si="14"/>
        <v/>
      </c>
      <c r="H100" s="48" t="str">
        <f t="shared" si="10"/>
        <v/>
      </c>
    </row>
    <row r="101" spans="1:8" x14ac:dyDescent="0.15">
      <c r="A101" s="13" t="str">
        <f t="shared" si="11"/>
        <v/>
      </c>
      <c r="B101" s="16" t="str">
        <f t="shared" ref="B101:B164" si="18">IF(ROW(A101)-6&lt;=$B$2,IF(ROW(A101)-7=$B$2,$D$2,F100),"")</f>
        <v/>
      </c>
      <c r="C101" s="16" t="str">
        <f t="shared" ref="C101:C164" si="19">IF(ROW(A101)-7&lt;$B$2,$I$2,"")</f>
        <v/>
      </c>
      <c r="D101" s="16" t="str">
        <f t="shared" ref="D101:D164" si="20">IFERROR(-B101*$C$2/$A$2,"")</f>
        <v/>
      </c>
      <c r="E101" s="16" t="str">
        <f t="shared" ref="E101:E164" si="21">IF(A101&lt;&gt;"",C101-D101,"")</f>
        <v/>
      </c>
      <c r="F101" s="16" t="str">
        <f t="shared" ref="F101:F164" si="22">IF(A101&lt;&gt;"",B101+E101,"")</f>
        <v/>
      </c>
      <c r="G101" s="16" t="str">
        <f t="shared" si="14"/>
        <v/>
      </c>
      <c r="H101" s="48" t="str">
        <f t="shared" si="10"/>
        <v/>
      </c>
    </row>
    <row r="102" spans="1:8" x14ac:dyDescent="0.15">
      <c r="A102" s="13" t="str">
        <f t="shared" si="11"/>
        <v/>
      </c>
      <c r="B102" s="16" t="str">
        <f t="shared" si="18"/>
        <v/>
      </c>
      <c r="C102" s="16" t="str">
        <f t="shared" si="19"/>
        <v/>
      </c>
      <c r="D102" s="16" t="str">
        <f t="shared" si="20"/>
        <v/>
      </c>
      <c r="E102" s="16" t="str">
        <f t="shared" si="21"/>
        <v/>
      </c>
      <c r="F102" s="16" t="str">
        <f t="shared" si="22"/>
        <v/>
      </c>
      <c r="G102" s="16" t="str">
        <f t="shared" si="14"/>
        <v/>
      </c>
      <c r="H102" s="48" t="str">
        <f t="shared" si="10"/>
        <v/>
      </c>
    </row>
    <row r="103" spans="1:8" x14ac:dyDescent="0.15">
      <c r="A103" s="13" t="str">
        <f t="shared" si="11"/>
        <v/>
      </c>
      <c r="B103" s="16" t="str">
        <f t="shared" si="18"/>
        <v/>
      </c>
      <c r="C103" s="16" t="str">
        <f t="shared" si="19"/>
        <v/>
      </c>
      <c r="D103" s="16" t="str">
        <f t="shared" si="20"/>
        <v/>
      </c>
      <c r="E103" s="16" t="str">
        <f t="shared" si="21"/>
        <v/>
      </c>
      <c r="F103" s="16" t="str">
        <f t="shared" si="22"/>
        <v/>
      </c>
      <c r="G103" s="16" t="str">
        <f t="shared" si="14"/>
        <v/>
      </c>
      <c r="H103" s="48" t="str">
        <f t="shared" si="10"/>
        <v/>
      </c>
    </row>
    <row r="104" spans="1:8" x14ac:dyDescent="0.15">
      <c r="A104" s="13" t="str">
        <f t="shared" si="11"/>
        <v/>
      </c>
      <c r="B104" s="16" t="str">
        <f t="shared" si="18"/>
        <v/>
      </c>
      <c r="C104" s="16" t="str">
        <f t="shared" si="19"/>
        <v/>
      </c>
      <c r="D104" s="16" t="str">
        <f t="shared" si="20"/>
        <v/>
      </c>
      <c r="E104" s="16" t="str">
        <f t="shared" si="21"/>
        <v/>
      </c>
      <c r="F104" s="16" t="str">
        <f t="shared" si="22"/>
        <v/>
      </c>
      <c r="G104" s="16" t="str">
        <f t="shared" si="14"/>
        <v/>
      </c>
      <c r="H104" s="48" t="str">
        <f t="shared" si="10"/>
        <v/>
      </c>
    </row>
    <row r="105" spans="1:8" x14ac:dyDescent="0.15">
      <c r="A105" s="13" t="str">
        <f t="shared" si="11"/>
        <v/>
      </c>
      <c r="B105" s="16" t="str">
        <f t="shared" si="18"/>
        <v/>
      </c>
      <c r="C105" s="16" t="str">
        <f t="shared" si="19"/>
        <v/>
      </c>
      <c r="D105" s="16" t="str">
        <f t="shared" si="20"/>
        <v/>
      </c>
      <c r="E105" s="16" t="str">
        <f t="shared" si="21"/>
        <v/>
      </c>
      <c r="F105" s="16" t="str">
        <f t="shared" si="22"/>
        <v/>
      </c>
      <c r="G105" s="16" t="str">
        <f t="shared" si="14"/>
        <v/>
      </c>
      <c r="H105" s="48" t="str">
        <f t="shared" si="10"/>
        <v/>
      </c>
    </row>
    <row r="106" spans="1:8" x14ac:dyDescent="0.15">
      <c r="A106" s="13" t="str">
        <f t="shared" si="11"/>
        <v/>
      </c>
      <c r="B106" s="16" t="str">
        <f t="shared" si="18"/>
        <v/>
      </c>
      <c r="C106" s="16" t="str">
        <f t="shared" si="19"/>
        <v/>
      </c>
      <c r="D106" s="16" t="str">
        <f t="shared" si="20"/>
        <v/>
      </c>
      <c r="E106" s="16" t="str">
        <f t="shared" si="21"/>
        <v/>
      </c>
      <c r="F106" s="16" t="str">
        <f t="shared" si="22"/>
        <v/>
      </c>
      <c r="G106" s="16" t="str">
        <f t="shared" si="14"/>
        <v/>
      </c>
      <c r="H106" s="48" t="str">
        <f t="shared" si="10"/>
        <v/>
      </c>
    </row>
    <row r="107" spans="1:8" x14ac:dyDescent="0.15">
      <c r="A107" s="13" t="str">
        <f t="shared" si="11"/>
        <v/>
      </c>
      <c r="B107" s="16" t="str">
        <f t="shared" si="18"/>
        <v/>
      </c>
      <c r="C107" s="16" t="str">
        <f t="shared" si="19"/>
        <v/>
      </c>
      <c r="D107" s="16" t="str">
        <f t="shared" si="20"/>
        <v/>
      </c>
      <c r="E107" s="16" t="str">
        <f t="shared" si="21"/>
        <v/>
      </c>
      <c r="F107" s="16" t="str">
        <f t="shared" si="22"/>
        <v/>
      </c>
      <c r="G107" s="16" t="str">
        <f t="shared" si="14"/>
        <v/>
      </c>
      <c r="H107" s="48" t="str">
        <f t="shared" si="10"/>
        <v/>
      </c>
    </row>
    <row r="108" spans="1:8" x14ac:dyDescent="0.15">
      <c r="A108" s="13" t="str">
        <f t="shared" si="11"/>
        <v/>
      </c>
      <c r="B108" s="16" t="str">
        <f t="shared" si="18"/>
        <v/>
      </c>
      <c r="C108" s="16" t="str">
        <f t="shared" si="19"/>
        <v/>
      </c>
      <c r="D108" s="16" t="str">
        <f t="shared" si="20"/>
        <v/>
      </c>
      <c r="E108" s="16" t="str">
        <f t="shared" si="21"/>
        <v/>
      </c>
      <c r="F108" s="16" t="str">
        <f t="shared" si="22"/>
        <v/>
      </c>
      <c r="G108" s="16" t="str">
        <f t="shared" si="14"/>
        <v/>
      </c>
      <c r="H108" s="48" t="str">
        <f t="shared" si="10"/>
        <v/>
      </c>
    </row>
    <row r="109" spans="1:8" x14ac:dyDescent="0.15">
      <c r="A109" s="13" t="str">
        <f t="shared" si="11"/>
        <v/>
      </c>
      <c r="B109" s="16" t="str">
        <f t="shared" si="18"/>
        <v/>
      </c>
      <c r="C109" s="16" t="str">
        <f t="shared" si="19"/>
        <v/>
      </c>
      <c r="D109" s="16" t="str">
        <f t="shared" si="20"/>
        <v/>
      </c>
      <c r="E109" s="16" t="str">
        <f t="shared" si="21"/>
        <v/>
      </c>
      <c r="F109" s="16" t="str">
        <f t="shared" si="22"/>
        <v/>
      </c>
      <c r="G109" s="16" t="str">
        <f t="shared" si="14"/>
        <v/>
      </c>
      <c r="H109" s="48" t="str">
        <f t="shared" si="10"/>
        <v/>
      </c>
    </row>
    <row r="110" spans="1:8" x14ac:dyDescent="0.15">
      <c r="A110" s="13" t="str">
        <f t="shared" si="11"/>
        <v/>
      </c>
      <c r="B110" s="16" t="str">
        <f t="shared" si="18"/>
        <v/>
      </c>
      <c r="C110" s="16" t="str">
        <f t="shared" si="19"/>
        <v/>
      </c>
      <c r="D110" s="16" t="str">
        <f t="shared" si="20"/>
        <v/>
      </c>
      <c r="E110" s="16" t="str">
        <f t="shared" si="21"/>
        <v/>
      </c>
      <c r="F110" s="16" t="str">
        <f t="shared" si="22"/>
        <v/>
      </c>
      <c r="G110" s="16" t="str">
        <f t="shared" si="14"/>
        <v/>
      </c>
      <c r="H110" s="48" t="str">
        <f t="shared" si="10"/>
        <v/>
      </c>
    </row>
    <row r="111" spans="1:8" x14ac:dyDescent="0.15">
      <c r="A111" s="13" t="str">
        <f t="shared" si="11"/>
        <v/>
      </c>
      <c r="B111" s="16" t="str">
        <f t="shared" si="18"/>
        <v/>
      </c>
      <c r="C111" s="16" t="str">
        <f t="shared" si="19"/>
        <v/>
      </c>
      <c r="D111" s="16" t="str">
        <f t="shared" si="20"/>
        <v/>
      </c>
      <c r="E111" s="16" t="str">
        <f t="shared" si="21"/>
        <v/>
      </c>
      <c r="F111" s="16" t="str">
        <f t="shared" si="22"/>
        <v/>
      </c>
      <c r="G111" s="16" t="str">
        <f t="shared" si="14"/>
        <v/>
      </c>
      <c r="H111" s="48" t="str">
        <f t="shared" si="10"/>
        <v/>
      </c>
    </row>
    <row r="112" spans="1:8" x14ac:dyDescent="0.15">
      <c r="A112" s="13" t="str">
        <f t="shared" si="11"/>
        <v/>
      </c>
      <c r="B112" s="16" t="str">
        <f t="shared" si="18"/>
        <v/>
      </c>
      <c r="C112" s="16" t="str">
        <f t="shared" si="19"/>
        <v/>
      </c>
      <c r="D112" s="16" t="str">
        <f t="shared" si="20"/>
        <v/>
      </c>
      <c r="E112" s="16" t="str">
        <f t="shared" si="21"/>
        <v/>
      </c>
      <c r="F112" s="16" t="str">
        <f t="shared" si="22"/>
        <v/>
      </c>
      <c r="G112" s="16" t="str">
        <f t="shared" si="14"/>
        <v/>
      </c>
      <c r="H112" s="48" t="str">
        <f t="shared" si="10"/>
        <v/>
      </c>
    </row>
    <row r="113" spans="1:8" x14ac:dyDescent="0.15">
      <c r="A113" s="13" t="str">
        <f t="shared" si="11"/>
        <v/>
      </c>
      <c r="B113" s="16" t="str">
        <f t="shared" si="18"/>
        <v/>
      </c>
      <c r="C113" s="16" t="str">
        <f t="shared" si="19"/>
        <v/>
      </c>
      <c r="D113" s="16" t="str">
        <f t="shared" si="20"/>
        <v/>
      </c>
      <c r="E113" s="16" t="str">
        <f t="shared" si="21"/>
        <v/>
      </c>
      <c r="F113" s="16" t="str">
        <f t="shared" si="22"/>
        <v/>
      </c>
      <c r="G113" s="16" t="str">
        <f t="shared" si="14"/>
        <v/>
      </c>
      <c r="H113" s="48" t="str">
        <f t="shared" si="10"/>
        <v/>
      </c>
    </row>
    <row r="114" spans="1:8" x14ac:dyDescent="0.15">
      <c r="A114" s="13" t="str">
        <f t="shared" si="11"/>
        <v/>
      </c>
      <c r="B114" s="16" t="str">
        <f t="shared" si="18"/>
        <v/>
      </c>
      <c r="C114" s="16" t="str">
        <f t="shared" si="19"/>
        <v/>
      </c>
      <c r="D114" s="16" t="str">
        <f t="shared" si="20"/>
        <v/>
      </c>
      <c r="E114" s="16" t="str">
        <f t="shared" si="21"/>
        <v/>
      </c>
      <c r="F114" s="16" t="str">
        <f t="shared" si="22"/>
        <v/>
      </c>
      <c r="G114" s="16" t="str">
        <f t="shared" si="14"/>
        <v/>
      </c>
      <c r="H114" s="48" t="str">
        <f t="shared" si="10"/>
        <v/>
      </c>
    </row>
    <row r="115" spans="1:8" x14ac:dyDescent="0.15">
      <c r="A115" s="13" t="str">
        <f t="shared" si="11"/>
        <v/>
      </c>
      <c r="B115" s="16" t="str">
        <f t="shared" si="18"/>
        <v/>
      </c>
      <c r="C115" s="16" t="str">
        <f t="shared" si="19"/>
        <v/>
      </c>
      <c r="D115" s="16" t="str">
        <f t="shared" si="20"/>
        <v/>
      </c>
      <c r="E115" s="16" t="str">
        <f t="shared" si="21"/>
        <v/>
      </c>
      <c r="F115" s="16" t="str">
        <f t="shared" si="22"/>
        <v/>
      </c>
      <c r="G115" s="16" t="str">
        <f t="shared" si="14"/>
        <v/>
      </c>
      <c r="H115" s="48" t="str">
        <f t="shared" si="10"/>
        <v/>
      </c>
    </row>
    <row r="116" spans="1:8" x14ac:dyDescent="0.15">
      <c r="A116" s="13" t="str">
        <f t="shared" si="11"/>
        <v/>
      </c>
      <c r="B116" s="16" t="str">
        <f t="shared" si="18"/>
        <v/>
      </c>
      <c r="C116" s="16" t="str">
        <f t="shared" si="19"/>
        <v/>
      </c>
      <c r="D116" s="16" t="str">
        <f t="shared" si="20"/>
        <v/>
      </c>
      <c r="E116" s="16" t="str">
        <f t="shared" si="21"/>
        <v/>
      </c>
      <c r="F116" s="16" t="str">
        <f t="shared" si="22"/>
        <v/>
      </c>
      <c r="G116" s="16" t="str">
        <f t="shared" si="14"/>
        <v/>
      </c>
      <c r="H116" s="48" t="str">
        <f t="shared" si="10"/>
        <v/>
      </c>
    </row>
    <row r="117" spans="1:8" x14ac:dyDescent="0.15">
      <c r="A117" s="13" t="str">
        <f t="shared" si="11"/>
        <v/>
      </c>
      <c r="B117" s="16" t="str">
        <f t="shared" si="18"/>
        <v/>
      </c>
      <c r="C117" s="16" t="str">
        <f t="shared" si="19"/>
        <v/>
      </c>
      <c r="D117" s="16" t="str">
        <f t="shared" si="20"/>
        <v/>
      </c>
      <c r="E117" s="16" t="str">
        <f t="shared" si="21"/>
        <v/>
      </c>
      <c r="F117" s="16" t="str">
        <f t="shared" si="22"/>
        <v/>
      </c>
      <c r="G117" s="16" t="str">
        <f t="shared" si="14"/>
        <v/>
      </c>
      <c r="H117" s="48" t="str">
        <f t="shared" si="10"/>
        <v/>
      </c>
    </row>
    <row r="118" spans="1:8" x14ac:dyDescent="0.15">
      <c r="A118" s="13" t="str">
        <f t="shared" si="11"/>
        <v/>
      </c>
      <c r="B118" s="16" t="str">
        <f t="shared" si="18"/>
        <v/>
      </c>
      <c r="C118" s="16" t="str">
        <f t="shared" si="19"/>
        <v/>
      </c>
      <c r="D118" s="16" t="str">
        <f t="shared" si="20"/>
        <v/>
      </c>
      <c r="E118" s="16" t="str">
        <f t="shared" si="21"/>
        <v/>
      </c>
      <c r="F118" s="16" t="str">
        <f t="shared" si="22"/>
        <v/>
      </c>
      <c r="G118" s="16" t="str">
        <f t="shared" si="14"/>
        <v/>
      </c>
      <c r="H118" s="48" t="str">
        <f t="shared" si="10"/>
        <v/>
      </c>
    </row>
    <row r="119" spans="1:8" x14ac:dyDescent="0.15">
      <c r="A119" s="13" t="str">
        <f t="shared" si="11"/>
        <v/>
      </c>
      <c r="B119" s="16" t="str">
        <f t="shared" si="18"/>
        <v/>
      </c>
      <c r="C119" s="16" t="str">
        <f t="shared" si="19"/>
        <v/>
      </c>
      <c r="D119" s="16" t="str">
        <f t="shared" si="20"/>
        <v/>
      </c>
      <c r="E119" s="16" t="str">
        <f t="shared" si="21"/>
        <v/>
      </c>
      <c r="F119" s="16" t="str">
        <f t="shared" si="22"/>
        <v/>
      </c>
      <c r="G119" s="16" t="str">
        <f t="shared" si="14"/>
        <v/>
      </c>
      <c r="H119" s="48" t="str">
        <f t="shared" si="10"/>
        <v/>
      </c>
    </row>
    <row r="120" spans="1:8" x14ac:dyDescent="0.15">
      <c r="A120" s="13" t="str">
        <f t="shared" si="11"/>
        <v/>
      </c>
      <c r="B120" s="16" t="str">
        <f t="shared" si="18"/>
        <v/>
      </c>
      <c r="C120" s="16" t="str">
        <f t="shared" si="19"/>
        <v/>
      </c>
      <c r="D120" s="16" t="str">
        <f t="shared" si="20"/>
        <v/>
      </c>
      <c r="E120" s="16" t="str">
        <f t="shared" si="21"/>
        <v/>
      </c>
      <c r="F120" s="16" t="str">
        <f t="shared" si="22"/>
        <v/>
      </c>
      <c r="G120" s="16" t="str">
        <f t="shared" si="14"/>
        <v/>
      </c>
      <c r="H120" s="48" t="str">
        <f t="shared" si="10"/>
        <v/>
      </c>
    </row>
    <row r="121" spans="1:8" x14ac:dyDescent="0.15">
      <c r="A121" s="13" t="str">
        <f t="shared" si="11"/>
        <v/>
      </c>
      <c r="B121" s="16" t="str">
        <f t="shared" si="18"/>
        <v/>
      </c>
      <c r="C121" s="16" t="str">
        <f t="shared" si="19"/>
        <v/>
      </c>
      <c r="D121" s="16" t="str">
        <f t="shared" si="20"/>
        <v/>
      </c>
      <c r="E121" s="16" t="str">
        <f t="shared" si="21"/>
        <v/>
      </c>
      <c r="F121" s="16" t="str">
        <f t="shared" si="22"/>
        <v/>
      </c>
      <c r="G121" s="16" t="str">
        <f t="shared" si="14"/>
        <v/>
      </c>
      <c r="H121" s="48" t="str">
        <f t="shared" si="10"/>
        <v/>
      </c>
    </row>
    <row r="122" spans="1:8" x14ac:dyDescent="0.15">
      <c r="A122" s="13" t="str">
        <f t="shared" si="11"/>
        <v/>
      </c>
      <c r="B122" s="16" t="str">
        <f t="shared" si="18"/>
        <v/>
      </c>
      <c r="C122" s="16" t="str">
        <f t="shared" si="19"/>
        <v/>
      </c>
      <c r="D122" s="16" t="str">
        <f t="shared" si="20"/>
        <v/>
      </c>
      <c r="E122" s="16" t="str">
        <f t="shared" si="21"/>
        <v/>
      </c>
      <c r="F122" s="16" t="str">
        <f t="shared" si="22"/>
        <v/>
      </c>
      <c r="G122" s="16" t="str">
        <f t="shared" si="14"/>
        <v/>
      </c>
      <c r="H122" s="48" t="str">
        <f t="shared" si="10"/>
        <v/>
      </c>
    </row>
    <row r="123" spans="1:8" x14ac:dyDescent="0.15">
      <c r="A123" s="13" t="str">
        <f t="shared" si="11"/>
        <v/>
      </c>
      <c r="B123" s="16" t="str">
        <f t="shared" si="18"/>
        <v/>
      </c>
      <c r="C123" s="16" t="str">
        <f t="shared" si="19"/>
        <v/>
      </c>
      <c r="D123" s="16" t="str">
        <f t="shared" si="20"/>
        <v/>
      </c>
      <c r="E123" s="16" t="str">
        <f t="shared" si="21"/>
        <v/>
      </c>
      <c r="F123" s="16" t="str">
        <f t="shared" si="22"/>
        <v/>
      </c>
      <c r="G123" s="16" t="str">
        <f t="shared" si="14"/>
        <v/>
      </c>
      <c r="H123" s="48" t="str">
        <f t="shared" si="10"/>
        <v/>
      </c>
    </row>
    <row r="124" spans="1:8" x14ac:dyDescent="0.15">
      <c r="A124" s="13" t="str">
        <f t="shared" si="11"/>
        <v/>
      </c>
      <c r="B124" s="16" t="str">
        <f t="shared" si="18"/>
        <v/>
      </c>
      <c r="C124" s="16" t="str">
        <f t="shared" si="19"/>
        <v/>
      </c>
      <c r="D124" s="16" t="str">
        <f t="shared" si="20"/>
        <v/>
      </c>
      <c r="E124" s="16" t="str">
        <f t="shared" si="21"/>
        <v/>
      </c>
      <c r="F124" s="16" t="str">
        <f t="shared" si="22"/>
        <v/>
      </c>
      <c r="G124" s="16" t="str">
        <f t="shared" si="14"/>
        <v/>
      </c>
      <c r="H124" s="48" t="str">
        <f t="shared" si="10"/>
        <v/>
      </c>
    </row>
    <row r="125" spans="1:8" x14ac:dyDescent="0.15">
      <c r="A125" s="13" t="str">
        <f t="shared" si="11"/>
        <v/>
      </c>
      <c r="B125" s="16" t="str">
        <f t="shared" si="18"/>
        <v/>
      </c>
      <c r="C125" s="16" t="str">
        <f t="shared" si="19"/>
        <v/>
      </c>
      <c r="D125" s="16" t="str">
        <f t="shared" si="20"/>
        <v/>
      </c>
      <c r="E125" s="16" t="str">
        <f t="shared" si="21"/>
        <v/>
      </c>
      <c r="F125" s="16" t="str">
        <f t="shared" si="22"/>
        <v/>
      </c>
      <c r="G125" s="16" t="str">
        <f t="shared" si="14"/>
        <v/>
      </c>
      <c r="H125" s="48" t="str">
        <f t="shared" si="10"/>
        <v/>
      </c>
    </row>
    <row r="126" spans="1:8" x14ac:dyDescent="0.15">
      <c r="A126" s="13" t="str">
        <f t="shared" si="11"/>
        <v/>
      </c>
      <c r="B126" s="16" t="str">
        <f t="shared" si="18"/>
        <v/>
      </c>
      <c r="C126" s="16" t="str">
        <f t="shared" si="19"/>
        <v/>
      </c>
      <c r="D126" s="16" t="str">
        <f t="shared" si="20"/>
        <v/>
      </c>
      <c r="E126" s="16" t="str">
        <f t="shared" si="21"/>
        <v/>
      </c>
      <c r="F126" s="16" t="str">
        <f t="shared" si="22"/>
        <v/>
      </c>
      <c r="G126" s="16" t="str">
        <f t="shared" si="14"/>
        <v/>
      </c>
      <c r="H126" s="48" t="str">
        <f t="shared" si="10"/>
        <v/>
      </c>
    </row>
    <row r="127" spans="1:8" x14ac:dyDescent="0.15">
      <c r="A127" s="13" t="str">
        <f t="shared" si="11"/>
        <v/>
      </c>
      <c r="B127" s="16" t="str">
        <f t="shared" si="18"/>
        <v/>
      </c>
      <c r="C127" s="16" t="str">
        <f t="shared" si="19"/>
        <v/>
      </c>
      <c r="D127" s="16" t="str">
        <f t="shared" si="20"/>
        <v/>
      </c>
      <c r="E127" s="16" t="str">
        <f t="shared" si="21"/>
        <v/>
      </c>
      <c r="F127" s="16" t="str">
        <f t="shared" si="22"/>
        <v/>
      </c>
      <c r="G127" s="16" t="str">
        <f t="shared" si="14"/>
        <v/>
      </c>
      <c r="H127" s="48" t="str">
        <f t="shared" si="10"/>
        <v/>
      </c>
    </row>
    <row r="128" spans="1:8" x14ac:dyDescent="0.15">
      <c r="A128" s="13" t="str">
        <f t="shared" si="11"/>
        <v/>
      </c>
      <c r="B128" s="16" t="str">
        <f t="shared" si="18"/>
        <v/>
      </c>
      <c r="C128" s="16" t="str">
        <f t="shared" si="19"/>
        <v/>
      </c>
      <c r="D128" s="16" t="str">
        <f t="shared" si="20"/>
        <v/>
      </c>
      <c r="E128" s="16" t="str">
        <f t="shared" si="21"/>
        <v/>
      </c>
      <c r="F128" s="16" t="str">
        <f t="shared" si="22"/>
        <v/>
      </c>
      <c r="G128" s="16" t="str">
        <f t="shared" si="14"/>
        <v/>
      </c>
      <c r="H128" s="48" t="str">
        <f t="shared" si="10"/>
        <v/>
      </c>
    </row>
    <row r="129" spans="1:8" x14ac:dyDescent="0.15">
      <c r="A129" s="13" t="str">
        <f t="shared" si="11"/>
        <v/>
      </c>
      <c r="B129" s="16" t="str">
        <f t="shared" si="18"/>
        <v/>
      </c>
      <c r="C129" s="16" t="str">
        <f t="shared" si="19"/>
        <v/>
      </c>
      <c r="D129" s="16" t="str">
        <f t="shared" si="20"/>
        <v/>
      </c>
      <c r="E129" s="16" t="str">
        <f t="shared" si="21"/>
        <v/>
      </c>
      <c r="F129" s="16" t="str">
        <f t="shared" si="22"/>
        <v/>
      </c>
      <c r="G129" s="16" t="str">
        <f t="shared" si="14"/>
        <v/>
      </c>
      <c r="H129" s="48" t="str">
        <f t="shared" si="10"/>
        <v/>
      </c>
    </row>
    <row r="130" spans="1:8" x14ac:dyDescent="0.15">
      <c r="A130" s="13" t="str">
        <f t="shared" si="11"/>
        <v/>
      </c>
      <c r="B130" s="16" t="str">
        <f t="shared" si="18"/>
        <v/>
      </c>
      <c r="C130" s="16" t="str">
        <f t="shared" si="19"/>
        <v/>
      </c>
      <c r="D130" s="16" t="str">
        <f t="shared" si="20"/>
        <v/>
      </c>
      <c r="E130" s="16" t="str">
        <f t="shared" si="21"/>
        <v/>
      </c>
      <c r="F130" s="16" t="str">
        <f t="shared" si="22"/>
        <v/>
      </c>
      <c r="G130" s="16" t="str">
        <f t="shared" si="14"/>
        <v/>
      </c>
      <c r="H130" s="48" t="str">
        <f t="shared" si="10"/>
        <v/>
      </c>
    </row>
    <row r="131" spans="1:8" x14ac:dyDescent="0.15">
      <c r="A131" s="13" t="str">
        <f t="shared" si="11"/>
        <v/>
      </c>
      <c r="B131" s="16" t="str">
        <f t="shared" si="18"/>
        <v/>
      </c>
      <c r="C131" s="16" t="str">
        <f t="shared" si="19"/>
        <v/>
      </c>
      <c r="D131" s="16" t="str">
        <f t="shared" si="20"/>
        <v/>
      </c>
      <c r="E131" s="16" t="str">
        <f t="shared" si="21"/>
        <v/>
      </c>
      <c r="F131" s="16" t="str">
        <f t="shared" si="22"/>
        <v/>
      </c>
      <c r="G131" s="16" t="str">
        <f t="shared" si="14"/>
        <v/>
      </c>
      <c r="H131" s="48" t="str">
        <f t="shared" si="10"/>
        <v/>
      </c>
    </row>
    <row r="132" spans="1:8" x14ac:dyDescent="0.15">
      <c r="A132" s="13" t="str">
        <f t="shared" si="11"/>
        <v/>
      </c>
      <c r="B132" s="16" t="str">
        <f t="shared" si="18"/>
        <v/>
      </c>
      <c r="C132" s="16" t="str">
        <f t="shared" si="19"/>
        <v/>
      </c>
      <c r="D132" s="16" t="str">
        <f t="shared" si="20"/>
        <v/>
      </c>
      <c r="E132" s="16" t="str">
        <f t="shared" si="21"/>
        <v/>
      </c>
      <c r="F132" s="16" t="str">
        <f t="shared" si="22"/>
        <v/>
      </c>
      <c r="G132" s="16" t="str">
        <f t="shared" si="14"/>
        <v/>
      </c>
      <c r="H132" s="48" t="str">
        <f t="shared" si="10"/>
        <v/>
      </c>
    </row>
    <row r="133" spans="1:8" x14ac:dyDescent="0.15">
      <c r="A133" s="13" t="str">
        <f t="shared" si="11"/>
        <v/>
      </c>
      <c r="B133" s="16" t="str">
        <f t="shared" si="18"/>
        <v/>
      </c>
      <c r="C133" s="16" t="str">
        <f t="shared" si="19"/>
        <v/>
      </c>
      <c r="D133" s="16" t="str">
        <f t="shared" si="20"/>
        <v/>
      </c>
      <c r="E133" s="16" t="str">
        <f t="shared" si="21"/>
        <v/>
      </c>
      <c r="F133" s="16" t="str">
        <f t="shared" si="22"/>
        <v/>
      </c>
      <c r="G133" s="16" t="str">
        <f t="shared" si="14"/>
        <v/>
      </c>
      <c r="H133" s="48" t="str">
        <f t="shared" si="10"/>
        <v/>
      </c>
    </row>
    <row r="134" spans="1:8" x14ac:dyDescent="0.15">
      <c r="A134" s="13" t="str">
        <f t="shared" si="11"/>
        <v/>
      </c>
      <c r="B134" s="16" t="str">
        <f t="shared" si="18"/>
        <v/>
      </c>
      <c r="C134" s="16" t="str">
        <f t="shared" si="19"/>
        <v/>
      </c>
      <c r="D134" s="16" t="str">
        <f t="shared" si="20"/>
        <v/>
      </c>
      <c r="E134" s="16" t="str">
        <f t="shared" si="21"/>
        <v/>
      </c>
      <c r="F134" s="16" t="str">
        <f t="shared" si="22"/>
        <v/>
      </c>
      <c r="G134" s="16" t="str">
        <f t="shared" si="14"/>
        <v/>
      </c>
      <c r="H134" s="48" t="str">
        <f t="shared" si="10"/>
        <v/>
      </c>
    </row>
    <row r="135" spans="1:8" x14ac:dyDescent="0.15">
      <c r="A135" s="13" t="str">
        <f t="shared" si="11"/>
        <v/>
      </c>
      <c r="B135" s="16" t="str">
        <f t="shared" si="18"/>
        <v/>
      </c>
      <c r="C135" s="16" t="str">
        <f t="shared" si="19"/>
        <v/>
      </c>
      <c r="D135" s="16" t="str">
        <f t="shared" si="20"/>
        <v/>
      </c>
      <c r="E135" s="16" t="str">
        <f t="shared" si="21"/>
        <v/>
      </c>
      <c r="F135" s="16" t="str">
        <f t="shared" si="22"/>
        <v/>
      </c>
      <c r="G135" s="16" t="str">
        <f t="shared" si="14"/>
        <v/>
      </c>
      <c r="H135" s="48" t="str">
        <f t="shared" ref="H135:H198" si="23">IFERROR(G135-D135*$L$2,"")</f>
        <v/>
      </c>
    </row>
    <row r="136" spans="1:8" x14ac:dyDescent="0.15">
      <c r="A136" s="13" t="str">
        <f t="shared" ref="A136:A199" si="24">IF(ROW(A136)-7&lt;$B$2,ROW(A136)-6,"")</f>
        <v/>
      </c>
      <c r="B136" s="16" t="str">
        <f t="shared" si="18"/>
        <v/>
      </c>
      <c r="C136" s="16" t="str">
        <f t="shared" si="19"/>
        <v/>
      </c>
      <c r="D136" s="16" t="str">
        <f t="shared" si="20"/>
        <v/>
      </c>
      <c r="E136" s="16" t="str">
        <f t="shared" si="21"/>
        <v/>
      </c>
      <c r="F136" s="16" t="str">
        <f t="shared" si="22"/>
        <v/>
      </c>
      <c r="G136" s="16" t="str">
        <f t="shared" ref="G136:G199" si="25">C136</f>
        <v/>
      </c>
      <c r="H136" s="48" t="str">
        <f t="shared" si="23"/>
        <v/>
      </c>
    </row>
    <row r="137" spans="1:8" x14ac:dyDescent="0.15">
      <c r="A137" s="13" t="str">
        <f t="shared" si="24"/>
        <v/>
      </c>
      <c r="B137" s="16" t="str">
        <f t="shared" si="18"/>
        <v/>
      </c>
      <c r="C137" s="16" t="str">
        <f t="shared" si="19"/>
        <v/>
      </c>
      <c r="D137" s="16" t="str">
        <f t="shared" si="20"/>
        <v/>
      </c>
      <c r="E137" s="16" t="str">
        <f t="shared" si="21"/>
        <v/>
      </c>
      <c r="F137" s="16" t="str">
        <f t="shared" si="22"/>
        <v/>
      </c>
      <c r="G137" s="16" t="str">
        <f t="shared" si="25"/>
        <v/>
      </c>
      <c r="H137" s="48" t="str">
        <f t="shared" si="23"/>
        <v/>
      </c>
    </row>
    <row r="138" spans="1:8" x14ac:dyDescent="0.15">
      <c r="A138" s="13" t="str">
        <f t="shared" si="24"/>
        <v/>
      </c>
      <c r="B138" s="16" t="str">
        <f t="shared" si="18"/>
        <v/>
      </c>
      <c r="C138" s="16" t="str">
        <f t="shared" si="19"/>
        <v/>
      </c>
      <c r="D138" s="16" t="str">
        <f t="shared" si="20"/>
        <v/>
      </c>
      <c r="E138" s="16" t="str">
        <f t="shared" si="21"/>
        <v/>
      </c>
      <c r="F138" s="16" t="str">
        <f t="shared" si="22"/>
        <v/>
      </c>
      <c r="G138" s="16" t="str">
        <f t="shared" si="25"/>
        <v/>
      </c>
      <c r="H138" s="48" t="str">
        <f t="shared" si="23"/>
        <v/>
      </c>
    </row>
    <row r="139" spans="1:8" x14ac:dyDescent="0.15">
      <c r="A139" s="13" t="str">
        <f t="shared" si="24"/>
        <v/>
      </c>
      <c r="B139" s="16" t="str">
        <f t="shared" si="18"/>
        <v/>
      </c>
      <c r="C139" s="16" t="str">
        <f t="shared" si="19"/>
        <v/>
      </c>
      <c r="D139" s="16" t="str">
        <f t="shared" si="20"/>
        <v/>
      </c>
      <c r="E139" s="16" t="str">
        <f t="shared" si="21"/>
        <v/>
      </c>
      <c r="F139" s="16" t="str">
        <f t="shared" si="22"/>
        <v/>
      </c>
      <c r="G139" s="16" t="str">
        <f t="shared" si="25"/>
        <v/>
      </c>
      <c r="H139" s="48" t="str">
        <f t="shared" si="23"/>
        <v/>
      </c>
    </row>
    <row r="140" spans="1:8" x14ac:dyDescent="0.15">
      <c r="A140" s="13" t="str">
        <f t="shared" si="24"/>
        <v/>
      </c>
      <c r="B140" s="16" t="str">
        <f t="shared" si="18"/>
        <v/>
      </c>
      <c r="C140" s="16" t="str">
        <f t="shared" si="19"/>
        <v/>
      </c>
      <c r="D140" s="16" t="str">
        <f t="shared" si="20"/>
        <v/>
      </c>
      <c r="E140" s="16" t="str">
        <f t="shared" si="21"/>
        <v/>
      </c>
      <c r="F140" s="16" t="str">
        <f t="shared" si="22"/>
        <v/>
      </c>
      <c r="G140" s="16" t="str">
        <f t="shared" si="25"/>
        <v/>
      </c>
      <c r="H140" s="48" t="str">
        <f t="shared" si="23"/>
        <v/>
      </c>
    </row>
    <row r="141" spans="1:8" x14ac:dyDescent="0.15">
      <c r="A141" s="13" t="str">
        <f t="shared" si="24"/>
        <v/>
      </c>
      <c r="B141" s="16" t="str">
        <f t="shared" si="18"/>
        <v/>
      </c>
      <c r="C141" s="16" t="str">
        <f t="shared" si="19"/>
        <v/>
      </c>
      <c r="D141" s="16" t="str">
        <f t="shared" si="20"/>
        <v/>
      </c>
      <c r="E141" s="16" t="str">
        <f t="shared" si="21"/>
        <v/>
      </c>
      <c r="F141" s="16" t="str">
        <f t="shared" si="22"/>
        <v/>
      </c>
      <c r="G141" s="16" t="str">
        <f t="shared" si="25"/>
        <v/>
      </c>
      <c r="H141" s="48" t="str">
        <f t="shared" si="23"/>
        <v/>
      </c>
    </row>
    <row r="142" spans="1:8" x14ac:dyDescent="0.15">
      <c r="A142" s="13" t="str">
        <f t="shared" si="24"/>
        <v/>
      </c>
      <c r="B142" s="16" t="str">
        <f t="shared" si="18"/>
        <v/>
      </c>
      <c r="C142" s="16" t="str">
        <f t="shared" si="19"/>
        <v/>
      </c>
      <c r="D142" s="16" t="str">
        <f t="shared" si="20"/>
        <v/>
      </c>
      <c r="E142" s="16" t="str">
        <f t="shared" si="21"/>
        <v/>
      </c>
      <c r="F142" s="16" t="str">
        <f t="shared" si="22"/>
        <v/>
      </c>
      <c r="G142" s="16" t="str">
        <f t="shared" si="25"/>
        <v/>
      </c>
      <c r="H142" s="48" t="str">
        <f t="shared" si="23"/>
        <v/>
      </c>
    </row>
    <row r="143" spans="1:8" x14ac:dyDescent="0.15">
      <c r="A143" s="13" t="str">
        <f t="shared" si="24"/>
        <v/>
      </c>
      <c r="B143" s="16" t="str">
        <f t="shared" si="18"/>
        <v/>
      </c>
      <c r="C143" s="16" t="str">
        <f t="shared" si="19"/>
        <v/>
      </c>
      <c r="D143" s="16" t="str">
        <f t="shared" si="20"/>
        <v/>
      </c>
      <c r="E143" s="16" t="str">
        <f t="shared" si="21"/>
        <v/>
      </c>
      <c r="F143" s="16" t="str">
        <f t="shared" si="22"/>
        <v/>
      </c>
      <c r="G143" s="16" t="str">
        <f t="shared" si="25"/>
        <v/>
      </c>
      <c r="H143" s="48" t="str">
        <f t="shared" si="23"/>
        <v/>
      </c>
    </row>
    <row r="144" spans="1:8" x14ac:dyDescent="0.15">
      <c r="A144" s="13" t="str">
        <f t="shared" si="24"/>
        <v/>
      </c>
      <c r="B144" s="16" t="str">
        <f t="shared" si="18"/>
        <v/>
      </c>
      <c r="C144" s="16" t="str">
        <f t="shared" si="19"/>
        <v/>
      </c>
      <c r="D144" s="16" t="str">
        <f t="shared" si="20"/>
        <v/>
      </c>
      <c r="E144" s="16" t="str">
        <f t="shared" si="21"/>
        <v/>
      </c>
      <c r="F144" s="16" t="str">
        <f t="shared" si="22"/>
        <v/>
      </c>
      <c r="G144" s="16" t="str">
        <f t="shared" si="25"/>
        <v/>
      </c>
      <c r="H144" s="48" t="str">
        <f t="shared" si="23"/>
        <v/>
      </c>
    </row>
    <row r="145" spans="1:8" x14ac:dyDescent="0.15">
      <c r="A145" s="13" t="str">
        <f t="shared" si="24"/>
        <v/>
      </c>
      <c r="B145" s="16" t="str">
        <f t="shared" si="18"/>
        <v/>
      </c>
      <c r="C145" s="16" t="str">
        <f t="shared" si="19"/>
        <v/>
      </c>
      <c r="D145" s="16" t="str">
        <f t="shared" si="20"/>
        <v/>
      </c>
      <c r="E145" s="16" t="str">
        <f t="shared" si="21"/>
        <v/>
      </c>
      <c r="F145" s="16" t="str">
        <f t="shared" si="22"/>
        <v/>
      </c>
      <c r="G145" s="16" t="str">
        <f t="shared" si="25"/>
        <v/>
      </c>
      <c r="H145" s="48" t="str">
        <f t="shared" si="23"/>
        <v/>
      </c>
    </row>
    <row r="146" spans="1:8" x14ac:dyDescent="0.15">
      <c r="A146" s="13" t="str">
        <f t="shared" si="24"/>
        <v/>
      </c>
      <c r="B146" s="16" t="str">
        <f t="shared" si="18"/>
        <v/>
      </c>
      <c r="C146" s="16" t="str">
        <f t="shared" si="19"/>
        <v/>
      </c>
      <c r="D146" s="16" t="str">
        <f t="shared" si="20"/>
        <v/>
      </c>
      <c r="E146" s="16" t="str">
        <f t="shared" si="21"/>
        <v/>
      </c>
      <c r="F146" s="16" t="str">
        <f t="shared" si="22"/>
        <v/>
      </c>
      <c r="G146" s="16" t="str">
        <f t="shared" si="25"/>
        <v/>
      </c>
      <c r="H146" s="48" t="str">
        <f t="shared" si="23"/>
        <v/>
      </c>
    </row>
    <row r="147" spans="1:8" x14ac:dyDescent="0.15">
      <c r="A147" s="13" t="str">
        <f t="shared" si="24"/>
        <v/>
      </c>
      <c r="B147" s="16" t="str">
        <f t="shared" si="18"/>
        <v/>
      </c>
      <c r="C147" s="16" t="str">
        <f t="shared" si="19"/>
        <v/>
      </c>
      <c r="D147" s="16" t="str">
        <f t="shared" si="20"/>
        <v/>
      </c>
      <c r="E147" s="16" t="str">
        <f t="shared" si="21"/>
        <v/>
      </c>
      <c r="F147" s="16" t="str">
        <f t="shared" si="22"/>
        <v/>
      </c>
      <c r="G147" s="16" t="str">
        <f t="shared" si="25"/>
        <v/>
      </c>
      <c r="H147" s="48" t="str">
        <f t="shared" si="23"/>
        <v/>
      </c>
    </row>
    <row r="148" spans="1:8" x14ac:dyDescent="0.15">
      <c r="A148" s="13" t="str">
        <f t="shared" si="24"/>
        <v/>
      </c>
      <c r="B148" s="16" t="str">
        <f t="shared" si="18"/>
        <v/>
      </c>
      <c r="C148" s="16" t="str">
        <f t="shared" si="19"/>
        <v/>
      </c>
      <c r="D148" s="16" t="str">
        <f t="shared" si="20"/>
        <v/>
      </c>
      <c r="E148" s="16" t="str">
        <f t="shared" si="21"/>
        <v/>
      </c>
      <c r="F148" s="16" t="str">
        <f t="shared" si="22"/>
        <v/>
      </c>
      <c r="G148" s="16" t="str">
        <f t="shared" si="25"/>
        <v/>
      </c>
      <c r="H148" s="48" t="str">
        <f t="shared" si="23"/>
        <v/>
      </c>
    </row>
    <row r="149" spans="1:8" x14ac:dyDescent="0.15">
      <c r="A149" s="13" t="str">
        <f t="shared" si="24"/>
        <v/>
      </c>
      <c r="B149" s="16" t="str">
        <f t="shared" si="18"/>
        <v/>
      </c>
      <c r="C149" s="16" t="str">
        <f t="shared" si="19"/>
        <v/>
      </c>
      <c r="D149" s="16" t="str">
        <f t="shared" si="20"/>
        <v/>
      </c>
      <c r="E149" s="16" t="str">
        <f t="shared" si="21"/>
        <v/>
      </c>
      <c r="F149" s="16" t="str">
        <f t="shared" si="22"/>
        <v/>
      </c>
      <c r="G149" s="16" t="str">
        <f t="shared" si="25"/>
        <v/>
      </c>
      <c r="H149" s="48" t="str">
        <f t="shared" si="23"/>
        <v/>
      </c>
    </row>
    <row r="150" spans="1:8" x14ac:dyDescent="0.15">
      <c r="A150" s="13" t="str">
        <f t="shared" si="24"/>
        <v/>
      </c>
      <c r="B150" s="16" t="str">
        <f t="shared" si="18"/>
        <v/>
      </c>
      <c r="C150" s="16" t="str">
        <f t="shared" si="19"/>
        <v/>
      </c>
      <c r="D150" s="16" t="str">
        <f t="shared" si="20"/>
        <v/>
      </c>
      <c r="E150" s="16" t="str">
        <f t="shared" si="21"/>
        <v/>
      </c>
      <c r="F150" s="16" t="str">
        <f t="shared" si="22"/>
        <v/>
      </c>
      <c r="G150" s="16" t="str">
        <f t="shared" si="25"/>
        <v/>
      </c>
      <c r="H150" s="48" t="str">
        <f t="shared" si="23"/>
        <v/>
      </c>
    </row>
    <row r="151" spans="1:8" x14ac:dyDescent="0.15">
      <c r="A151" s="13" t="str">
        <f t="shared" si="24"/>
        <v/>
      </c>
      <c r="B151" s="16" t="str">
        <f t="shared" si="18"/>
        <v/>
      </c>
      <c r="C151" s="16" t="str">
        <f t="shared" si="19"/>
        <v/>
      </c>
      <c r="D151" s="16" t="str">
        <f t="shared" si="20"/>
        <v/>
      </c>
      <c r="E151" s="16" t="str">
        <f t="shared" si="21"/>
        <v/>
      </c>
      <c r="F151" s="16" t="str">
        <f t="shared" si="22"/>
        <v/>
      </c>
      <c r="G151" s="16" t="str">
        <f t="shared" si="25"/>
        <v/>
      </c>
      <c r="H151" s="48" t="str">
        <f t="shared" si="23"/>
        <v/>
      </c>
    </row>
    <row r="152" spans="1:8" x14ac:dyDescent="0.15">
      <c r="A152" s="13" t="str">
        <f t="shared" si="24"/>
        <v/>
      </c>
      <c r="B152" s="16" t="str">
        <f t="shared" si="18"/>
        <v/>
      </c>
      <c r="C152" s="16" t="str">
        <f t="shared" si="19"/>
        <v/>
      </c>
      <c r="D152" s="16" t="str">
        <f t="shared" si="20"/>
        <v/>
      </c>
      <c r="E152" s="16" t="str">
        <f t="shared" si="21"/>
        <v/>
      </c>
      <c r="F152" s="16" t="str">
        <f t="shared" si="22"/>
        <v/>
      </c>
      <c r="G152" s="16" t="str">
        <f t="shared" si="25"/>
        <v/>
      </c>
      <c r="H152" s="48" t="str">
        <f t="shared" si="23"/>
        <v/>
      </c>
    </row>
    <row r="153" spans="1:8" x14ac:dyDescent="0.15">
      <c r="A153" s="13" t="str">
        <f t="shared" si="24"/>
        <v/>
      </c>
      <c r="B153" s="16" t="str">
        <f t="shared" si="18"/>
        <v/>
      </c>
      <c r="C153" s="16" t="str">
        <f t="shared" si="19"/>
        <v/>
      </c>
      <c r="D153" s="16" t="str">
        <f t="shared" si="20"/>
        <v/>
      </c>
      <c r="E153" s="16" t="str">
        <f t="shared" si="21"/>
        <v/>
      </c>
      <c r="F153" s="16" t="str">
        <f t="shared" si="22"/>
        <v/>
      </c>
      <c r="G153" s="16" t="str">
        <f t="shared" si="25"/>
        <v/>
      </c>
      <c r="H153" s="48" t="str">
        <f t="shared" si="23"/>
        <v/>
      </c>
    </row>
    <row r="154" spans="1:8" x14ac:dyDescent="0.15">
      <c r="A154" s="13" t="str">
        <f t="shared" si="24"/>
        <v/>
      </c>
      <c r="B154" s="16" t="str">
        <f t="shared" si="18"/>
        <v/>
      </c>
      <c r="C154" s="16" t="str">
        <f t="shared" si="19"/>
        <v/>
      </c>
      <c r="D154" s="16" t="str">
        <f t="shared" si="20"/>
        <v/>
      </c>
      <c r="E154" s="16" t="str">
        <f t="shared" si="21"/>
        <v/>
      </c>
      <c r="F154" s="16" t="str">
        <f t="shared" si="22"/>
        <v/>
      </c>
      <c r="G154" s="16" t="str">
        <f t="shared" si="25"/>
        <v/>
      </c>
      <c r="H154" s="48" t="str">
        <f t="shared" si="23"/>
        <v/>
      </c>
    </row>
    <row r="155" spans="1:8" x14ac:dyDescent="0.15">
      <c r="A155" s="13" t="str">
        <f t="shared" si="24"/>
        <v/>
      </c>
      <c r="B155" s="16" t="str">
        <f t="shared" si="18"/>
        <v/>
      </c>
      <c r="C155" s="16" t="str">
        <f t="shared" si="19"/>
        <v/>
      </c>
      <c r="D155" s="16" t="str">
        <f t="shared" si="20"/>
        <v/>
      </c>
      <c r="E155" s="16" t="str">
        <f t="shared" si="21"/>
        <v/>
      </c>
      <c r="F155" s="16" t="str">
        <f t="shared" si="22"/>
        <v/>
      </c>
      <c r="G155" s="16" t="str">
        <f t="shared" si="25"/>
        <v/>
      </c>
      <c r="H155" s="48" t="str">
        <f t="shared" si="23"/>
        <v/>
      </c>
    </row>
    <row r="156" spans="1:8" x14ac:dyDescent="0.15">
      <c r="A156" s="13" t="str">
        <f t="shared" si="24"/>
        <v/>
      </c>
      <c r="B156" s="16" t="str">
        <f t="shared" si="18"/>
        <v/>
      </c>
      <c r="C156" s="16" t="str">
        <f t="shared" si="19"/>
        <v/>
      </c>
      <c r="D156" s="16" t="str">
        <f t="shared" si="20"/>
        <v/>
      </c>
      <c r="E156" s="16" t="str">
        <f t="shared" si="21"/>
        <v/>
      </c>
      <c r="F156" s="16" t="str">
        <f t="shared" si="22"/>
        <v/>
      </c>
      <c r="G156" s="16" t="str">
        <f t="shared" si="25"/>
        <v/>
      </c>
      <c r="H156" s="48" t="str">
        <f t="shared" si="23"/>
        <v/>
      </c>
    </row>
    <row r="157" spans="1:8" x14ac:dyDescent="0.15">
      <c r="A157" s="13" t="str">
        <f t="shared" si="24"/>
        <v/>
      </c>
      <c r="B157" s="16" t="str">
        <f t="shared" si="18"/>
        <v/>
      </c>
      <c r="C157" s="16" t="str">
        <f t="shared" si="19"/>
        <v/>
      </c>
      <c r="D157" s="16" t="str">
        <f t="shared" si="20"/>
        <v/>
      </c>
      <c r="E157" s="16" t="str">
        <f t="shared" si="21"/>
        <v/>
      </c>
      <c r="F157" s="16" t="str">
        <f t="shared" si="22"/>
        <v/>
      </c>
      <c r="G157" s="16" t="str">
        <f t="shared" si="25"/>
        <v/>
      </c>
      <c r="H157" s="48" t="str">
        <f t="shared" si="23"/>
        <v/>
      </c>
    </row>
    <row r="158" spans="1:8" x14ac:dyDescent="0.15">
      <c r="A158" s="13" t="str">
        <f t="shared" si="24"/>
        <v/>
      </c>
      <c r="B158" s="16" t="str">
        <f t="shared" si="18"/>
        <v/>
      </c>
      <c r="C158" s="16" t="str">
        <f t="shared" si="19"/>
        <v/>
      </c>
      <c r="D158" s="16" t="str">
        <f t="shared" si="20"/>
        <v/>
      </c>
      <c r="E158" s="16" t="str">
        <f t="shared" si="21"/>
        <v/>
      </c>
      <c r="F158" s="16" t="str">
        <f t="shared" si="22"/>
        <v/>
      </c>
      <c r="G158" s="16" t="str">
        <f t="shared" si="25"/>
        <v/>
      </c>
      <c r="H158" s="48" t="str">
        <f t="shared" si="23"/>
        <v/>
      </c>
    </row>
    <row r="159" spans="1:8" x14ac:dyDescent="0.15">
      <c r="A159" s="13" t="str">
        <f t="shared" si="24"/>
        <v/>
      </c>
      <c r="B159" s="16" t="str">
        <f t="shared" si="18"/>
        <v/>
      </c>
      <c r="C159" s="16" t="str">
        <f t="shared" si="19"/>
        <v/>
      </c>
      <c r="D159" s="16" t="str">
        <f t="shared" si="20"/>
        <v/>
      </c>
      <c r="E159" s="16" t="str">
        <f t="shared" si="21"/>
        <v/>
      </c>
      <c r="F159" s="16" t="str">
        <f t="shared" si="22"/>
        <v/>
      </c>
      <c r="G159" s="16" t="str">
        <f t="shared" si="25"/>
        <v/>
      </c>
      <c r="H159" s="48" t="str">
        <f t="shared" si="23"/>
        <v/>
      </c>
    </row>
    <row r="160" spans="1:8" x14ac:dyDescent="0.15">
      <c r="A160" s="13" t="str">
        <f t="shared" si="24"/>
        <v/>
      </c>
      <c r="B160" s="16" t="str">
        <f t="shared" si="18"/>
        <v/>
      </c>
      <c r="C160" s="16" t="str">
        <f t="shared" si="19"/>
        <v/>
      </c>
      <c r="D160" s="16" t="str">
        <f t="shared" si="20"/>
        <v/>
      </c>
      <c r="E160" s="16" t="str">
        <f t="shared" si="21"/>
        <v/>
      </c>
      <c r="F160" s="16" t="str">
        <f t="shared" si="22"/>
        <v/>
      </c>
      <c r="G160" s="16" t="str">
        <f t="shared" si="25"/>
        <v/>
      </c>
      <c r="H160" s="48" t="str">
        <f t="shared" si="23"/>
        <v/>
      </c>
    </row>
    <row r="161" spans="1:8" x14ac:dyDescent="0.15">
      <c r="A161" s="13" t="str">
        <f t="shared" si="24"/>
        <v/>
      </c>
      <c r="B161" s="16" t="str">
        <f t="shared" si="18"/>
        <v/>
      </c>
      <c r="C161" s="16" t="str">
        <f t="shared" si="19"/>
        <v/>
      </c>
      <c r="D161" s="16" t="str">
        <f t="shared" si="20"/>
        <v/>
      </c>
      <c r="E161" s="16" t="str">
        <f t="shared" si="21"/>
        <v/>
      </c>
      <c r="F161" s="16" t="str">
        <f t="shared" si="22"/>
        <v/>
      </c>
      <c r="G161" s="16" t="str">
        <f t="shared" si="25"/>
        <v/>
      </c>
      <c r="H161" s="48" t="str">
        <f t="shared" si="23"/>
        <v/>
      </c>
    </row>
    <row r="162" spans="1:8" x14ac:dyDescent="0.15">
      <c r="A162" s="13" t="str">
        <f t="shared" si="24"/>
        <v/>
      </c>
      <c r="B162" s="16" t="str">
        <f t="shared" si="18"/>
        <v/>
      </c>
      <c r="C162" s="16" t="str">
        <f t="shared" si="19"/>
        <v/>
      </c>
      <c r="D162" s="16" t="str">
        <f t="shared" si="20"/>
        <v/>
      </c>
      <c r="E162" s="16" t="str">
        <f t="shared" si="21"/>
        <v/>
      </c>
      <c r="F162" s="16" t="str">
        <f t="shared" si="22"/>
        <v/>
      </c>
      <c r="G162" s="16" t="str">
        <f t="shared" si="25"/>
        <v/>
      </c>
      <c r="H162" s="48" t="str">
        <f t="shared" si="23"/>
        <v/>
      </c>
    </row>
    <row r="163" spans="1:8" x14ac:dyDescent="0.15">
      <c r="A163" s="13" t="str">
        <f t="shared" si="24"/>
        <v/>
      </c>
      <c r="B163" s="16" t="str">
        <f t="shared" si="18"/>
        <v/>
      </c>
      <c r="C163" s="16" t="str">
        <f t="shared" si="19"/>
        <v/>
      </c>
      <c r="D163" s="16" t="str">
        <f t="shared" si="20"/>
        <v/>
      </c>
      <c r="E163" s="16" t="str">
        <f t="shared" si="21"/>
        <v/>
      </c>
      <c r="F163" s="16" t="str">
        <f t="shared" si="22"/>
        <v/>
      </c>
      <c r="G163" s="16" t="str">
        <f t="shared" si="25"/>
        <v/>
      </c>
      <c r="H163" s="48" t="str">
        <f t="shared" si="23"/>
        <v/>
      </c>
    </row>
    <row r="164" spans="1:8" x14ac:dyDescent="0.15">
      <c r="A164" s="13" t="str">
        <f t="shared" si="24"/>
        <v/>
      </c>
      <c r="B164" s="16" t="str">
        <f t="shared" si="18"/>
        <v/>
      </c>
      <c r="C164" s="16" t="str">
        <f t="shared" si="19"/>
        <v/>
      </c>
      <c r="D164" s="16" t="str">
        <f t="shared" si="20"/>
        <v/>
      </c>
      <c r="E164" s="16" t="str">
        <f t="shared" si="21"/>
        <v/>
      </c>
      <c r="F164" s="16" t="str">
        <f t="shared" si="22"/>
        <v/>
      </c>
      <c r="G164" s="16" t="str">
        <f t="shared" si="25"/>
        <v/>
      </c>
      <c r="H164" s="48" t="str">
        <f t="shared" si="23"/>
        <v/>
      </c>
    </row>
    <row r="165" spans="1:8" x14ac:dyDescent="0.15">
      <c r="A165" s="13" t="str">
        <f t="shared" si="24"/>
        <v/>
      </c>
      <c r="B165" s="16" t="str">
        <f t="shared" ref="B165:B228" si="26">IF(ROW(A165)-6&lt;=$B$2,IF(ROW(A165)-7=$B$2,$D$2,F164),"")</f>
        <v/>
      </c>
      <c r="C165" s="16" t="str">
        <f t="shared" ref="C165:C228" si="27">IF(ROW(A165)-7&lt;$B$2,$I$2,"")</f>
        <v/>
      </c>
      <c r="D165" s="16" t="str">
        <f t="shared" ref="D165:D228" si="28">IFERROR(-B165*$C$2/$A$2,"")</f>
        <v/>
      </c>
      <c r="E165" s="16" t="str">
        <f t="shared" ref="E165:E228" si="29">IF(A165&lt;&gt;"",C165-D165,"")</f>
        <v/>
      </c>
      <c r="F165" s="16" t="str">
        <f t="shared" ref="F165:F228" si="30">IF(A165&lt;&gt;"",B165+E165,"")</f>
        <v/>
      </c>
      <c r="G165" s="16" t="str">
        <f t="shared" si="25"/>
        <v/>
      </c>
      <c r="H165" s="48" t="str">
        <f t="shared" si="23"/>
        <v/>
      </c>
    </row>
    <row r="166" spans="1:8" x14ac:dyDescent="0.15">
      <c r="A166" s="13" t="str">
        <f t="shared" si="24"/>
        <v/>
      </c>
      <c r="B166" s="16" t="str">
        <f t="shared" si="26"/>
        <v/>
      </c>
      <c r="C166" s="16" t="str">
        <f t="shared" si="27"/>
        <v/>
      </c>
      <c r="D166" s="16" t="str">
        <f t="shared" si="28"/>
        <v/>
      </c>
      <c r="E166" s="16" t="str">
        <f t="shared" si="29"/>
        <v/>
      </c>
      <c r="F166" s="16" t="str">
        <f t="shared" si="30"/>
        <v/>
      </c>
      <c r="G166" s="16" t="str">
        <f t="shared" si="25"/>
        <v/>
      </c>
      <c r="H166" s="48" t="str">
        <f t="shared" si="23"/>
        <v/>
      </c>
    </row>
    <row r="167" spans="1:8" x14ac:dyDescent="0.15">
      <c r="A167" s="13" t="str">
        <f t="shared" si="24"/>
        <v/>
      </c>
      <c r="B167" s="16" t="str">
        <f t="shared" si="26"/>
        <v/>
      </c>
      <c r="C167" s="16" t="str">
        <f t="shared" si="27"/>
        <v/>
      </c>
      <c r="D167" s="16" t="str">
        <f t="shared" si="28"/>
        <v/>
      </c>
      <c r="E167" s="16" t="str">
        <f t="shared" si="29"/>
        <v/>
      </c>
      <c r="F167" s="16" t="str">
        <f t="shared" si="30"/>
        <v/>
      </c>
      <c r="G167" s="16" t="str">
        <f t="shared" si="25"/>
        <v/>
      </c>
      <c r="H167" s="48" t="str">
        <f t="shared" si="23"/>
        <v/>
      </c>
    </row>
    <row r="168" spans="1:8" x14ac:dyDescent="0.15">
      <c r="A168" s="13" t="str">
        <f t="shared" si="24"/>
        <v/>
      </c>
      <c r="B168" s="16" t="str">
        <f t="shared" si="26"/>
        <v/>
      </c>
      <c r="C168" s="16" t="str">
        <f t="shared" si="27"/>
        <v/>
      </c>
      <c r="D168" s="16" t="str">
        <f t="shared" si="28"/>
        <v/>
      </c>
      <c r="E168" s="16" t="str">
        <f t="shared" si="29"/>
        <v/>
      </c>
      <c r="F168" s="16" t="str">
        <f t="shared" si="30"/>
        <v/>
      </c>
      <c r="G168" s="16" t="str">
        <f t="shared" si="25"/>
        <v/>
      </c>
      <c r="H168" s="48" t="str">
        <f t="shared" si="23"/>
        <v/>
      </c>
    </row>
    <row r="169" spans="1:8" x14ac:dyDescent="0.15">
      <c r="A169" s="13" t="str">
        <f t="shared" si="24"/>
        <v/>
      </c>
      <c r="B169" s="16" t="str">
        <f t="shared" si="26"/>
        <v/>
      </c>
      <c r="C169" s="16" t="str">
        <f t="shared" si="27"/>
        <v/>
      </c>
      <c r="D169" s="16" t="str">
        <f t="shared" si="28"/>
        <v/>
      </c>
      <c r="E169" s="16" t="str">
        <f t="shared" si="29"/>
        <v/>
      </c>
      <c r="F169" s="16" t="str">
        <f t="shared" si="30"/>
        <v/>
      </c>
      <c r="G169" s="16" t="str">
        <f t="shared" si="25"/>
        <v/>
      </c>
      <c r="H169" s="48" t="str">
        <f t="shared" si="23"/>
        <v/>
      </c>
    </row>
    <row r="170" spans="1:8" x14ac:dyDescent="0.15">
      <c r="A170" s="13" t="str">
        <f t="shared" si="24"/>
        <v/>
      </c>
      <c r="B170" s="16" t="str">
        <f t="shared" si="26"/>
        <v/>
      </c>
      <c r="C170" s="16" t="str">
        <f t="shared" si="27"/>
        <v/>
      </c>
      <c r="D170" s="16" t="str">
        <f t="shared" si="28"/>
        <v/>
      </c>
      <c r="E170" s="16" t="str">
        <f t="shared" si="29"/>
        <v/>
      </c>
      <c r="F170" s="16" t="str">
        <f t="shared" si="30"/>
        <v/>
      </c>
      <c r="G170" s="16" t="str">
        <f t="shared" si="25"/>
        <v/>
      </c>
      <c r="H170" s="48" t="str">
        <f t="shared" si="23"/>
        <v/>
      </c>
    </row>
    <row r="171" spans="1:8" x14ac:dyDescent="0.15">
      <c r="A171" s="13" t="str">
        <f t="shared" si="24"/>
        <v/>
      </c>
      <c r="B171" s="16" t="str">
        <f t="shared" si="26"/>
        <v/>
      </c>
      <c r="C171" s="16" t="str">
        <f t="shared" si="27"/>
        <v/>
      </c>
      <c r="D171" s="16" t="str">
        <f t="shared" si="28"/>
        <v/>
      </c>
      <c r="E171" s="16" t="str">
        <f t="shared" si="29"/>
        <v/>
      </c>
      <c r="F171" s="16" t="str">
        <f t="shared" si="30"/>
        <v/>
      </c>
      <c r="G171" s="16" t="str">
        <f t="shared" si="25"/>
        <v/>
      </c>
      <c r="H171" s="48" t="str">
        <f t="shared" si="23"/>
        <v/>
      </c>
    </row>
    <row r="172" spans="1:8" x14ac:dyDescent="0.15">
      <c r="A172" s="13" t="str">
        <f t="shared" si="24"/>
        <v/>
      </c>
      <c r="B172" s="16" t="str">
        <f t="shared" si="26"/>
        <v/>
      </c>
      <c r="C172" s="16" t="str">
        <f t="shared" si="27"/>
        <v/>
      </c>
      <c r="D172" s="16" t="str">
        <f t="shared" si="28"/>
        <v/>
      </c>
      <c r="E172" s="16" t="str">
        <f t="shared" si="29"/>
        <v/>
      </c>
      <c r="F172" s="16" t="str">
        <f t="shared" si="30"/>
        <v/>
      </c>
      <c r="G172" s="16" t="str">
        <f t="shared" si="25"/>
        <v/>
      </c>
      <c r="H172" s="48" t="str">
        <f t="shared" si="23"/>
        <v/>
      </c>
    </row>
    <row r="173" spans="1:8" x14ac:dyDescent="0.15">
      <c r="A173" s="13" t="str">
        <f t="shared" si="24"/>
        <v/>
      </c>
      <c r="B173" s="16" t="str">
        <f t="shared" si="26"/>
        <v/>
      </c>
      <c r="C173" s="16" t="str">
        <f t="shared" si="27"/>
        <v/>
      </c>
      <c r="D173" s="16" t="str">
        <f t="shared" si="28"/>
        <v/>
      </c>
      <c r="E173" s="16" t="str">
        <f t="shared" si="29"/>
        <v/>
      </c>
      <c r="F173" s="16" t="str">
        <f t="shared" si="30"/>
        <v/>
      </c>
      <c r="G173" s="16" t="str">
        <f t="shared" si="25"/>
        <v/>
      </c>
      <c r="H173" s="48" t="str">
        <f t="shared" si="23"/>
        <v/>
      </c>
    </row>
    <row r="174" spans="1:8" x14ac:dyDescent="0.15">
      <c r="A174" s="13" t="str">
        <f t="shared" si="24"/>
        <v/>
      </c>
      <c r="B174" s="16" t="str">
        <f t="shared" si="26"/>
        <v/>
      </c>
      <c r="C174" s="16" t="str">
        <f t="shared" si="27"/>
        <v/>
      </c>
      <c r="D174" s="16" t="str">
        <f t="shared" si="28"/>
        <v/>
      </c>
      <c r="E174" s="16" t="str">
        <f t="shared" si="29"/>
        <v/>
      </c>
      <c r="F174" s="16" t="str">
        <f t="shared" si="30"/>
        <v/>
      </c>
      <c r="G174" s="16" t="str">
        <f t="shared" si="25"/>
        <v/>
      </c>
      <c r="H174" s="48" t="str">
        <f t="shared" si="23"/>
        <v/>
      </c>
    </row>
    <row r="175" spans="1:8" x14ac:dyDescent="0.15">
      <c r="A175" s="13" t="str">
        <f t="shared" si="24"/>
        <v/>
      </c>
      <c r="B175" s="16" t="str">
        <f t="shared" si="26"/>
        <v/>
      </c>
      <c r="C175" s="16" t="str">
        <f t="shared" si="27"/>
        <v/>
      </c>
      <c r="D175" s="16" t="str">
        <f t="shared" si="28"/>
        <v/>
      </c>
      <c r="E175" s="16" t="str">
        <f t="shared" si="29"/>
        <v/>
      </c>
      <c r="F175" s="16" t="str">
        <f t="shared" si="30"/>
        <v/>
      </c>
      <c r="G175" s="16" t="str">
        <f t="shared" si="25"/>
        <v/>
      </c>
      <c r="H175" s="48" t="str">
        <f t="shared" si="23"/>
        <v/>
      </c>
    </row>
    <row r="176" spans="1:8" x14ac:dyDescent="0.15">
      <c r="A176" s="13" t="str">
        <f t="shared" si="24"/>
        <v/>
      </c>
      <c r="B176" s="16" t="str">
        <f t="shared" si="26"/>
        <v/>
      </c>
      <c r="C176" s="16" t="str">
        <f t="shared" si="27"/>
        <v/>
      </c>
      <c r="D176" s="16" t="str">
        <f t="shared" si="28"/>
        <v/>
      </c>
      <c r="E176" s="16" t="str">
        <f t="shared" si="29"/>
        <v/>
      </c>
      <c r="F176" s="16" t="str">
        <f t="shared" si="30"/>
        <v/>
      </c>
      <c r="G176" s="16" t="str">
        <f t="shared" si="25"/>
        <v/>
      </c>
      <c r="H176" s="48" t="str">
        <f t="shared" si="23"/>
        <v/>
      </c>
    </row>
    <row r="177" spans="1:8" x14ac:dyDescent="0.15">
      <c r="A177" s="13" t="str">
        <f t="shared" si="24"/>
        <v/>
      </c>
      <c r="B177" s="16" t="str">
        <f t="shared" si="26"/>
        <v/>
      </c>
      <c r="C177" s="16" t="str">
        <f t="shared" si="27"/>
        <v/>
      </c>
      <c r="D177" s="16" t="str">
        <f t="shared" si="28"/>
        <v/>
      </c>
      <c r="E177" s="16" t="str">
        <f t="shared" si="29"/>
        <v/>
      </c>
      <c r="F177" s="16" t="str">
        <f t="shared" si="30"/>
        <v/>
      </c>
      <c r="G177" s="16" t="str">
        <f t="shared" si="25"/>
        <v/>
      </c>
      <c r="H177" s="48" t="str">
        <f t="shared" si="23"/>
        <v/>
      </c>
    </row>
    <row r="178" spans="1:8" x14ac:dyDescent="0.15">
      <c r="A178" s="13" t="str">
        <f t="shared" si="24"/>
        <v/>
      </c>
      <c r="B178" s="16" t="str">
        <f t="shared" si="26"/>
        <v/>
      </c>
      <c r="C178" s="16" t="str">
        <f t="shared" si="27"/>
        <v/>
      </c>
      <c r="D178" s="16" t="str">
        <f t="shared" si="28"/>
        <v/>
      </c>
      <c r="E178" s="16" t="str">
        <f t="shared" si="29"/>
        <v/>
      </c>
      <c r="F178" s="16" t="str">
        <f t="shared" si="30"/>
        <v/>
      </c>
      <c r="G178" s="16" t="str">
        <f t="shared" si="25"/>
        <v/>
      </c>
      <c r="H178" s="48" t="str">
        <f t="shared" si="23"/>
        <v/>
      </c>
    </row>
    <row r="179" spans="1:8" x14ac:dyDescent="0.15">
      <c r="A179" s="13" t="str">
        <f t="shared" si="24"/>
        <v/>
      </c>
      <c r="B179" s="16" t="str">
        <f t="shared" si="26"/>
        <v/>
      </c>
      <c r="C179" s="16" t="str">
        <f t="shared" si="27"/>
        <v/>
      </c>
      <c r="D179" s="16" t="str">
        <f t="shared" si="28"/>
        <v/>
      </c>
      <c r="E179" s="16" t="str">
        <f t="shared" si="29"/>
        <v/>
      </c>
      <c r="F179" s="16" t="str">
        <f t="shared" si="30"/>
        <v/>
      </c>
      <c r="G179" s="16" t="str">
        <f t="shared" si="25"/>
        <v/>
      </c>
      <c r="H179" s="48" t="str">
        <f t="shared" si="23"/>
        <v/>
      </c>
    </row>
    <row r="180" spans="1:8" x14ac:dyDescent="0.15">
      <c r="A180" s="13" t="str">
        <f t="shared" si="24"/>
        <v/>
      </c>
      <c r="B180" s="16" t="str">
        <f t="shared" si="26"/>
        <v/>
      </c>
      <c r="C180" s="16" t="str">
        <f t="shared" si="27"/>
        <v/>
      </c>
      <c r="D180" s="16" t="str">
        <f t="shared" si="28"/>
        <v/>
      </c>
      <c r="E180" s="16" t="str">
        <f t="shared" si="29"/>
        <v/>
      </c>
      <c r="F180" s="16" t="str">
        <f t="shared" si="30"/>
        <v/>
      </c>
      <c r="G180" s="16" t="str">
        <f t="shared" si="25"/>
        <v/>
      </c>
      <c r="H180" s="48" t="str">
        <f t="shared" si="23"/>
        <v/>
      </c>
    </row>
    <row r="181" spans="1:8" x14ac:dyDescent="0.15">
      <c r="A181" s="13" t="str">
        <f t="shared" si="24"/>
        <v/>
      </c>
      <c r="B181" s="16" t="str">
        <f t="shared" si="26"/>
        <v/>
      </c>
      <c r="C181" s="16" t="str">
        <f t="shared" si="27"/>
        <v/>
      </c>
      <c r="D181" s="16" t="str">
        <f t="shared" si="28"/>
        <v/>
      </c>
      <c r="E181" s="16" t="str">
        <f t="shared" si="29"/>
        <v/>
      </c>
      <c r="F181" s="16" t="str">
        <f t="shared" si="30"/>
        <v/>
      </c>
      <c r="G181" s="16" t="str">
        <f t="shared" si="25"/>
        <v/>
      </c>
      <c r="H181" s="48" t="str">
        <f t="shared" si="23"/>
        <v/>
      </c>
    </row>
    <row r="182" spans="1:8" x14ac:dyDescent="0.15">
      <c r="A182" s="13" t="str">
        <f t="shared" si="24"/>
        <v/>
      </c>
      <c r="B182" s="16" t="str">
        <f t="shared" si="26"/>
        <v/>
      </c>
      <c r="C182" s="16" t="str">
        <f t="shared" si="27"/>
        <v/>
      </c>
      <c r="D182" s="16" t="str">
        <f t="shared" si="28"/>
        <v/>
      </c>
      <c r="E182" s="16" t="str">
        <f t="shared" si="29"/>
        <v/>
      </c>
      <c r="F182" s="16" t="str">
        <f t="shared" si="30"/>
        <v/>
      </c>
      <c r="G182" s="16" t="str">
        <f t="shared" si="25"/>
        <v/>
      </c>
      <c r="H182" s="48" t="str">
        <f t="shared" si="23"/>
        <v/>
      </c>
    </row>
    <row r="183" spans="1:8" x14ac:dyDescent="0.15">
      <c r="A183" s="13" t="str">
        <f t="shared" si="24"/>
        <v/>
      </c>
      <c r="B183" s="16" t="str">
        <f t="shared" si="26"/>
        <v/>
      </c>
      <c r="C183" s="16" t="str">
        <f t="shared" si="27"/>
        <v/>
      </c>
      <c r="D183" s="16" t="str">
        <f t="shared" si="28"/>
        <v/>
      </c>
      <c r="E183" s="16" t="str">
        <f t="shared" si="29"/>
        <v/>
      </c>
      <c r="F183" s="16" t="str">
        <f t="shared" si="30"/>
        <v/>
      </c>
      <c r="G183" s="16" t="str">
        <f t="shared" si="25"/>
        <v/>
      </c>
      <c r="H183" s="48" t="str">
        <f t="shared" si="23"/>
        <v/>
      </c>
    </row>
    <row r="184" spans="1:8" x14ac:dyDescent="0.15">
      <c r="A184" s="13" t="str">
        <f t="shared" si="24"/>
        <v/>
      </c>
      <c r="B184" s="16" t="str">
        <f t="shared" si="26"/>
        <v/>
      </c>
      <c r="C184" s="16" t="str">
        <f t="shared" si="27"/>
        <v/>
      </c>
      <c r="D184" s="16" t="str">
        <f t="shared" si="28"/>
        <v/>
      </c>
      <c r="E184" s="16" t="str">
        <f t="shared" si="29"/>
        <v/>
      </c>
      <c r="F184" s="16" t="str">
        <f t="shared" si="30"/>
        <v/>
      </c>
      <c r="G184" s="16" t="str">
        <f t="shared" si="25"/>
        <v/>
      </c>
      <c r="H184" s="48" t="str">
        <f t="shared" si="23"/>
        <v/>
      </c>
    </row>
    <row r="185" spans="1:8" x14ac:dyDescent="0.15">
      <c r="A185" s="13" t="str">
        <f t="shared" si="24"/>
        <v/>
      </c>
      <c r="B185" s="16" t="str">
        <f t="shared" si="26"/>
        <v/>
      </c>
      <c r="C185" s="16" t="str">
        <f t="shared" si="27"/>
        <v/>
      </c>
      <c r="D185" s="16" t="str">
        <f t="shared" si="28"/>
        <v/>
      </c>
      <c r="E185" s="16" t="str">
        <f t="shared" si="29"/>
        <v/>
      </c>
      <c r="F185" s="16" t="str">
        <f t="shared" si="30"/>
        <v/>
      </c>
      <c r="G185" s="16" t="str">
        <f t="shared" si="25"/>
        <v/>
      </c>
      <c r="H185" s="48" t="str">
        <f t="shared" si="23"/>
        <v/>
      </c>
    </row>
    <row r="186" spans="1:8" x14ac:dyDescent="0.15">
      <c r="A186" s="13" t="str">
        <f t="shared" si="24"/>
        <v/>
      </c>
      <c r="B186" s="16" t="str">
        <f t="shared" si="26"/>
        <v/>
      </c>
      <c r="C186" s="16" t="str">
        <f t="shared" si="27"/>
        <v/>
      </c>
      <c r="D186" s="16" t="str">
        <f t="shared" si="28"/>
        <v/>
      </c>
      <c r="E186" s="16" t="str">
        <f t="shared" si="29"/>
        <v/>
      </c>
      <c r="F186" s="16" t="str">
        <f t="shared" si="30"/>
        <v/>
      </c>
      <c r="G186" s="16" t="str">
        <f t="shared" si="25"/>
        <v/>
      </c>
      <c r="H186" s="48" t="str">
        <f t="shared" si="23"/>
        <v/>
      </c>
    </row>
    <row r="187" spans="1:8" x14ac:dyDescent="0.15">
      <c r="A187" s="13" t="str">
        <f t="shared" si="24"/>
        <v/>
      </c>
      <c r="B187" s="16" t="str">
        <f t="shared" si="26"/>
        <v/>
      </c>
      <c r="C187" s="16" t="str">
        <f t="shared" si="27"/>
        <v/>
      </c>
      <c r="D187" s="16" t="str">
        <f t="shared" si="28"/>
        <v/>
      </c>
      <c r="E187" s="16" t="str">
        <f t="shared" si="29"/>
        <v/>
      </c>
      <c r="F187" s="16" t="str">
        <f t="shared" si="30"/>
        <v/>
      </c>
      <c r="G187" s="16" t="str">
        <f t="shared" si="25"/>
        <v/>
      </c>
      <c r="H187" s="48" t="str">
        <f t="shared" si="23"/>
        <v/>
      </c>
    </row>
    <row r="188" spans="1:8" x14ac:dyDescent="0.15">
      <c r="A188" s="13" t="str">
        <f t="shared" si="24"/>
        <v/>
      </c>
      <c r="B188" s="16" t="str">
        <f t="shared" si="26"/>
        <v/>
      </c>
      <c r="C188" s="16" t="str">
        <f t="shared" si="27"/>
        <v/>
      </c>
      <c r="D188" s="16" t="str">
        <f t="shared" si="28"/>
        <v/>
      </c>
      <c r="E188" s="16" t="str">
        <f t="shared" si="29"/>
        <v/>
      </c>
      <c r="F188" s="16" t="str">
        <f t="shared" si="30"/>
        <v/>
      </c>
      <c r="G188" s="16" t="str">
        <f t="shared" si="25"/>
        <v/>
      </c>
      <c r="H188" s="48" t="str">
        <f t="shared" si="23"/>
        <v/>
      </c>
    </row>
    <row r="189" spans="1:8" x14ac:dyDescent="0.15">
      <c r="A189" s="13" t="str">
        <f t="shared" si="24"/>
        <v/>
      </c>
      <c r="B189" s="16" t="str">
        <f t="shared" si="26"/>
        <v/>
      </c>
      <c r="C189" s="16" t="str">
        <f t="shared" si="27"/>
        <v/>
      </c>
      <c r="D189" s="16" t="str">
        <f t="shared" si="28"/>
        <v/>
      </c>
      <c r="E189" s="16" t="str">
        <f t="shared" si="29"/>
        <v/>
      </c>
      <c r="F189" s="16" t="str">
        <f t="shared" si="30"/>
        <v/>
      </c>
      <c r="G189" s="16" t="str">
        <f t="shared" si="25"/>
        <v/>
      </c>
      <c r="H189" s="48" t="str">
        <f t="shared" si="23"/>
        <v/>
      </c>
    </row>
    <row r="190" spans="1:8" x14ac:dyDescent="0.15">
      <c r="A190" s="13" t="str">
        <f t="shared" si="24"/>
        <v/>
      </c>
      <c r="B190" s="16" t="str">
        <f t="shared" si="26"/>
        <v/>
      </c>
      <c r="C190" s="16" t="str">
        <f t="shared" si="27"/>
        <v/>
      </c>
      <c r="D190" s="16" t="str">
        <f t="shared" si="28"/>
        <v/>
      </c>
      <c r="E190" s="16" t="str">
        <f t="shared" si="29"/>
        <v/>
      </c>
      <c r="F190" s="16" t="str">
        <f t="shared" si="30"/>
        <v/>
      </c>
      <c r="G190" s="16" t="str">
        <f t="shared" si="25"/>
        <v/>
      </c>
      <c r="H190" s="48" t="str">
        <f t="shared" si="23"/>
        <v/>
      </c>
    </row>
    <row r="191" spans="1:8" x14ac:dyDescent="0.15">
      <c r="A191" s="13" t="str">
        <f t="shared" si="24"/>
        <v/>
      </c>
      <c r="B191" s="16" t="str">
        <f t="shared" si="26"/>
        <v/>
      </c>
      <c r="C191" s="16" t="str">
        <f t="shared" si="27"/>
        <v/>
      </c>
      <c r="D191" s="16" t="str">
        <f t="shared" si="28"/>
        <v/>
      </c>
      <c r="E191" s="16" t="str">
        <f t="shared" si="29"/>
        <v/>
      </c>
      <c r="F191" s="16" t="str">
        <f t="shared" si="30"/>
        <v/>
      </c>
      <c r="G191" s="16" t="str">
        <f t="shared" si="25"/>
        <v/>
      </c>
      <c r="H191" s="48" t="str">
        <f t="shared" si="23"/>
        <v/>
      </c>
    </row>
    <row r="192" spans="1:8" x14ac:dyDescent="0.15">
      <c r="A192" s="13" t="str">
        <f t="shared" si="24"/>
        <v/>
      </c>
      <c r="B192" s="16" t="str">
        <f t="shared" si="26"/>
        <v/>
      </c>
      <c r="C192" s="16" t="str">
        <f t="shared" si="27"/>
        <v/>
      </c>
      <c r="D192" s="16" t="str">
        <f t="shared" si="28"/>
        <v/>
      </c>
      <c r="E192" s="16" t="str">
        <f t="shared" si="29"/>
        <v/>
      </c>
      <c r="F192" s="16" t="str">
        <f t="shared" si="30"/>
        <v/>
      </c>
      <c r="G192" s="16" t="str">
        <f t="shared" si="25"/>
        <v/>
      </c>
      <c r="H192" s="48" t="str">
        <f t="shared" si="23"/>
        <v/>
      </c>
    </row>
    <row r="193" spans="1:8" x14ac:dyDescent="0.15">
      <c r="A193" s="13" t="str">
        <f t="shared" si="24"/>
        <v/>
      </c>
      <c r="B193" s="16" t="str">
        <f t="shared" si="26"/>
        <v/>
      </c>
      <c r="C193" s="16" t="str">
        <f t="shared" si="27"/>
        <v/>
      </c>
      <c r="D193" s="16" t="str">
        <f t="shared" si="28"/>
        <v/>
      </c>
      <c r="E193" s="16" t="str">
        <f t="shared" si="29"/>
        <v/>
      </c>
      <c r="F193" s="16" t="str">
        <f t="shared" si="30"/>
        <v/>
      </c>
      <c r="G193" s="16" t="str">
        <f t="shared" si="25"/>
        <v/>
      </c>
      <c r="H193" s="48" t="str">
        <f t="shared" si="23"/>
        <v/>
      </c>
    </row>
    <row r="194" spans="1:8" x14ac:dyDescent="0.15">
      <c r="A194" s="13" t="str">
        <f t="shared" si="24"/>
        <v/>
      </c>
      <c r="B194" s="16" t="str">
        <f t="shared" si="26"/>
        <v/>
      </c>
      <c r="C194" s="16" t="str">
        <f t="shared" si="27"/>
        <v/>
      </c>
      <c r="D194" s="16" t="str">
        <f t="shared" si="28"/>
        <v/>
      </c>
      <c r="E194" s="16" t="str">
        <f t="shared" si="29"/>
        <v/>
      </c>
      <c r="F194" s="16" t="str">
        <f t="shared" si="30"/>
        <v/>
      </c>
      <c r="G194" s="16" t="str">
        <f t="shared" si="25"/>
        <v/>
      </c>
      <c r="H194" s="48" t="str">
        <f t="shared" si="23"/>
        <v/>
      </c>
    </row>
    <row r="195" spans="1:8" x14ac:dyDescent="0.15">
      <c r="A195" s="13" t="str">
        <f t="shared" si="24"/>
        <v/>
      </c>
      <c r="B195" s="16" t="str">
        <f t="shared" si="26"/>
        <v/>
      </c>
      <c r="C195" s="16" t="str">
        <f t="shared" si="27"/>
        <v/>
      </c>
      <c r="D195" s="16" t="str">
        <f t="shared" si="28"/>
        <v/>
      </c>
      <c r="E195" s="16" t="str">
        <f t="shared" si="29"/>
        <v/>
      </c>
      <c r="F195" s="16" t="str">
        <f t="shared" si="30"/>
        <v/>
      </c>
      <c r="G195" s="16" t="str">
        <f t="shared" si="25"/>
        <v/>
      </c>
      <c r="H195" s="48" t="str">
        <f t="shared" si="23"/>
        <v/>
      </c>
    </row>
    <row r="196" spans="1:8" x14ac:dyDescent="0.15">
      <c r="A196" s="13" t="str">
        <f t="shared" si="24"/>
        <v/>
      </c>
      <c r="B196" s="16" t="str">
        <f t="shared" si="26"/>
        <v/>
      </c>
      <c r="C196" s="16" t="str">
        <f t="shared" si="27"/>
        <v/>
      </c>
      <c r="D196" s="16" t="str">
        <f t="shared" si="28"/>
        <v/>
      </c>
      <c r="E196" s="16" t="str">
        <f t="shared" si="29"/>
        <v/>
      </c>
      <c r="F196" s="16" t="str">
        <f t="shared" si="30"/>
        <v/>
      </c>
      <c r="G196" s="16" t="str">
        <f t="shared" si="25"/>
        <v/>
      </c>
      <c r="H196" s="48" t="str">
        <f t="shared" si="23"/>
        <v/>
      </c>
    </row>
    <row r="197" spans="1:8" x14ac:dyDescent="0.15">
      <c r="A197" s="13" t="str">
        <f t="shared" si="24"/>
        <v/>
      </c>
      <c r="B197" s="16" t="str">
        <f t="shared" si="26"/>
        <v/>
      </c>
      <c r="C197" s="16" t="str">
        <f t="shared" si="27"/>
        <v/>
      </c>
      <c r="D197" s="16" t="str">
        <f t="shared" si="28"/>
        <v/>
      </c>
      <c r="E197" s="16" t="str">
        <f t="shared" si="29"/>
        <v/>
      </c>
      <c r="F197" s="16" t="str">
        <f t="shared" si="30"/>
        <v/>
      </c>
      <c r="G197" s="16" t="str">
        <f t="shared" si="25"/>
        <v/>
      </c>
      <c r="H197" s="48" t="str">
        <f t="shared" si="23"/>
        <v/>
      </c>
    </row>
    <row r="198" spans="1:8" x14ac:dyDescent="0.15">
      <c r="A198" s="13" t="str">
        <f t="shared" si="24"/>
        <v/>
      </c>
      <c r="B198" s="16" t="str">
        <f t="shared" si="26"/>
        <v/>
      </c>
      <c r="C198" s="16" t="str">
        <f t="shared" si="27"/>
        <v/>
      </c>
      <c r="D198" s="16" t="str">
        <f t="shared" si="28"/>
        <v/>
      </c>
      <c r="E198" s="16" t="str">
        <f t="shared" si="29"/>
        <v/>
      </c>
      <c r="F198" s="16" t="str">
        <f t="shared" si="30"/>
        <v/>
      </c>
      <c r="G198" s="16" t="str">
        <f t="shared" si="25"/>
        <v/>
      </c>
      <c r="H198" s="48" t="str">
        <f t="shared" si="23"/>
        <v/>
      </c>
    </row>
    <row r="199" spans="1:8" x14ac:dyDescent="0.15">
      <c r="A199" s="13" t="str">
        <f t="shared" si="24"/>
        <v/>
      </c>
      <c r="B199" s="16" t="str">
        <f t="shared" si="26"/>
        <v/>
      </c>
      <c r="C199" s="16" t="str">
        <f t="shared" si="27"/>
        <v/>
      </c>
      <c r="D199" s="16" t="str">
        <f t="shared" si="28"/>
        <v/>
      </c>
      <c r="E199" s="16" t="str">
        <f t="shared" si="29"/>
        <v/>
      </c>
      <c r="F199" s="16" t="str">
        <f t="shared" si="30"/>
        <v/>
      </c>
      <c r="G199" s="16" t="str">
        <f t="shared" si="25"/>
        <v/>
      </c>
      <c r="H199" s="48" t="str">
        <f t="shared" ref="H199:H262" si="31">IFERROR(G199-D199*$L$2,"")</f>
        <v/>
      </c>
    </row>
    <row r="200" spans="1:8" x14ac:dyDescent="0.15">
      <c r="A200" s="13" t="str">
        <f t="shared" ref="A200:A263" si="32">IF(ROW(A200)-7&lt;$B$2,ROW(A200)-6,"")</f>
        <v/>
      </c>
      <c r="B200" s="16" t="str">
        <f t="shared" si="26"/>
        <v/>
      </c>
      <c r="C200" s="16" t="str">
        <f t="shared" si="27"/>
        <v/>
      </c>
      <c r="D200" s="16" t="str">
        <f t="shared" si="28"/>
        <v/>
      </c>
      <c r="E200" s="16" t="str">
        <f t="shared" si="29"/>
        <v/>
      </c>
      <c r="F200" s="16" t="str">
        <f t="shared" si="30"/>
        <v/>
      </c>
      <c r="G200" s="16" t="str">
        <f t="shared" ref="G200:G263" si="33">C200</f>
        <v/>
      </c>
      <c r="H200" s="48" t="str">
        <f t="shared" si="31"/>
        <v/>
      </c>
    </row>
    <row r="201" spans="1:8" x14ac:dyDescent="0.15">
      <c r="A201" s="13" t="str">
        <f t="shared" si="32"/>
        <v/>
      </c>
      <c r="B201" s="16" t="str">
        <f t="shared" si="26"/>
        <v/>
      </c>
      <c r="C201" s="16" t="str">
        <f t="shared" si="27"/>
        <v/>
      </c>
      <c r="D201" s="16" t="str">
        <f t="shared" si="28"/>
        <v/>
      </c>
      <c r="E201" s="16" t="str">
        <f t="shared" si="29"/>
        <v/>
      </c>
      <c r="F201" s="16" t="str">
        <f t="shared" si="30"/>
        <v/>
      </c>
      <c r="G201" s="16" t="str">
        <f t="shared" si="33"/>
        <v/>
      </c>
      <c r="H201" s="48" t="str">
        <f t="shared" si="31"/>
        <v/>
      </c>
    </row>
    <row r="202" spans="1:8" x14ac:dyDescent="0.15">
      <c r="A202" s="13" t="str">
        <f t="shared" si="32"/>
        <v/>
      </c>
      <c r="B202" s="16" t="str">
        <f t="shared" si="26"/>
        <v/>
      </c>
      <c r="C202" s="16" t="str">
        <f t="shared" si="27"/>
        <v/>
      </c>
      <c r="D202" s="16" t="str">
        <f t="shared" si="28"/>
        <v/>
      </c>
      <c r="E202" s="16" t="str">
        <f t="shared" si="29"/>
        <v/>
      </c>
      <c r="F202" s="16" t="str">
        <f t="shared" si="30"/>
        <v/>
      </c>
      <c r="G202" s="16" t="str">
        <f t="shared" si="33"/>
        <v/>
      </c>
      <c r="H202" s="48" t="str">
        <f t="shared" si="31"/>
        <v/>
      </c>
    </row>
    <row r="203" spans="1:8" x14ac:dyDescent="0.15">
      <c r="A203" s="13" t="str">
        <f t="shared" si="32"/>
        <v/>
      </c>
      <c r="B203" s="16" t="str">
        <f t="shared" si="26"/>
        <v/>
      </c>
      <c r="C203" s="16" t="str">
        <f t="shared" si="27"/>
        <v/>
      </c>
      <c r="D203" s="16" t="str">
        <f t="shared" si="28"/>
        <v/>
      </c>
      <c r="E203" s="16" t="str">
        <f t="shared" si="29"/>
        <v/>
      </c>
      <c r="F203" s="16" t="str">
        <f t="shared" si="30"/>
        <v/>
      </c>
      <c r="G203" s="16" t="str">
        <f t="shared" si="33"/>
        <v/>
      </c>
      <c r="H203" s="48" t="str">
        <f t="shared" si="31"/>
        <v/>
      </c>
    </row>
    <row r="204" spans="1:8" x14ac:dyDescent="0.15">
      <c r="A204" s="13" t="str">
        <f t="shared" si="32"/>
        <v/>
      </c>
      <c r="B204" s="16" t="str">
        <f t="shared" si="26"/>
        <v/>
      </c>
      <c r="C204" s="16" t="str">
        <f t="shared" si="27"/>
        <v/>
      </c>
      <c r="D204" s="16" t="str">
        <f t="shared" si="28"/>
        <v/>
      </c>
      <c r="E204" s="16" t="str">
        <f t="shared" si="29"/>
        <v/>
      </c>
      <c r="F204" s="16" t="str">
        <f t="shared" si="30"/>
        <v/>
      </c>
      <c r="G204" s="16" t="str">
        <f t="shared" si="33"/>
        <v/>
      </c>
      <c r="H204" s="48" t="str">
        <f t="shared" si="31"/>
        <v/>
      </c>
    </row>
    <row r="205" spans="1:8" x14ac:dyDescent="0.15">
      <c r="A205" s="13" t="str">
        <f t="shared" si="32"/>
        <v/>
      </c>
      <c r="B205" s="16" t="str">
        <f t="shared" si="26"/>
        <v/>
      </c>
      <c r="C205" s="16" t="str">
        <f t="shared" si="27"/>
        <v/>
      </c>
      <c r="D205" s="16" t="str">
        <f t="shared" si="28"/>
        <v/>
      </c>
      <c r="E205" s="16" t="str">
        <f t="shared" si="29"/>
        <v/>
      </c>
      <c r="F205" s="16" t="str">
        <f t="shared" si="30"/>
        <v/>
      </c>
      <c r="G205" s="16" t="str">
        <f t="shared" si="33"/>
        <v/>
      </c>
      <c r="H205" s="48" t="str">
        <f t="shared" si="31"/>
        <v/>
      </c>
    </row>
    <row r="206" spans="1:8" x14ac:dyDescent="0.15">
      <c r="A206" s="13" t="str">
        <f t="shared" si="32"/>
        <v/>
      </c>
      <c r="B206" s="16" t="str">
        <f t="shared" si="26"/>
        <v/>
      </c>
      <c r="C206" s="16" t="str">
        <f t="shared" si="27"/>
        <v/>
      </c>
      <c r="D206" s="16" t="str">
        <f t="shared" si="28"/>
        <v/>
      </c>
      <c r="E206" s="16" t="str">
        <f t="shared" si="29"/>
        <v/>
      </c>
      <c r="F206" s="16" t="str">
        <f t="shared" si="30"/>
        <v/>
      </c>
      <c r="G206" s="16" t="str">
        <f t="shared" si="33"/>
        <v/>
      </c>
      <c r="H206" s="48" t="str">
        <f t="shared" si="31"/>
        <v/>
      </c>
    </row>
    <row r="207" spans="1:8" x14ac:dyDescent="0.15">
      <c r="A207" s="13" t="str">
        <f t="shared" si="32"/>
        <v/>
      </c>
      <c r="B207" s="16" t="str">
        <f t="shared" si="26"/>
        <v/>
      </c>
      <c r="C207" s="16" t="str">
        <f t="shared" si="27"/>
        <v/>
      </c>
      <c r="D207" s="16" t="str">
        <f t="shared" si="28"/>
        <v/>
      </c>
      <c r="E207" s="16" t="str">
        <f t="shared" si="29"/>
        <v/>
      </c>
      <c r="F207" s="16" t="str">
        <f t="shared" si="30"/>
        <v/>
      </c>
      <c r="G207" s="16" t="str">
        <f t="shared" si="33"/>
        <v/>
      </c>
      <c r="H207" s="48" t="str">
        <f t="shared" si="31"/>
        <v/>
      </c>
    </row>
    <row r="208" spans="1:8" x14ac:dyDescent="0.15">
      <c r="A208" s="13" t="str">
        <f t="shared" si="32"/>
        <v/>
      </c>
      <c r="B208" s="16" t="str">
        <f t="shared" si="26"/>
        <v/>
      </c>
      <c r="C208" s="16" t="str">
        <f t="shared" si="27"/>
        <v/>
      </c>
      <c r="D208" s="16" t="str">
        <f t="shared" si="28"/>
        <v/>
      </c>
      <c r="E208" s="16" t="str">
        <f t="shared" si="29"/>
        <v/>
      </c>
      <c r="F208" s="16" t="str">
        <f t="shared" si="30"/>
        <v/>
      </c>
      <c r="G208" s="16" t="str">
        <f t="shared" si="33"/>
        <v/>
      </c>
      <c r="H208" s="48" t="str">
        <f t="shared" si="31"/>
        <v/>
      </c>
    </row>
    <row r="209" spans="1:8" x14ac:dyDescent="0.15">
      <c r="A209" s="13" t="str">
        <f t="shared" si="32"/>
        <v/>
      </c>
      <c r="B209" s="16" t="str">
        <f t="shared" si="26"/>
        <v/>
      </c>
      <c r="C209" s="16" t="str">
        <f t="shared" si="27"/>
        <v/>
      </c>
      <c r="D209" s="16" t="str">
        <f t="shared" si="28"/>
        <v/>
      </c>
      <c r="E209" s="16" t="str">
        <f t="shared" si="29"/>
        <v/>
      </c>
      <c r="F209" s="16" t="str">
        <f t="shared" si="30"/>
        <v/>
      </c>
      <c r="G209" s="16" t="str">
        <f t="shared" si="33"/>
        <v/>
      </c>
      <c r="H209" s="48" t="str">
        <f t="shared" si="31"/>
        <v/>
      </c>
    </row>
    <row r="210" spans="1:8" x14ac:dyDescent="0.15">
      <c r="A210" s="13" t="str">
        <f t="shared" si="32"/>
        <v/>
      </c>
      <c r="B210" s="16" t="str">
        <f t="shared" si="26"/>
        <v/>
      </c>
      <c r="C210" s="16" t="str">
        <f t="shared" si="27"/>
        <v/>
      </c>
      <c r="D210" s="16" t="str">
        <f t="shared" si="28"/>
        <v/>
      </c>
      <c r="E210" s="16" t="str">
        <f t="shared" si="29"/>
        <v/>
      </c>
      <c r="F210" s="16" t="str">
        <f t="shared" si="30"/>
        <v/>
      </c>
      <c r="G210" s="16" t="str">
        <f t="shared" si="33"/>
        <v/>
      </c>
      <c r="H210" s="48" t="str">
        <f t="shared" si="31"/>
        <v/>
      </c>
    </row>
    <row r="211" spans="1:8" x14ac:dyDescent="0.15">
      <c r="A211" s="13" t="str">
        <f t="shared" si="32"/>
        <v/>
      </c>
      <c r="B211" s="16" t="str">
        <f t="shared" si="26"/>
        <v/>
      </c>
      <c r="C211" s="16" t="str">
        <f t="shared" si="27"/>
        <v/>
      </c>
      <c r="D211" s="16" t="str">
        <f t="shared" si="28"/>
        <v/>
      </c>
      <c r="E211" s="16" t="str">
        <f t="shared" si="29"/>
        <v/>
      </c>
      <c r="F211" s="16" t="str">
        <f t="shared" si="30"/>
        <v/>
      </c>
      <c r="G211" s="16" t="str">
        <f t="shared" si="33"/>
        <v/>
      </c>
      <c r="H211" s="48" t="str">
        <f t="shared" si="31"/>
        <v/>
      </c>
    </row>
    <row r="212" spans="1:8" x14ac:dyDescent="0.15">
      <c r="A212" s="13" t="str">
        <f t="shared" si="32"/>
        <v/>
      </c>
      <c r="B212" s="16" t="str">
        <f t="shared" si="26"/>
        <v/>
      </c>
      <c r="C212" s="16" t="str">
        <f t="shared" si="27"/>
        <v/>
      </c>
      <c r="D212" s="16" t="str">
        <f t="shared" si="28"/>
        <v/>
      </c>
      <c r="E212" s="16" t="str">
        <f t="shared" si="29"/>
        <v/>
      </c>
      <c r="F212" s="16" t="str">
        <f t="shared" si="30"/>
        <v/>
      </c>
      <c r="G212" s="16" t="str">
        <f t="shared" si="33"/>
        <v/>
      </c>
      <c r="H212" s="48" t="str">
        <f t="shared" si="31"/>
        <v/>
      </c>
    </row>
    <row r="213" spans="1:8" x14ac:dyDescent="0.15">
      <c r="A213" s="13" t="str">
        <f t="shared" si="32"/>
        <v/>
      </c>
      <c r="B213" s="16" t="str">
        <f t="shared" si="26"/>
        <v/>
      </c>
      <c r="C213" s="16" t="str">
        <f t="shared" si="27"/>
        <v/>
      </c>
      <c r="D213" s="16" t="str">
        <f t="shared" si="28"/>
        <v/>
      </c>
      <c r="E213" s="16" t="str">
        <f t="shared" si="29"/>
        <v/>
      </c>
      <c r="F213" s="16" t="str">
        <f t="shared" si="30"/>
        <v/>
      </c>
      <c r="G213" s="16" t="str">
        <f t="shared" si="33"/>
        <v/>
      </c>
      <c r="H213" s="48" t="str">
        <f t="shared" si="31"/>
        <v/>
      </c>
    </row>
    <row r="214" spans="1:8" x14ac:dyDescent="0.15">
      <c r="A214" s="13" t="str">
        <f t="shared" si="32"/>
        <v/>
      </c>
      <c r="B214" s="16" t="str">
        <f t="shared" si="26"/>
        <v/>
      </c>
      <c r="C214" s="16" t="str">
        <f t="shared" si="27"/>
        <v/>
      </c>
      <c r="D214" s="16" t="str">
        <f t="shared" si="28"/>
        <v/>
      </c>
      <c r="E214" s="16" t="str">
        <f t="shared" si="29"/>
        <v/>
      </c>
      <c r="F214" s="16" t="str">
        <f t="shared" si="30"/>
        <v/>
      </c>
      <c r="G214" s="16" t="str">
        <f t="shared" si="33"/>
        <v/>
      </c>
      <c r="H214" s="48" t="str">
        <f t="shared" si="31"/>
        <v/>
      </c>
    </row>
    <row r="215" spans="1:8" x14ac:dyDescent="0.15">
      <c r="A215" s="13" t="str">
        <f t="shared" si="32"/>
        <v/>
      </c>
      <c r="B215" s="16" t="str">
        <f t="shared" si="26"/>
        <v/>
      </c>
      <c r="C215" s="16" t="str">
        <f t="shared" si="27"/>
        <v/>
      </c>
      <c r="D215" s="16" t="str">
        <f t="shared" si="28"/>
        <v/>
      </c>
      <c r="E215" s="16" t="str">
        <f t="shared" si="29"/>
        <v/>
      </c>
      <c r="F215" s="16" t="str">
        <f t="shared" si="30"/>
        <v/>
      </c>
      <c r="G215" s="16" t="str">
        <f t="shared" si="33"/>
        <v/>
      </c>
      <c r="H215" s="48" t="str">
        <f t="shared" si="31"/>
        <v/>
      </c>
    </row>
    <row r="216" spans="1:8" x14ac:dyDescent="0.15">
      <c r="A216" s="13" t="str">
        <f t="shared" si="32"/>
        <v/>
      </c>
      <c r="B216" s="16" t="str">
        <f t="shared" si="26"/>
        <v/>
      </c>
      <c r="C216" s="16" t="str">
        <f t="shared" si="27"/>
        <v/>
      </c>
      <c r="D216" s="16" t="str">
        <f t="shared" si="28"/>
        <v/>
      </c>
      <c r="E216" s="16" t="str">
        <f t="shared" si="29"/>
        <v/>
      </c>
      <c r="F216" s="16" t="str">
        <f t="shared" si="30"/>
        <v/>
      </c>
      <c r="G216" s="16" t="str">
        <f t="shared" si="33"/>
        <v/>
      </c>
      <c r="H216" s="48" t="str">
        <f t="shared" si="31"/>
        <v/>
      </c>
    </row>
    <row r="217" spans="1:8" x14ac:dyDescent="0.15">
      <c r="A217" s="13" t="str">
        <f t="shared" si="32"/>
        <v/>
      </c>
      <c r="B217" s="16" t="str">
        <f t="shared" si="26"/>
        <v/>
      </c>
      <c r="C217" s="16" t="str">
        <f t="shared" si="27"/>
        <v/>
      </c>
      <c r="D217" s="16" t="str">
        <f t="shared" si="28"/>
        <v/>
      </c>
      <c r="E217" s="16" t="str">
        <f t="shared" si="29"/>
        <v/>
      </c>
      <c r="F217" s="16" t="str">
        <f t="shared" si="30"/>
        <v/>
      </c>
      <c r="G217" s="16" t="str">
        <f t="shared" si="33"/>
        <v/>
      </c>
      <c r="H217" s="48" t="str">
        <f t="shared" si="31"/>
        <v/>
      </c>
    </row>
    <row r="218" spans="1:8" x14ac:dyDescent="0.15">
      <c r="A218" s="13" t="str">
        <f t="shared" si="32"/>
        <v/>
      </c>
      <c r="B218" s="16" t="str">
        <f t="shared" si="26"/>
        <v/>
      </c>
      <c r="C218" s="16" t="str">
        <f t="shared" si="27"/>
        <v/>
      </c>
      <c r="D218" s="16" t="str">
        <f t="shared" si="28"/>
        <v/>
      </c>
      <c r="E218" s="16" t="str">
        <f t="shared" si="29"/>
        <v/>
      </c>
      <c r="F218" s="16" t="str">
        <f t="shared" si="30"/>
        <v/>
      </c>
      <c r="G218" s="16" t="str">
        <f t="shared" si="33"/>
        <v/>
      </c>
      <c r="H218" s="48" t="str">
        <f t="shared" si="31"/>
        <v/>
      </c>
    </row>
    <row r="219" spans="1:8" x14ac:dyDescent="0.15">
      <c r="A219" s="13" t="str">
        <f t="shared" si="32"/>
        <v/>
      </c>
      <c r="B219" s="16" t="str">
        <f t="shared" si="26"/>
        <v/>
      </c>
      <c r="C219" s="16" t="str">
        <f t="shared" si="27"/>
        <v/>
      </c>
      <c r="D219" s="16" t="str">
        <f t="shared" si="28"/>
        <v/>
      </c>
      <c r="E219" s="16" t="str">
        <f t="shared" si="29"/>
        <v/>
      </c>
      <c r="F219" s="16" t="str">
        <f t="shared" si="30"/>
        <v/>
      </c>
      <c r="G219" s="16" t="str">
        <f t="shared" si="33"/>
        <v/>
      </c>
      <c r="H219" s="48" t="str">
        <f t="shared" si="31"/>
        <v/>
      </c>
    </row>
    <row r="220" spans="1:8" x14ac:dyDescent="0.15">
      <c r="A220" s="13" t="str">
        <f t="shared" si="32"/>
        <v/>
      </c>
      <c r="B220" s="16" t="str">
        <f t="shared" si="26"/>
        <v/>
      </c>
      <c r="C220" s="16" t="str">
        <f t="shared" si="27"/>
        <v/>
      </c>
      <c r="D220" s="16" t="str">
        <f t="shared" si="28"/>
        <v/>
      </c>
      <c r="E220" s="16" t="str">
        <f t="shared" si="29"/>
        <v/>
      </c>
      <c r="F220" s="16" t="str">
        <f t="shared" si="30"/>
        <v/>
      </c>
      <c r="G220" s="16" t="str">
        <f t="shared" si="33"/>
        <v/>
      </c>
      <c r="H220" s="48" t="str">
        <f t="shared" si="31"/>
        <v/>
      </c>
    </row>
    <row r="221" spans="1:8" x14ac:dyDescent="0.15">
      <c r="A221" s="13" t="str">
        <f t="shared" si="32"/>
        <v/>
      </c>
      <c r="B221" s="16" t="str">
        <f t="shared" si="26"/>
        <v/>
      </c>
      <c r="C221" s="16" t="str">
        <f t="shared" si="27"/>
        <v/>
      </c>
      <c r="D221" s="16" t="str">
        <f t="shared" si="28"/>
        <v/>
      </c>
      <c r="E221" s="16" t="str">
        <f t="shared" si="29"/>
        <v/>
      </c>
      <c r="F221" s="16" t="str">
        <f t="shared" si="30"/>
        <v/>
      </c>
      <c r="G221" s="16" t="str">
        <f t="shared" si="33"/>
        <v/>
      </c>
      <c r="H221" s="48" t="str">
        <f t="shared" si="31"/>
        <v/>
      </c>
    </row>
    <row r="222" spans="1:8" x14ac:dyDescent="0.15">
      <c r="A222" s="13" t="str">
        <f t="shared" si="32"/>
        <v/>
      </c>
      <c r="B222" s="16" t="str">
        <f t="shared" si="26"/>
        <v/>
      </c>
      <c r="C222" s="16" t="str">
        <f t="shared" si="27"/>
        <v/>
      </c>
      <c r="D222" s="16" t="str">
        <f t="shared" si="28"/>
        <v/>
      </c>
      <c r="E222" s="16" t="str">
        <f t="shared" si="29"/>
        <v/>
      </c>
      <c r="F222" s="16" t="str">
        <f t="shared" si="30"/>
        <v/>
      </c>
      <c r="G222" s="16" t="str">
        <f t="shared" si="33"/>
        <v/>
      </c>
      <c r="H222" s="48" t="str">
        <f t="shared" si="31"/>
        <v/>
      </c>
    </row>
    <row r="223" spans="1:8" x14ac:dyDescent="0.15">
      <c r="A223" s="13" t="str">
        <f t="shared" si="32"/>
        <v/>
      </c>
      <c r="B223" s="16" t="str">
        <f t="shared" si="26"/>
        <v/>
      </c>
      <c r="C223" s="16" t="str">
        <f t="shared" si="27"/>
        <v/>
      </c>
      <c r="D223" s="16" t="str">
        <f t="shared" si="28"/>
        <v/>
      </c>
      <c r="E223" s="16" t="str">
        <f t="shared" si="29"/>
        <v/>
      </c>
      <c r="F223" s="16" t="str">
        <f t="shared" si="30"/>
        <v/>
      </c>
      <c r="G223" s="16" t="str">
        <f t="shared" si="33"/>
        <v/>
      </c>
      <c r="H223" s="48" t="str">
        <f t="shared" si="31"/>
        <v/>
      </c>
    </row>
    <row r="224" spans="1:8" x14ac:dyDescent="0.15">
      <c r="A224" s="13" t="str">
        <f t="shared" si="32"/>
        <v/>
      </c>
      <c r="B224" s="16" t="str">
        <f t="shared" si="26"/>
        <v/>
      </c>
      <c r="C224" s="16" t="str">
        <f t="shared" si="27"/>
        <v/>
      </c>
      <c r="D224" s="16" t="str">
        <f t="shared" si="28"/>
        <v/>
      </c>
      <c r="E224" s="16" t="str">
        <f t="shared" si="29"/>
        <v/>
      </c>
      <c r="F224" s="16" t="str">
        <f t="shared" si="30"/>
        <v/>
      </c>
      <c r="G224" s="16" t="str">
        <f t="shared" si="33"/>
        <v/>
      </c>
      <c r="H224" s="48" t="str">
        <f t="shared" si="31"/>
        <v/>
      </c>
    </row>
    <row r="225" spans="1:8" x14ac:dyDescent="0.15">
      <c r="A225" s="13" t="str">
        <f t="shared" si="32"/>
        <v/>
      </c>
      <c r="B225" s="16" t="str">
        <f t="shared" si="26"/>
        <v/>
      </c>
      <c r="C225" s="16" t="str">
        <f t="shared" si="27"/>
        <v/>
      </c>
      <c r="D225" s="16" t="str">
        <f t="shared" si="28"/>
        <v/>
      </c>
      <c r="E225" s="16" t="str">
        <f t="shared" si="29"/>
        <v/>
      </c>
      <c r="F225" s="16" t="str">
        <f t="shared" si="30"/>
        <v/>
      </c>
      <c r="G225" s="16" t="str">
        <f t="shared" si="33"/>
        <v/>
      </c>
      <c r="H225" s="48" t="str">
        <f t="shared" si="31"/>
        <v/>
      </c>
    </row>
    <row r="226" spans="1:8" x14ac:dyDescent="0.15">
      <c r="A226" s="13" t="str">
        <f t="shared" si="32"/>
        <v/>
      </c>
      <c r="B226" s="16" t="str">
        <f t="shared" si="26"/>
        <v/>
      </c>
      <c r="C226" s="16" t="str">
        <f t="shared" si="27"/>
        <v/>
      </c>
      <c r="D226" s="16" t="str">
        <f t="shared" si="28"/>
        <v/>
      </c>
      <c r="E226" s="16" t="str">
        <f t="shared" si="29"/>
        <v/>
      </c>
      <c r="F226" s="16" t="str">
        <f t="shared" si="30"/>
        <v/>
      </c>
      <c r="G226" s="16" t="str">
        <f t="shared" si="33"/>
        <v/>
      </c>
      <c r="H226" s="48" t="str">
        <f t="shared" si="31"/>
        <v/>
      </c>
    </row>
    <row r="227" spans="1:8" x14ac:dyDescent="0.15">
      <c r="A227" s="13" t="str">
        <f t="shared" si="32"/>
        <v/>
      </c>
      <c r="B227" s="16" t="str">
        <f t="shared" si="26"/>
        <v/>
      </c>
      <c r="C227" s="16" t="str">
        <f t="shared" si="27"/>
        <v/>
      </c>
      <c r="D227" s="16" t="str">
        <f t="shared" si="28"/>
        <v/>
      </c>
      <c r="E227" s="16" t="str">
        <f t="shared" si="29"/>
        <v/>
      </c>
      <c r="F227" s="16" t="str">
        <f t="shared" si="30"/>
        <v/>
      </c>
      <c r="G227" s="16" t="str">
        <f t="shared" si="33"/>
        <v/>
      </c>
      <c r="H227" s="48" t="str">
        <f t="shared" si="31"/>
        <v/>
      </c>
    </row>
    <row r="228" spans="1:8" x14ac:dyDescent="0.15">
      <c r="A228" s="13" t="str">
        <f t="shared" si="32"/>
        <v/>
      </c>
      <c r="B228" s="16" t="str">
        <f t="shared" si="26"/>
        <v/>
      </c>
      <c r="C228" s="16" t="str">
        <f t="shared" si="27"/>
        <v/>
      </c>
      <c r="D228" s="16" t="str">
        <f t="shared" si="28"/>
        <v/>
      </c>
      <c r="E228" s="16" t="str">
        <f t="shared" si="29"/>
        <v/>
      </c>
      <c r="F228" s="16" t="str">
        <f t="shared" si="30"/>
        <v/>
      </c>
      <c r="G228" s="16" t="str">
        <f t="shared" si="33"/>
        <v/>
      </c>
      <c r="H228" s="48" t="str">
        <f t="shared" si="31"/>
        <v/>
      </c>
    </row>
    <row r="229" spans="1:8" x14ac:dyDescent="0.15">
      <c r="A229" s="13" t="str">
        <f t="shared" si="32"/>
        <v/>
      </c>
      <c r="B229" s="16" t="str">
        <f t="shared" ref="B229:B292" si="34">IF(ROW(A229)-6&lt;=$B$2,IF(ROW(A229)-7=$B$2,$D$2,F228),"")</f>
        <v/>
      </c>
      <c r="C229" s="16" t="str">
        <f t="shared" ref="C229:C292" si="35">IF(ROW(A229)-7&lt;$B$2,$I$2,"")</f>
        <v/>
      </c>
      <c r="D229" s="16" t="str">
        <f t="shared" ref="D229:D292" si="36">IFERROR(-B229*$C$2/$A$2,"")</f>
        <v/>
      </c>
      <c r="E229" s="16" t="str">
        <f t="shared" ref="E229:E292" si="37">IF(A229&lt;&gt;"",C229-D229,"")</f>
        <v/>
      </c>
      <c r="F229" s="16" t="str">
        <f t="shared" ref="F229:F292" si="38">IF(A229&lt;&gt;"",B229+E229,"")</f>
        <v/>
      </c>
      <c r="G229" s="16" t="str">
        <f t="shared" si="33"/>
        <v/>
      </c>
      <c r="H229" s="48" t="str">
        <f t="shared" si="31"/>
        <v/>
      </c>
    </row>
    <row r="230" spans="1:8" x14ac:dyDescent="0.15">
      <c r="A230" s="13" t="str">
        <f t="shared" si="32"/>
        <v/>
      </c>
      <c r="B230" s="16" t="str">
        <f t="shared" si="34"/>
        <v/>
      </c>
      <c r="C230" s="16" t="str">
        <f t="shared" si="35"/>
        <v/>
      </c>
      <c r="D230" s="16" t="str">
        <f t="shared" si="36"/>
        <v/>
      </c>
      <c r="E230" s="16" t="str">
        <f t="shared" si="37"/>
        <v/>
      </c>
      <c r="F230" s="16" t="str">
        <f t="shared" si="38"/>
        <v/>
      </c>
      <c r="G230" s="16" t="str">
        <f t="shared" si="33"/>
        <v/>
      </c>
      <c r="H230" s="48" t="str">
        <f t="shared" si="31"/>
        <v/>
      </c>
    </row>
    <row r="231" spans="1:8" x14ac:dyDescent="0.15">
      <c r="A231" s="13" t="str">
        <f t="shared" si="32"/>
        <v/>
      </c>
      <c r="B231" s="16" t="str">
        <f t="shared" si="34"/>
        <v/>
      </c>
      <c r="C231" s="16" t="str">
        <f t="shared" si="35"/>
        <v/>
      </c>
      <c r="D231" s="16" t="str">
        <f t="shared" si="36"/>
        <v/>
      </c>
      <c r="E231" s="16" t="str">
        <f t="shared" si="37"/>
        <v/>
      </c>
      <c r="F231" s="16" t="str">
        <f t="shared" si="38"/>
        <v/>
      </c>
      <c r="G231" s="16" t="str">
        <f t="shared" si="33"/>
        <v/>
      </c>
      <c r="H231" s="48" t="str">
        <f t="shared" si="31"/>
        <v/>
      </c>
    </row>
    <row r="232" spans="1:8" x14ac:dyDescent="0.15">
      <c r="A232" s="13" t="str">
        <f t="shared" si="32"/>
        <v/>
      </c>
      <c r="B232" s="16" t="str">
        <f t="shared" si="34"/>
        <v/>
      </c>
      <c r="C232" s="16" t="str">
        <f t="shared" si="35"/>
        <v/>
      </c>
      <c r="D232" s="16" t="str">
        <f t="shared" si="36"/>
        <v/>
      </c>
      <c r="E232" s="16" t="str">
        <f t="shared" si="37"/>
        <v/>
      </c>
      <c r="F232" s="16" t="str">
        <f t="shared" si="38"/>
        <v/>
      </c>
      <c r="G232" s="16" t="str">
        <f t="shared" si="33"/>
        <v/>
      </c>
      <c r="H232" s="48" t="str">
        <f t="shared" si="31"/>
        <v/>
      </c>
    </row>
    <row r="233" spans="1:8" x14ac:dyDescent="0.15">
      <c r="A233" s="13" t="str">
        <f t="shared" si="32"/>
        <v/>
      </c>
      <c r="B233" s="16" t="str">
        <f t="shared" si="34"/>
        <v/>
      </c>
      <c r="C233" s="16" t="str">
        <f t="shared" si="35"/>
        <v/>
      </c>
      <c r="D233" s="16" t="str">
        <f t="shared" si="36"/>
        <v/>
      </c>
      <c r="E233" s="16" t="str">
        <f t="shared" si="37"/>
        <v/>
      </c>
      <c r="F233" s="16" t="str">
        <f t="shared" si="38"/>
        <v/>
      </c>
      <c r="G233" s="16" t="str">
        <f t="shared" si="33"/>
        <v/>
      </c>
      <c r="H233" s="48" t="str">
        <f t="shared" si="31"/>
        <v/>
      </c>
    </row>
    <row r="234" spans="1:8" x14ac:dyDescent="0.15">
      <c r="A234" s="13" t="str">
        <f t="shared" si="32"/>
        <v/>
      </c>
      <c r="B234" s="16" t="str">
        <f t="shared" si="34"/>
        <v/>
      </c>
      <c r="C234" s="16" t="str">
        <f t="shared" si="35"/>
        <v/>
      </c>
      <c r="D234" s="16" t="str">
        <f t="shared" si="36"/>
        <v/>
      </c>
      <c r="E234" s="16" t="str">
        <f t="shared" si="37"/>
        <v/>
      </c>
      <c r="F234" s="16" t="str">
        <f t="shared" si="38"/>
        <v/>
      </c>
      <c r="G234" s="16" t="str">
        <f t="shared" si="33"/>
        <v/>
      </c>
      <c r="H234" s="48" t="str">
        <f t="shared" si="31"/>
        <v/>
      </c>
    </row>
    <row r="235" spans="1:8" x14ac:dyDescent="0.15">
      <c r="A235" s="13" t="str">
        <f t="shared" si="32"/>
        <v/>
      </c>
      <c r="B235" s="16" t="str">
        <f t="shared" si="34"/>
        <v/>
      </c>
      <c r="C235" s="16" t="str">
        <f t="shared" si="35"/>
        <v/>
      </c>
      <c r="D235" s="16" t="str">
        <f t="shared" si="36"/>
        <v/>
      </c>
      <c r="E235" s="16" t="str">
        <f t="shared" si="37"/>
        <v/>
      </c>
      <c r="F235" s="16" t="str">
        <f t="shared" si="38"/>
        <v/>
      </c>
      <c r="G235" s="16" t="str">
        <f t="shared" si="33"/>
        <v/>
      </c>
      <c r="H235" s="48" t="str">
        <f t="shared" si="31"/>
        <v/>
      </c>
    </row>
    <row r="236" spans="1:8" x14ac:dyDescent="0.15">
      <c r="A236" s="13" t="str">
        <f t="shared" si="32"/>
        <v/>
      </c>
      <c r="B236" s="16" t="str">
        <f t="shared" si="34"/>
        <v/>
      </c>
      <c r="C236" s="16" t="str">
        <f t="shared" si="35"/>
        <v/>
      </c>
      <c r="D236" s="16" t="str">
        <f t="shared" si="36"/>
        <v/>
      </c>
      <c r="E236" s="16" t="str">
        <f t="shared" si="37"/>
        <v/>
      </c>
      <c r="F236" s="16" t="str">
        <f t="shared" si="38"/>
        <v/>
      </c>
      <c r="G236" s="16" t="str">
        <f t="shared" si="33"/>
        <v/>
      </c>
      <c r="H236" s="48" t="str">
        <f t="shared" si="31"/>
        <v/>
      </c>
    </row>
    <row r="237" spans="1:8" x14ac:dyDescent="0.15">
      <c r="A237" s="13" t="str">
        <f t="shared" si="32"/>
        <v/>
      </c>
      <c r="B237" s="16" t="str">
        <f t="shared" si="34"/>
        <v/>
      </c>
      <c r="C237" s="16" t="str">
        <f t="shared" si="35"/>
        <v/>
      </c>
      <c r="D237" s="16" t="str">
        <f t="shared" si="36"/>
        <v/>
      </c>
      <c r="E237" s="16" t="str">
        <f t="shared" si="37"/>
        <v/>
      </c>
      <c r="F237" s="16" t="str">
        <f t="shared" si="38"/>
        <v/>
      </c>
      <c r="G237" s="16" t="str">
        <f t="shared" si="33"/>
        <v/>
      </c>
      <c r="H237" s="48" t="str">
        <f t="shared" si="31"/>
        <v/>
      </c>
    </row>
    <row r="238" spans="1:8" x14ac:dyDescent="0.15">
      <c r="A238" s="13" t="str">
        <f t="shared" si="32"/>
        <v/>
      </c>
      <c r="B238" s="16" t="str">
        <f t="shared" si="34"/>
        <v/>
      </c>
      <c r="C238" s="16" t="str">
        <f t="shared" si="35"/>
        <v/>
      </c>
      <c r="D238" s="16" t="str">
        <f t="shared" si="36"/>
        <v/>
      </c>
      <c r="E238" s="16" t="str">
        <f t="shared" si="37"/>
        <v/>
      </c>
      <c r="F238" s="16" t="str">
        <f t="shared" si="38"/>
        <v/>
      </c>
      <c r="G238" s="16" t="str">
        <f t="shared" si="33"/>
        <v/>
      </c>
      <c r="H238" s="48" t="str">
        <f t="shared" si="31"/>
        <v/>
      </c>
    </row>
    <row r="239" spans="1:8" x14ac:dyDescent="0.15">
      <c r="A239" s="13" t="str">
        <f t="shared" si="32"/>
        <v/>
      </c>
      <c r="B239" s="16" t="str">
        <f t="shared" si="34"/>
        <v/>
      </c>
      <c r="C239" s="16" t="str">
        <f t="shared" si="35"/>
        <v/>
      </c>
      <c r="D239" s="16" t="str">
        <f t="shared" si="36"/>
        <v/>
      </c>
      <c r="E239" s="16" t="str">
        <f t="shared" si="37"/>
        <v/>
      </c>
      <c r="F239" s="16" t="str">
        <f t="shared" si="38"/>
        <v/>
      </c>
      <c r="G239" s="16" t="str">
        <f t="shared" si="33"/>
        <v/>
      </c>
      <c r="H239" s="48" t="str">
        <f t="shared" si="31"/>
        <v/>
      </c>
    </row>
    <row r="240" spans="1:8" x14ac:dyDescent="0.15">
      <c r="A240" s="13" t="str">
        <f t="shared" si="32"/>
        <v/>
      </c>
      <c r="B240" s="16" t="str">
        <f t="shared" si="34"/>
        <v/>
      </c>
      <c r="C240" s="16" t="str">
        <f t="shared" si="35"/>
        <v/>
      </c>
      <c r="D240" s="16" t="str">
        <f t="shared" si="36"/>
        <v/>
      </c>
      <c r="E240" s="16" t="str">
        <f t="shared" si="37"/>
        <v/>
      </c>
      <c r="F240" s="16" t="str">
        <f t="shared" si="38"/>
        <v/>
      </c>
      <c r="G240" s="16" t="str">
        <f t="shared" si="33"/>
        <v/>
      </c>
      <c r="H240" s="48" t="str">
        <f t="shared" si="31"/>
        <v/>
      </c>
    </row>
    <row r="241" spans="1:8" x14ac:dyDescent="0.15">
      <c r="A241" s="13" t="str">
        <f t="shared" si="32"/>
        <v/>
      </c>
      <c r="B241" s="16" t="str">
        <f t="shared" si="34"/>
        <v/>
      </c>
      <c r="C241" s="16" t="str">
        <f t="shared" si="35"/>
        <v/>
      </c>
      <c r="D241" s="16" t="str">
        <f t="shared" si="36"/>
        <v/>
      </c>
      <c r="E241" s="16" t="str">
        <f t="shared" si="37"/>
        <v/>
      </c>
      <c r="F241" s="16" t="str">
        <f t="shared" si="38"/>
        <v/>
      </c>
      <c r="G241" s="16" t="str">
        <f t="shared" si="33"/>
        <v/>
      </c>
      <c r="H241" s="48" t="str">
        <f t="shared" si="31"/>
        <v/>
      </c>
    </row>
    <row r="242" spans="1:8" x14ac:dyDescent="0.15">
      <c r="A242" s="13" t="str">
        <f t="shared" si="32"/>
        <v/>
      </c>
      <c r="B242" s="16" t="str">
        <f t="shared" si="34"/>
        <v/>
      </c>
      <c r="C242" s="16" t="str">
        <f t="shared" si="35"/>
        <v/>
      </c>
      <c r="D242" s="16" t="str">
        <f t="shared" si="36"/>
        <v/>
      </c>
      <c r="E242" s="16" t="str">
        <f t="shared" si="37"/>
        <v/>
      </c>
      <c r="F242" s="16" t="str">
        <f t="shared" si="38"/>
        <v/>
      </c>
      <c r="G242" s="16" t="str">
        <f t="shared" si="33"/>
        <v/>
      </c>
      <c r="H242" s="48" t="str">
        <f t="shared" si="31"/>
        <v/>
      </c>
    </row>
    <row r="243" spans="1:8" x14ac:dyDescent="0.15">
      <c r="A243" s="13" t="str">
        <f t="shared" si="32"/>
        <v/>
      </c>
      <c r="B243" s="16" t="str">
        <f t="shared" si="34"/>
        <v/>
      </c>
      <c r="C243" s="16" t="str">
        <f t="shared" si="35"/>
        <v/>
      </c>
      <c r="D243" s="16" t="str">
        <f t="shared" si="36"/>
        <v/>
      </c>
      <c r="E243" s="16" t="str">
        <f t="shared" si="37"/>
        <v/>
      </c>
      <c r="F243" s="16" t="str">
        <f t="shared" si="38"/>
        <v/>
      </c>
      <c r="G243" s="16" t="str">
        <f t="shared" si="33"/>
        <v/>
      </c>
      <c r="H243" s="48" t="str">
        <f t="shared" si="31"/>
        <v/>
      </c>
    </row>
    <row r="244" spans="1:8" x14ac:dyDescent="0.15">
      <c r="A244" s="13" t="str">
        <f t="shared" si="32"/>
        <v/>
      </c>
      <c r="B244" s="16" t="str">
        <f t="shared" si="34"/>
        <v/>
      </c>
      <c r="C244" s="16" t="str">
        <f t="shared" si="35"/>
        <v/>
      </c>
      <c r="D244" s="16" t="str">
        <f t="shared" si="36"/>
        <v/>
      </c>
      <c r="E244" s="16" t="str">
        <f t="shared" si="37"/>
        <v/>
      </c>
      <c r="F244" s="16" t="str">
        <f t="shared" si="38"/>
        <v/>
      </c>
      <c r="G244" s="16" t="str">
        <f t="shared" si="33"/>
        <v/>
      </c>
      <c r="H244" s="48" t="str">
        <f t="shared" si="31"/>
        <v/>
      </c>
    </row>
    <row r="245" spans="1:8" x14ac:dyDescent="0.15">
      <c r="A245" s="13" t="str">
        <f t="shared" si="32"/>
        <v/>
      </c>
      <c r="B245" s="16" t="str">
        <f t="shared" si="34"/>
        <v/>
      </c>
      <c r="C245" s="16" t="str">
        <f t="shared" si="35"/>
        <v/>
      </c>
      <c r="D245" s="16" t="str">
        <f t="shared" si="36"/>
        <v/>
      </c>
      <c r="E245" s="16" t="str">
        <f t="shared" si="37"/>
        <v/>
      </c>
      <c r="F245" s="16" t="str">
        <f t="shared" si="38"/>
        <v/>
      </c>
      <c r="G245" s="16" t="str">
        <f t="shared" si="33"/>
        <v/>
      </c>
      <c r="H245" s="48" t="str">
        <f t="shared" si="31"/>
        <v/>
      </c>
    </row>
    <row r="246" spans="1:8" x14ac:dyDescent="0.15">
      <c r="A246" s="13" t="str">
        <f t="shared" si="32"/>
        <v/>
      </c>
      <c r="B246" s="16" t="str">
        <f t="shared" si="34"/>
        <v/>
      </c>
      <c r="C246" s="16" t="str">
        <f t="shared" si="35"/>
        <v/>
      </c>
      <c r="D246" s="16" t="str">
        <f t="shared" si="36"/>
        <v/>
      </c>
      <c r="E246" s="16" t="str">
        <f t="shared" si="37"/>
        <v/>
      </c>
      <c r="F246" s="16" t="str">
        <f t="shared" si="38"/>
        <v/>
      </c>
      <c r="G246" s="16" t="str">
        <f t="shared" si="33"/>
        <v/>
      </c>
      <c r="H246" s="48" t="str">
        <f t="shared" si="31"/>
        <v/>
      </c>
    </row>
    <row r="247" spans="1:8" x14ac:dyDescent="0.15">
      <c r="A247" s="13" t="str">
        <f t="shared" si="32"/>
        <v/>
      </c>
      <c r="B247" s="16" t="str">
        <f t="shared" si="34"/>
        <v/>
      </c>
      <c r="C247" s="16" t="str">
        <f t="shared" si="35"/>
        <v/>
      </c>
      <c r="D247" s="16" t="str">
        <f t="shared" si="36"/>
        <v/>
      </c>
      <c r="E247" s="16" t="str">
        <f t="shared" si="37"/>
        <v/>
      </c>
      <c r="F247" s="16" t="str">
        <f t="shared" si="38"/>
        <v/>
      </c>
      <c r="G247" s="16" t="str">
        <f t="shared" si="33"/>
        <v/>
      </c>
      <c r="H247" s="48" t="str">
        <f t="shared" si="31"/>
        <v/>
      </c>
    </row>
    <row r="248" spans="1:8" x14ac:dyDescent="0.15">
      <c r="A248" s="13" t="str">
        <f t="shared" si="32"/>
        <v/>
      </c>
      <c r="B248" s="16" t="str">
        <f t="shared" si="34"/>
        <v/>
      </c>
      <c r="C248" s="16" t="str">
        <f t="shared" si="35"/>
        <v/>
      </c>
      <c r="D248" s="16" t="str">
        <f t="shared" si="36"/>
        <v/>
      </c>
      <c r="E248" s="16" t="str">
        <f t="shared" si="37"/>
        <v/>
      </c>
      <c r="F248" s="16" t="str">
        <f t="shared" si="38"/>
        <v/>
      </c>
      <c r="G248" s="16" t="str">
        <f t="shared" si="33"/>
        <v/>
      </c>
      <c r="H248" s="48" t="str">
        <f t="shared" si="31"/>
        <v/>
      </c>
    </row>
    <row r="249" spans="1:8" x14ac:dyDescent="0.15">
      <c r="A249" s="13" t="str">
        <f t="shared" si="32"/>
        <v/>
      </c>
      <c r="B249" s="16" t="str">
        <f t="shared" si="34"/>
        <v/>
      </c>
      <c r="C249" s="16" t="str">
        <f t="shared" si="35"/>
        <v/>
      </c>
      <c r="D249" s="16" t="str">
        <f t="shared" si="36"/>
        <v/>
      </c>
      <c r="E249" s="16" t="str">
        <f t="shared" si="37"/>
        <v/>
      </c>
      <c r="F249" s="16" t="str">
        <f t="shared" si="38"/>
        <v/>
      </c>
      <c r="G249" s="16" t="str">
        <f t="shared" si="33"/>
        <v/>
      </c>
      <c r="H249" s="48" t="str">
        <f t="shared" si="31"/>
        <v/>
      </c>
    </row>
    <row r="250" spans="1:8" x14ac:dyDescent="0.15">
      <c r="A250" s="13" t="str">
        <f t="shared" si="32"/>
        <v/>
      </c>
      <c r="B250" s="16" t="str">
        <f t="shared" si="34"/>
        <v/>
      </c>
      <c r="C250" s="16" t="str">
        <f t="shared" si="35"/>
        <v/>
      </c>
      <c r="D250" s="16" t="str">
        <f t="shared" si="36"/>
        <v/>
      </c>
      <c r="E250" s="16" t="str">
        <f t="shared" si="37"/>
        <v/>
      </c>
      <c r="F250" s="16" t="str">
        <f t="shared" si="38"/>
        <v/>
      </c>
      <c r="G250" s="16" t="str">
        <f t="shared" si="33"/>
        <v/>
      </c>
      <c r="H250" s="48" t="str">
        <f t="shared" si="31"/>
        <v/>
      </c>
    </row>
    <row r="251" spans="1:8" x14ac:dyDescent="0.15">
      <c r="A251" s="13" t="str">
        <f t="shared" si="32"/>
        <v/>
      </c>
      <c r="B251" s="16" t="str">
        <f t="shared" si="34"/>
        <v/>
      </c>
      <c r="C251" s="16" t="str">
        <f t="shared" si="35"/>
        <v/>
      </c>
      <c r="D251" s="16" t="str">
        <f t="shared" si="36"/>
        <v/>
      </c>
      <c r="E251" s="16" t="str">
        <f t="shared" si="37"/>
        <v/>
      </c>
      <c r="F251" s="16" t="str">
        <f t="shared" si="38"/>
        <v/>
      </c>
      <c r="G251" s="16" t="str">
        <f t="shared" si="33"/>
        <v/>
      </c>
      <c r="H251" s="48" t="str">
        <f t="shared" si="31"/>
        <v/>
      </c>
    </row>
    <row r="252" spans="1:8" x14ac:dyDescent="0.15">
      <c r="A252" s="13" t="str">
        <f t="shared" si="32"/>
        <v/>
      </c>
      <c r="B252" s="16" t="str">
        <f t="shared" si="34"/>
        <v/>
      </c>
      <c r="C252" s="16" t="str">
        <f t="shared" si="35"/>
        <v/>
      </c>
      <c r="D252" s="16" t="str">
        <f t="shared" si="36"/>
        <v/>
      </c>
      <c r="E252" s="16" t="str">
        <f t="shared" si="37"/>
        <v/>
      </c>
      <c r="F252" s="16" t="str">
        <f t="shared" si="38"/>
        <v/>
      </c>
      <c r="G252" s="16" t="str">
        <f t="shared" si="33"/>
        <v/>
      </c>
      <c r="H252" s="48" t="str">
        <f t="shared" si="31"/>
        <v/>
      </c>
    </row>
    <row r="253" spans="1:8" x14ac:dyDescent="0.15">
      <c r="A253" s="13" t="str">
        <f t="shared" si="32"/>
        <v/>
      </c>
      <c r="B253" s="16" t="str">
        <f t="shared" si="34"/>
        <v/>
      </c>
      <c r="C253" s="16" t="str">
        <f t="shared" si="35"/>
        <v/>
      </c>
      <c r="D253" s="16" t="str">
        <f t="shared" si="36"/>
        <v/>
      </c>
      <c r="E253" s="16" t="str">
        <f t="shared" si="37"/>
        <v/>
      </c>
      <c r="F253" s="16" t="str">
        <f t="shared" si="38"/>
        <v/>
      </c>
      <c r="G253" s="16" t="str">
        <f t="shared" si="33"/>
        <v/>
      </c>
      <c r="H253" s="48" t="str">
        <f t="shared" si="31"/>
        <v/>
      </c>
    </row>
    <row r="254" spans="1:8" x14ac:dyDescent="0.15">
      <c r="A254" s="13" t="str">
        <f t="shared" si="32"/>
        <v/>
      </c>
      <c r="B254" s="16" t="str">
        <f t="shared" si="34"/>
        <v/>
      </c>
      <c r="C254" s="16" t="str">
        <f t="shared" si="35"/>
        <v/>
      </c>
      <c r="D254" s="16" t="str">
        <f t="shared" si="36"/>
        <v/>
      </c>
      <c r="E254" s="16" t="str">
        <f t="shared" si="37"/>
        <v/>
      </c>
      <c r="F254" s="16" t="str">
        <f t="shared" si="38"/>
        <v/>
      </c>
      <c r="G254" s="16" t="str">
        <f t="shared" si="33"/>
        <v/>
      </c>
      <c r="H254" s="48" t="str">
        <f t="shared" si="31"/>
        <v/>
      </c>
    </row>
    <row r="255" spans="1:8" x14ac:dyDescent="0.15">
      <c r="A255" s="13" t="str">
        <f t="shared" si="32"/>
        <v/>
      </c>
      <c r="B255" s="16" t="str">
        <f t="shared" si="34"/>
        <v/>
      </c>
      <c r="C255" s="16" t="str">
        <f t="shared" si="35"/>
        <v/>
      </c>
      <c r="D255" s="16" t="str">
        <f t="shared" si="36"/>
        <v/>
      </c>
      <c r="E255" s="16" t="str">
        <f t="shared" si="37"/>
        <v/>
      </c>
      <c r="F255" s="16" t="str">
        <f t="shared" si="38"/>
        <v/>
      </c>
      <c r="G255" s="16" t="str">
        <f t="shared" si="33"/>
        <v/>
      </c>
      <c r="H255" s="48" t="str">
        <f t="shared" si="31"/>
        <v/>
      </c>
    </row>
    <row r="256" spans="1:8" x14ac:dyDescent="0.15">
      <c r="A256" s="13" t="str">
        <f t="shared" si="32"/>
        <v/>
      </c>
      <c r="B256" s="16" t="str">
        <f t="shared" si="34"/>
        <v/>
      </c>
      <c r="C256" s="16" t="str">
        <f t="shared" si="35"/>
        <v/>
      </c>
      <c r="D256" s="16" t="str">
        <f t="shared" si="36"/>
        <v/>
      </c>
      <c r="E256" s="16" t="str">
        <f t="shared" si="37"/>
        <v/>
      </c>
      <c r="F256" s="16" t="str">
        <f t="shared" si="38"/>
        <v/>
      </c>
      <c r="G256" s="16" t="str">
        <f t="shared" si="33"/>
        <v/>
      </c>
      <c r="H256" s="48" t="str">
        <f t="shared" si="31"/>
        <v/>
      </c>
    </row>
    <row r="257" spans="1:8" x14ac:dyDescent="0.15">
      <c r="A257" s="13" t="str">
        <f t="shared" si="32"/>
        <v/>
      </c>
      <c r="B257" s="16" t="str">
        <f t="shared" si="34"/>
        <v/>
      </c>
      <c r="C257" s="16" t="str">
        <f t="shared" si="35"/>
        <v/>
      </c>
      <c r="D257" s="16" t="str">
        <f t="shared" si="36"/>
        <v/>
      </c>
      <c r="E257" s="16" t="str">
        <f t="shared" si="37"/>
        <v/>
      </c>
      <c r="F257" s="16" t="str">
        <f t="shared" si="38"/>
        <v/>
      </c>
      <c r="G257" s="16" t="str">
        <f t="shared" si="33"/>
        <v/>
      </c>
      <c r="H257" s="48" t="str">
        <f t="shared" si="31"/>
        <v/>
      </c>
    </row>
    <row r="258" spans="1:8" x14ac:dyDescent="0.15">
      <c r="A258" s="13" t="str">
        <f t="shared" si="32"/>
        <v/>
      </c>
      <c r="B258" s="16" t="str">
        <f t="shared" si="34"/>
        <v/>
      </c>
      <c r="C258" s="16" t="str">
        <f t="shared" si="35"/>
        <v/>
      </c>
      <c r="D258" s="16" t="str">
        <f t="shared" si="36"/>
        <v/>
      </c>
      <c r="E258" s="16" t="str">
        <f t="shared" si="37"/>
        <v/>
      </c>
      <c r="F258" s="16" t="str">
        <f t="shared" si="38"/>
        <v/>
      </c>
      <c r="G258" s="16" t="str">
        <f t="shared" si="33"/>
        <v/>
      </c>
      <c r="H258" s="48" t="str">
        <f t="shared" si="31"/>
        <v/>
      </c>
    </row>
    <row r="259" spans="1:8" x14ac:dyDescent="0.15">
      <c r="A259" s="13" t="str">
        <f t="shared" si="32"/>
        <v/>
      </c>
      <c r="B259" s="16" t="str">
        <f t="shared" si="34"/>
        <v/>
      </c>
      <c r="C259" s="16" t="str">
        <f t="shared" si="35"/>
        <v/>
      </c>
      <c r="D259" s="16" t="str">
        <f t="shared" si="36"/>
        <v/>
      </c>
      <c r="E259" s="16" t="str">
        <f t="shared" si="37"/>
        <v/>
      </c>
      <c r="F259" s="16" t="str">
        <f t="shared" si="38"/>
        <v/>
      </c>
      <c r="G259" s="16" t="str">
        <f t="shared" si="33"/>
        <v/>
      </c>
      <c r="H259" s="48" t="str">
        <f t="shared" si="31"/>
        <v/>
      </c>
    </row>
    <row r="260" spans="1:8" x14ac:dyDescent="0.15">
      <c r="A260" s="13" t="str">
        <f t="shared" si="32"/>
        <v/>
      </c>
      <c r="B260" s="16" t="str">
        <f t="shared" si="34"/>
        <v/>
      </c>
      <c r="C260" s="16" t="str">
        <f t="shared" si="35"/>
        <v/>
      </c>
      <c r="D260" s="16" t="str">
        <f t="shared" si="36"/>
        <v/>
      </c>
      <c r="E260" s="16" t="str">
        <f t="shared" si="37"/>
        <v/>
      </c>
      <c r="F260" s="16" t="str">
        <f t="shared" si="38"/>
        <v/>
      </c>
      <c r="G260" s="16" t="str">
        <f t="shared" si="33"/>
        <v/>
      </c>
      <c r="H260" s="48" t="str">
        <f t="shared" si="31"/>
        <v/>
      </c>
    </row>
    <row r="261" spans="1:8" x14ac:dyDescent="0.15">
      <c r="A261" s="13" t="str">
        <f t="shared" si="32"/>
        <v/>
      </c>
      <c r="B261" s="16" t="str">
        <f t="shared" si="34"/>
        <v/>
      </c>
      <c r="C261" s="16" t="str">
        <f t="shared" si="35"/>
        <v/>
      </c>
      <c r="D261" s="16" t="str">
        <f t="shared" si="36"/>
        <v/>
      </c>
      <c r="E261" s="16" t="str">
        <f t="shared" si="37"/>
        <v/>
      </c>
      <c r="F261" s="16" t="str">
        <f t="shared" si="38"/>
        <v/>
      </c>
      <c r="G261" s="16" t="str">
        <f t="shared" si="33"/>
        <v/>
      </c>
      <c r="H261" s="48" t="str">
        <f t="shared" si="31"/>
        <v/>
      </c>
    </row>
    <row r="262" spans="1:8" x14ac:dyDescent="0.15">
      <c r="A262" s="13" t="str">
        <f t="shared" si="32"/>
        <v/>
      </c>
      <c r="B262" s="16" t="str">
        <f t="shared" si="34"/>
        <v/>
      </c>
      <c r="C262" s="16" t="str">
        <f t="shared" si="35"/>
        <v/>
      </c>
      <c r="D262" s="16" t="str">
        <f t="shared" si="36"/>
        <v/>
      </c>
      <c r="E262" s="16" t="str">
        <f t="shared" si="37"/>
        <v/>
      </c>
      <c r="F262" s="16" t="str">
        <f t="shared" si="38"/>
        <v/>
      </c>
      <c r="G262" s="16" t="str">
        <f t="shared" si="33"/>
        <v/>
      </c>
      <c r="H262" s="48" t="str">
        <f t="shared" si="31"/>
        <v/>
      </c>
    </row>
    <row r="263" spans="1:8" x14ac:dyDescent="0.15">
      <c r="A263" s="13" t="str">
        <f t="shared" si="32"/>
        <v/>
      </c>
      <c r="B263" s="16" t="str">
        <f t="shared" si="34"/>
        <v/>
      </c>
      <c r="C263" s="16" t="str">
        <f t="shared" si="35"/>
        <v/>
      </c>
      <c r="D263" s="16" t="str">
        <f t="shared" si="36"/>
        <v/>
      </c>
      <c r="E263" s="16" t="str">
        <f t="shared" si="37"/>
        <v/>
      </c>
      <c r="F263" s="16" t="str">
        <f t="shared" si="38"/>
        <v/>
      </c>
      <c r="G263" s="16" t="str">
        <f t="shared" si="33"/>
        <v/>
      </c>
      <c r="H263" s="48" t="str">
        <f t="shared" ref="H263:H326" si="39">IFERROR(G263-D263*$L$2,"")</f>
        <v/>
      </c>
    </row>
    <row r="264" spans="1:8" x14ac:dyDescent="0.15">
      <c r="A264" s="13" t="str">
        <f t="shared" ref="A264:A327" si="40">IF(ROW(A264)-7&lt;$B$2,ROW(A264)-6,"")</f>
        <v/>
      </c>
      <c r="B264" s="16" t="str">
        <f t="shared" si="34"/>
        <v/>
      </c>
      <c r="C264" s="16" t="str">
        <f t="shared" si="35"/>
        <v/>
      </c>
      <c r="D264" s="16" t="str">
        <f t="shared" si="36"/>
        <v/>
      </c>
      <c r="E264" s="16" t="str">
        <f t="shared" si="37"/>
        <v/>
      </c>
      <c r="F264" s="16" t="str">
        <f t="shared" si="38"/>
        <v/>
      </c>
      <c r="G264" s="16" t="str">
        <f t="shared" ref="G264:G327" si="41">C264</f>
        <v/>
      </c>
      <c r="H264" s="48" t="str">
        <f t="shared" si="39"/>
        <v/>
      </c>
    </row>
    <row r="265" spans="1:8" x14ac:dyDescent="0.15">
      <c r="A265" s="13" t="str">
        <f t="shared" si="40"/>
        <v/>
      </c>
      <c r="B265" s="16" t="str">
        <f t="shared" si="34"/>
        <v/>
      </c>
      <c r="C265" s="16" t="str">
        <f t="shared" si="35"/>
        <v/>
      </c>
      <c r="D265" s="16" t="str">
        <f t="shared" si="36"/>
        <v/>
      </c>
      <c r="E265" s="16" t="str">
        <f t="shared" si="37"/>
        <v/>
      </c>
      <c r="F265" s="16" t="str">
        <f t="shared" si="38"/>
        <v/>
      </c>
      <c r="G265" s="16" t="str">
        <f t="shared" si="41"/>
        <v/>
      </c>
      <c r="H265" s="48" t="str">
        <f t="shared" si="39"/>
        <v/>
      </c>
    </row>
    <row r="266" spans="1:8" x14ac:dyDescent="0.15">
      <c r="A266" s="13" t="str">
        <f t="shared" si="40"/>
        <v/>
      </c>
      <c r="B266" s="16" t="str">
        <f t="shared" si="34"/>
        <v/>
      </c>
      <c r="C266" s="16" t="str">
        <f t="shared" si="35"/>
        <v/>
      </c>
      <c r="D266" s="16" t="str">
        <f t="shared" si="36"/>
        <v/>
      </c>
      <c r="E266" s="16" t="str">
        <f t="shared" si="37"/>
        <v/>
      </c>
      <c r="F266" s="16" t="str">
        <f t="shared" si="38"/>
        <v/>
      </c>
      <c r="G266" s="16" t="str">
        <f t="shared" si="41"/>
        <v/>
      </c>
      <c r="H266" s="48" t="str">
        <f t="shared" si="39"/>
        <v/>
      </c>
    </row>
    <row r="267" spans="1:8" x14ac:dyDescent="0.15">
      <c r="A267" s="13" t="str">
        <f t="shared" si="40"/>
        <v/>
      </c>
      <c r="B267" s="16" t="str">
        <f t="shared" si="34"/>
        <v/>
      </c>
      <c r="C267" s="16" t="str">
        <f t="shared" si="35"/>
        <v/>
      </c>
      <c r="D267" s="16" t="str">
        <f t="shared" si="36"/>
        <v/>
      </c>
      <c r="E267" s="16" t="str">
        <f t="shared" si="37"/>
        <v/>
      </c>
      <c r="F267" s="16" t="str">
        <f t="shared" si="38"/>
        <v/>
      </c>
      <c r="G267" s="16" t="str">
        <f t="shared" si="41"/>
        <v/>
      </c>
      <c r="H267" s="48" t="str">
        <f t="shared" si="39"/>
        <v/>
      </c>
    </row>
    <row r="268" spans="1:8" x14ac:dyDescent="0.15">
      <c r="A268" s="13" t="str">
        <f t="shared" si="40"/>
        <v/>
      </c>
      <c r="B268" s="16" t="str">
        <f t="shared" si="34"/>
        <v/>
      </c>
      <c r="C268" s="16" t="str">
        <f t="shared" si="35"/>
        <v/>
      </c>
      <c r="D268" s="16" t="str">
        <f t="shared" si="36"/>
        <v/>
      </c>
      <c r="E268" s="16" t="str">
        <f t="shared" si="37"/>
        <v/>
      </c>
      <c r="F268" s="16" t="str">
        <f t="shared" si="38"/>
        <v/>
      </c>
      <c r="G268" s="16" t="str">
        <f t="shared" si="41"/>
        <v/>
      </c>
      <c r="H268" s="48" t="str">
        <f t="shared" si="39"/>
        <v/>
      </c>
    </row>
    <row r="269" spans="1:8" x14ac:dyDescent="0.15">
      <c r="A269" s="13" t="str">
        <f t="shared" si="40"/>
        <v/>
      </c>
      <c r="B269" s="16" t="str">
        <f t="shared" si="34"/>
        <v/>
      </c>
      <c r="C269" s="16" t="str">
        <f t="shared" si="35"/>
        <v/>
      </c>
      <c r="D269" s="16" t="str">
        <f t="shared" si="36"/>
        <v/>
      </c>
      <c r="E269" s="16" t="str">
        <f t="shared" si="37"/>
        <v/>
      </c>
      <c r="F269" s="16" t="str">
        <f t="shared" si="38"/>
        <v/>
      </c>
      <c r="G269" s="16" t="str">
        <f t="shared" si="41"/>
        <v/>
      </c>
      <c r="H269" s="48" t="str">
        <f t="shared" si="39"/>
        <v/>
      </c>
    </row>
    <row r="270" spans="1:8" x14ac:dyDescent="0.15">
      <c r="A270" s="13" t="str">
        <f t="shared" si="40"/>
        <v/>
      </c>
      <c r="B270" s="16" t="str">
        <f t="shared" si="34"/>
        <v/>
      </c>
      <c r="C270" s="16" t="str">
        <f t="shared" si="35"/>
        <v/>
      </c>
      <c r="D270" s="16" t="str">
        <f t="shared" si="36"/>
        <v/>
      </c>
      <c r="E270" s="16" t="str">
        <f t="shared" si="37"/>
        <v/>
      </c>
      <c r="F270" s="16" t="str">
        <f t="shared" si="38"/>
        <v/>
      </c>
      <c r="G270" s="16" t="str">
        <f t="shared" si="41"/>
        <v/>
      </c>
      <c r="H270" s="48" t="str">
        <f t="shared" si="39"/>
        <v/>
      </c>
    </row>
    <row r="271" spans="1:8" x14ac:dyDescent="0.15">
      <c r="A271" s="13" t="str">
        <f t="shared" si="40"/>
        <v/>
      </c>
      <c r="B271" s="16" t="str">
        <f t="shared" si="34"/>
        <v/>
      </c>
      <c r="C271" s="16" t="str">
        <f t="shared" si="35"/>
        <v/>
      </c>
      <c r="D271" s="16" t="str">
        <f t="shared" si="36"/>
        <v/>
      </c>
      <c r="E271" s="16" t="str">
        <f t="shared" si="37"/>
        <v/>
      </c>
      <c r="F271" s="16" t="str">
        <f t="shared" si="38"/>
        <v/>
      </c>
      <c r="G271" s="16" t="str">
        <f t="shared" si="41"/>
        <v/>
      </c>
      <c r="H271" s="48" t="str">
        <f t="shared" si="39"/>
        <v/>
      </c>
    </row>
    <row r="272" spans="1:8" x14ac:dyDescent="0.15">
      <c r="A272" s="13" t="str">
        <f t="shared" si="40"/>
        <v/>
      </c>
      <c r="B272" s="16" t="str">
        <f t="shared" si="34"/>
        <v/>
      </c>
      <c r="C272" s="16" t="str">
        <f t="shared" si="35"/>
        <v/>
      </c>
      <c r="D272" s="16" t="str">
        <f t="shared" si="36"/>
        <v/>
      </c>
      <c r="E272" s="16" t="str">
        <f t="shared" si="37"/>
        <v/>
      </c>
      <c r="F272" s="16" t="str">
        <f t="shared" si="38"/>
        <v/>
      </c>
      <c r="G272" s="16" t="str">
        <f t="shared" si="41"/>
        <v/>
      </c>
      <c r="H272" s="48" t="str">
        <f t="shared" si="39"/>
        <v/>
      </c>
    </row>
    <row r="273" spans="1:8" x14ac:dyDescent="0.15">
      <c r="A273" s="13" t="str">
        <f t="shared" si="40"/>
        <v/>
      </c>
      <c r="B273" s="16" t="str">
        <f t="shared" si="34"/>
        <v/>
      </c>
      <c r="C273" s="16" t="str">
        <f t="shared" si="35"/>
        <v/>
      </c>
      <c r="D273" s="16" t="str">
        <f t="shared" si="36"/>
        <v/>
      </c>
      <c r="E273" s="16" t="str">
        <f t="shared" si="37"/>
        <v/>
      </c>
      <c r="F273" s="16" t="str">
        <f t="shared" si="38"/>
        <v/>
      </c>
      <c r="G273" s="16" t="str">
        <f t="shared" si="41"/>
        <v/>
      </c>
      <c r="H273" s="48" t="str">
        <f t="shared" si="39"/>
        <v/>
      </c>
    </row>
    <row r="274" spans="1:8" x14ac:dyDescent="0.15">
      <c r="A274" s="13" t="str">
        <f t="shared" si="40"/>
        <v/>
      </c>
      <c r="B274" s="16" t="str">
        <f t="shared" si="34"/>
        <v/>
      </c>
      <c r="C274" s="16" t="str">
        <f t="shared" si="35"/>
        <v/>
      </c>
      <c r="D274" s="16" t="str">
        <f t="shared" si="36"/>
        <v/>
      </c>
      <c r="E274" s="16" t="str">
        <f t="shared" si="37"/>
        <v/>
      </c>
      <c r="F274" s="16" t="str">
        <f t="shared" si="38"/>
        <v/>
      </c>
      <c r="G274" s="16" t="str">
        <f t="shared" si="41"/>
        <v/>
      </c>
      <c r="H274" s="48" t="str">
        <f t="shared" si="39"/>
        <v/>
      </c>
    </row>
    <row r="275" spans="1:8" x14ac:dyDescent="0.15">
      <c r="A275" s="13" t="str">
        <f t="shared" si="40"/>
        <v/>
      </c>
      <c r="B275" s="16" t="str">
        <f t="shared" si="34"/>
        <v/>
      </c>
      <c r="C275" s="16" t="str">
        <f t="shared" si="35"/>
        <v/>
      </c>
      <c r="D275" s="16" t="str">
        <f t="shared" si="36"/>
        <v/>
      </c>
      <c r="E275" s="16" t="str">
        <f t="shared" si="37"/>
        <v/>
      </c>
      <c r="F275" s="16" t="str">
        <f t="shared" si="38"/>
        <v/>
      </c>
      <c r="G275" s="16" t="str">
        <f t="shared" si="41"/>
        <v/>
      </c>
      <c r="H275" s="48" t="str">
        <f t="shared" si="39"/>
        <v/>
      </c>
    </row>
    <row r="276" spans="1:8" x14ac:dyDescent="0.15">
      <c r="A276" s="13" t="str">
        <f t="shared" si="40"/>
        <v/>
      </c>
      <c r="B276" s="16" t="str">
        <f t="shared" si="34"/>
        <v/>
      </c>
      <c r="C276" s="16" t="str">
        <f t="shared" si="35"/>
        <v/>
      </c>
      <c r="D276" s="16" t="str">
        <f t="shared" si="36"/>
        <v/>
      </c>
      <c r="E276" s="16" t="str">
        <f t="shared" si="37"/>
        <v/>
      </c>
      <c r="F276" s="16" t="str">
        <f t="shared" si="38"/>
        <v/>
      </c>
      <c r="G276" s="16" t="str">
        <f t="shared" si="41"/>
        <v/>
      </c>
      <c r="H276" s="48" t="str">
        <f t="shared" si="39"/>
        <v/>
      </c>
    </row>
    <row r="277" spans="1:8" x14ac:dyDescent="0.15">
      <c r="A277" s="13" t="str">
        <f t="shared" si="40"/>
        <v/>
      </c>
      <c r="B277" s="16" t="str">
        <f t="shared" si="34"/>
        <v/>
      </c>
      <c r="C277" s="16" t="str">
        <f t="shared" si="35"/>
        <v/>
      </c>
      <c r="D277" s="16" t="str">
        <f t="shared" si="36"/>
        <v/>
      </c>
      <c r="E277" s="16" t="str">
        <f t="shared" si="37"/>
        <v/>
      </c>
      <c r="F277" s="16" t="str">
        <f t="shared" si="38"/>
        <v/>
      </c>
      <c r="G277" s="16" t="str">
        <f t="shared" si="41"/>
        <v/>
      </c>
      <c r="H277" s="48" t="str">
        <f t="shared" si="39"/>
        <v/>
      </c>
    </row>
    <row r="278" spans="1:8" x14ac:dyDescent="0.15">
      <c r="A278" s="13" t="str">
        <f t="shared" si="40"/>
        <v/>
      </c>
      <c r="B278" s="16" t="str">
        <f t="shared" si="34"/>
        <v/>
      </c>
      <c r="C278" s="16" t="str">
        <f t="shared" si="35"/>
        <v/>
      </c>
      <c r="D278" s="16" t="str">
        <f t="shared" si="36"/>
        <v/>
      </c>
      <c r="E278" s="16" t="str">
        <f t="shared" si="37"/>
        <v/>
      </c>
      <c r="F278" s="16" t="str">
        <f t="shared" si="38"/>
        <v/>
      </c>
      <c r="G278" s="16" t="str">
        <f t="shared" si="41"/>
        <v/>
      </c>
      <c r="H278" s="48" t="str">
        <f t="shared" si="39"/>
        <v/>
      </c>
    </row>
    <row r="279" spans="1:8" x14ac:dyDescent="0.15">
      <c r="A279" s="13" t="str">
        <f t="shared" si="40"/>
        <v/>
      </c>
      <c r="B279" s="16" t="str">
        <f t="shared" si="34"/>
        <v/>
      </c>
      <c r="C279" s="16" t="str">
        <f t="shared" si="35"/>
        <v/>
      </c>
      <c r="D279" s="16" t="str">
        <f t="shared" si="36"/>
        <v/>
      </c>
      <c r="E279" s="16" t="str">
        <f t="shared" si="37"/>
        <v/>
      </c>
      <c r="F279" s="16" t="str">
        <f t="shared" si="38"/>
        <v/>
      </c>
      <c r="G279" s="16" t="str">
        <f t="shared" si="41"/>
        <v/>
      </c>
      <c r="H279" s="48" t="str">
        <f t="shared" si="39"/>
        <v/>
      </c>
    </row>
    <row r="280" spans="1:8" x14ac:dyDescent="0.15">
      <c r="A280" s="13" t="str">
        <f t="shared" si="40"/>
        <v/>
      </c>
      <c r="B280" s="16" t="str">
        <f t="shared" si="34"/>
        <v/>
      </c>
      <c r="C280" s="16" t="str">
        <f t="shared" si="35"/>
        <v/>
      </c>
      <c r="D280" s="16" t="str">
        <f t="shared" si="36"/>
        <v/>
      </c>
      <c r="E280" s="16" t="str">
        <f t="shared" si="37"/>
        <v/>
      </c>
      <c r="F280" s="16" t="str">
        <f t="shared" si="38"/>
        <v/>
      </c>
      <c r="G280" s="16" t="str">
        <f t="shared" si="41"/>
        <v/>
      </c>
      <c r="H280" s="48" t="str">
        <f t="shared" si="39"/>
        <v/>
      </c>
    </row>
    <row r="281" spans="1:8" x14ac:dyDescent="0.15">
      <c r="A281" s="13" t="str">
        <f t="shared" si="40"/>
        <v/>
      </c>
      <c r="B281" s="16" t="str">
        <f t="shared" si="34"/>
        <v/>
      </c>
      <c r="C281" s="16" t="str">
        <f t="shared" si="35"/>
        <v/>
      </c>
      <c r="D281" s="16" t="str">
        <f t="shared" si="36"/>
        <v/>
      </c>
      <c r="E281" s="16" t="str">
        <f t="shared" si="37"/>
        <v/>
      </c>
      <c r="F281" s="16" t="str">
        <f t="shared" si="38"/>
        <v/>
      </c>
      <c r="G281" s="16" t="str">
        <f t="shared" si="41"/>
        <v/>
      </c>
      <c r="H281" s="48" t="str">
        <f t="shared" si="39"/>
        <v/>
      </c>
    </row>
    <row r="282" spans="1:8" x14ac:dyDescent="0.15">
      <c r="A282" s="13" t="str">
        <f t="shared" si="40"/>
        <v/>
      </c>
      <c r="B282" s="16" t="str">
        <f t="shared" si="34"/>
        <v/>
      </c>
      <c r="C282" s="16" t="str">
        <f t="shared" si="35"/>
        <v/>
      </c>
      <c r="D282" s="16" t="str">
        <f t="shared" si="36"/>
        <v/>
      </c>
      <c r="E282" s="16" t="str">
        <f t="shared" si="37"/>
        <v/>
      </c>
      <c r="F282" s="16" t="str">
        <f t="shared" si="38"/>
        <v/>
      </c>
      <c r="G282" s="16" t="str">
        <f t="shared" si="41"/>
        <v/>
      </c>
      <c r="H282" s="48" t="str">
        <f t="shared" si="39"/>
        <v/>
      </c>
    </row>
    <row r="283" spans="1:8" x14ac:dyDescent="0.15">
      <c r="A283" s="13" t="str">
        <f t="shared" si="40"/>
        <v/>
      </c>
      <c r="B283" s="16" t="str">
        <f t="shared" si="34"/>
        <v/>
      </c>
      <c r="C283" s="16" t="str">
        <f t="shared" si="35"/>
        <v/>
      </c>
      <c r="D283" s="16" t="str">
        <f t="shared" si="36"/>
        <v/>
      </c>
      <c r="E283" s="16" t="str">
        <f t="shared" si="37"/>
        <v/>
      </c>
      <c r="F283" s="16" t="str">
        <f t="shared" si="38"/>
        <v/>
      </c>
      <c r="G283" s="16" t="str">
        <f t="shared" si="41"/>
        <v/>
      </c>
      <c r="H283" s="48" t="str">
        <f t="shared" si="39"/>
        <v/>
      </c>
    </row>
    <row r="284" spans="1:8" x14ac:dyDescent="0.15">
      <c r="A284" s="13" t="str">
        <f t="shared" si="40"/>
        <v/>
      </c>
      <c r="B284" s="16" t="str">
        <f t="shared" si="34"/>
        <v/>
      </c>
      <c r="C284" s="16" t="str">
        <f t="shared" si="35"/>
        <v/>
      </c>
      <c r="D284" s="16" t="str">
        <f t="shared" si="36"/>
        <v/>
      </c>
      <c r="E284" s="16" t="str">
        <f t="shared" si="37"/>
        <v/>
      </c>
      <c r="F284" s="16" t="str">
        <f t="shared" si="38"/>
        <v/>
      </c>
      <c r="G284" s="16" t="str">
        <f t="shared" si="41"/>
        <v/>
      </c>
      <c r="H284" s="48" t="str">
        <f t="shared" si="39"/>
        <v/>
      </c>
    </row>
    <row r="285" spans="1:8" x14ac:dyDescent="0.15">
      <c r="A285" s="13" t="str">
        <f t="shared" si="40"/>
        <v/>
      </c>
      <c r="B285" s="16" t="str">
        <f t="shared" si="34"/>
        <v/>
      </c>
      <c r="C285" s="16" t="str">
        <f t="shared" si="35"/>
        <v/>
      </c>
      <c r="D285" s="16" t="str">
        <f t="shared" si="36"/>
        <v/>
      </c>
      <c r="E285" s="16" t="str">
        <f t="shared" si="37"/>
        <v/>
      </c>
      <c r="F285" s="16" t="str">
        <f t="shared" si="38"/>
        <v/>
      </c>
      <c r="G285" s="16" t="str">
        <f t="shared" si="41"/>
        <v/>
      </c>
      <c r="H285" s="48" t="str">
        <f t="shared" si="39"/>
        <v/>
      </c>
    </row>
    <row r="286" spans="1:8" x14ac:dyDescent="0.15">
      <c r="A286" s="13" t="str">
        <f t="shared" si="40"/>
        <v/>
      </c>
      <c r="B286" s="16" t="str">
        <f t="shared" si="34"/>
        <v/>
      </c>
      <c r="C286" s="16" t="str">
        <f t="shared" si="35"/>
        <v/>
      </c>
      <c r="D286" s="16" t="str">
        <f t="shared" si="36"/>
        <v/>
      </c>
      <c r="E286" s="16" t="str">
        <f t="shared" si="37"/>
        <v/>
      </c>
      <c r="F286" s="16" t="str">
        <f t="shared" si="38"/>
        <v/>
      </c>
      <c r="G286" s="16" t="str">
        <f t="shared" si="41"/>
        <v/>
      </c>
      <c r="H286" s="48" t="str">
        <f t="shared" si="39"/>
        <v/>
      </c>
    </row>
    <row r="287" spans="1:8" x14ac:dyDescent="0.15">
      <c r="A287" s="13" t="str">
        <f t="shared" si="40"/>
        <v/>
      </c>
      <c r="B287" s="16" t="str">
        <f t="shared" si="34"/>
        <v/>
      </c>
      <c r="C287" s="16" t="str">
        <f t="shared" si="35"/>
        <v/>
      </c>
      <c r="D287" s="16" t="str">
        <f t="shared" si="36"/>
        <v/>
      </c>
      <c r="E287" s="16" t="str">
        <f t="shared" si="37"/>
        <v/>
      </c>
      <c r="F287" s="16" t="str">
        <f t="shared" si="38"/>
        <v/>
      </c>
      <c r="G287" s="16" t="str">
        <f t="shared" si="41"/>
        <v/>
      </c>
      <c r="H287" s="48" t="str">
        <f t="shared" si="39"/>
        <v/>
      </c>
    </row>
    <row r="288" spans="1:8" x14ac:dyDescent="0.15">
      <c r="A288" s="13" t="str">
        <f t="shared" si="40"/>
        <v/>
      </c>
      <c r="B288" s="16" t="str">
        <f t="shared" si="34"/>
        <v/>
      </c>
      <c r="C288" s="16" t="str">
        <f t="shared" si="35"/>
        <v/>
      </c>
      <c r="D288" s="16" t="str">
        <f t="shared" si="36"/>
        <v/>
      </c>
      <c r="E288" s="16" t="str">
        <f t="shared" si="37"/>
        <v/>
      </c>
      <c r="F288" s="16" t="str">
        <f t="shared" si="38"/>
        <v/>
      </c>
      <c r="G288" s="16" t="str">
        <f t="shared" si="41"/>
        <v/>
      </c>
      <c r="H288" s="48" t="str">
        <f t="shared" si="39"/>
        <v/>
      </c>
    </row>
    <row r="289" spans="1:8" x14ac:dyDescent="0.15">
      <c r="A289" s="13" t="str">
        <f t="shared" si="40"/>
        <v/>
      </c>
      <c r="B289" s="16" t="str">
        <f t="shared" si="34"/>
        <v/>
      </c>
      <c r="C289" s="16" t="str">
        <f t="shared" si="35"/>
        <v/>
      </c>
      <c r="D289" s="16" t="str">
        <f t="shared" si="36"/>
        <v/>
      </c>
      <c r="E289" s="16" t="str">
        <f t="shared" si="37"/>
        <v/>
      </c>
      <c r="F289" s="16" t="str">
        <f t="shared" si="38"/>
        <v/>
      </c>
      <c r="G289" s="16" t="str">
        <f t="shared" si="41"/>
        <v/>
      </c>
      <c r="H289" s="48" t="str">
        <f t="shared" si="39"/>
        <v/>
      </c>
    </row>
    <row r="290" spans="1:8" x14ac:dyDescent="0.15">
      <c r="A290" s="13" t="str">
        <f t="shared" si="40"/>
        <v/>
      </c>
      <c r="B290" s="16" t="str">
        <f t="shared" si="34"/>
        <v/>
      </c>
      <c r="C290" s="16" t="str">
        <f t="shared" si="35"/>
        <v/>
      </c>
      <c r="D290" s="16" t="str">
        <f t="shared" si="36"/>
        <v/>
      </c>
      <c r="E290" s="16" t="str">
        <f t="shared" si="37"/>
        <v/>
      </c>
      <c r="F290" s="16" t="str">
        <f t="shared" si="38"/>
        <v/>
      </c>
      <c r="G290" s="16" t="str">
        <f t="shared" si="41"/>
        <v/>
      </c>
      <c r="H290" s="48" t="str">
        <f t="shared" si="39"/>
        <v/>
      </c>
    </row>
    <row r="291" spans="1:8" x14ac:dyDescent="0.15">
      <c r="A291" s="13" t="str">
        <f t="shared" si="40"/>
        <v/>
      </c>
      <c r="B291" s="16" t="str">
        <f t="shared" si="34"/>
        <v/>
      </c>
      <c r="C291" s="16" t="str">
        <f t="shared" si="35"/>
        <v/>
      </c>
      <c r="D291" s="16" t="str">
        <f t="shared" si="36"/>
        <v/>
      </c>
      <c r="E291" s="16" t="str">
        <f t="shared" si="37"/>
        <v/>
      </c>
      <c r="F291" s="16" t="str">
        <f t="shared" si="38"/>
        <v/>
      </c>
      <c r="G291" s="16" t="str">
        <f t="shared" si="41"/>
        <v/>
      </c>
      <c r="H291" s="48" t="str">
        <f t="shared" si="39"/>
        <v/>
      </c>
    </row>
    <row r="292" spans="1:8" x14ac:dyDescent="0.15">
      <c r="A292" s="13" t="str">
        <f t="shared" si="40"/>
        <v/>
      </c>
      <c r="B292" s="16" t="str">
        <f t="shared" si="34"/>
        <v/>
      </c>
      <c r="C292" s="16" t="str">
        <f t="shared" si="35"/>
        <v/>
      </c>
      <c r="D292" s="16" t="str">
        <f t="shared" si="36"/>
        <v/>
      </c>
      <c r="E292" s="16" t="str">
        <f t="shared" si="37"/>
        <v/>
      </c>
      <c r="F292" s="16" t="str">
        <f t="shared" si="38"/>
        <v/>
      </c>
      <c r="G292" s="16" t="str">
        <f t="shared" si="41"/>
        <v/>
      </c>
      <c r="H292" s="48" t="str">
        <f t="shared" si="39"/>
        <v/>
      </c>
    </row>
    <row r="293" spans="1:8" x14ac:dyDescent="0.15">
      <c r="A293" s="13" t="str">
        <f t="shared" si="40"/>
        <v/>
      </c>
      <c r="B293" s="16" t="str">
        <f t="shared" ref="B293:B356" si="42">IF(ROW(A293)-6&lt;=$B$2,IF(ROW(A293)-7=$B$2,$D$2,F292),"")</f>
        <v/>
      </c>
      <c r="C293" s="16" t="str">
        <f t="shared" ref="C293:C356" si="43">IF(ROW(A293)-7&lt;$B$2,$I$2,"")</f>
        <v/>
      </c>
      <c r="D293" s="16" t="str">
        <f t="shared" ref="D293:D356" si="44">IFERROR(-B293*$C$2/$A$2,"")</f>
        <v/>
      </c>
      <c r="E293" s="16" t="str">
        <f t="shared" ref="E293:E356" si="45">IF(A293&lt;&gt;"",C293-D293,"")</f>
        <v/>
      </c>
      <c r="F293" s="16" t="str">
        <f t="shared" ref="F293:F356" si="46">IF(A293&lt;&gt;"",B293+E293,"")</f>
        <v/>
      </c>
      <c r="G293" s="16" t="str">
        <f t="shared" si="41"/>
        <v/>
      </c>
      <c r="H293" s="48" t="str">
        <f t="shared" si="39"/>
        <v/>
      </c>
    </row>
    <row r="294" spans="1:8" x14ac:dyDescent="0.15">
      <c r="A294" s="13" t="str">
        <f t="shared" si="40"/>
        <v/>
      </c>
      <c r="B294" s="16" t="str">
        <f t="shared" si="42"/>
        <v/>
      </c>
      <c r="C294" s="16" t="str">
        <f t="shared" si="43"/>
        <v/>
      </c>
      <c r="D294" s="16" t="str">
        <f t="shared" si="44"/>
        <v/>
      </c>
      <c r="E294" s="16" t="str">
        <f t="shared" si="45"/>
        <v/>
      </c>
      <c r="F294" s="16" t="str">
        <f t="shared" si="46"/>
        <v/>
      </c>
      <c r="G294" s="16" t="str">
        <f t="shared" si="41"/>
        <v/>
      </c>
      <c r="H294" s="48" t="str">
        <f t="shared" si="39"/>
        <v/>
      </c>
    </row>
    <row r="295" spans="1:8" x14ac:dyDescent="0.15">
      <c r="A295" s="13" t="str">
        <f t="shared" si="40"/>
        <v/>
      </c>
      <c r="B295" s="16" t="str">
        <f t="shared" si="42"/>
        <v/>
      </c>
      <c r="C295" s="16" t="str">
        <f t="shared" si="43"/>
        <v/>
      </c>
      <c r="D295" s="16" t="str">
        <f t="shared" si="44"/>
        <v/>
      </c>
      <c r="E295" s="16" t="str">
        <f t="shared" si="45"/>
        <v/>
      </c>
      <c r="F295" s="16" t="str">
        <f t="shared" si="46"/>
        <v/>
      </c>
      <c r="G295" s="16" t="str">
        <f t="shared" si="41"/>
        <v/>
      </c>
      <c r="H295" s="48" t="str">
        <f t="shared" si="39"/>
        <v/>
      </c>
    </row>
    <row r="296" spans="1:8" x14ac:dyDescent="0.15">
      <c r="A296" s="13" t="str">
        <f t="shared" si="40"/>
        <v/>
      </c>
      <c r="B296" s="16" t="str">
        <f t="shared" si="42"/>
        <v/>
      </c>
      <c r="C296" s="16" t="str">
        <f t="shared" si="43"/>
        <v/>
      </c>
      <c r="D296" s="16" t="str">
        <f t="shared" si="44"/>
        <v/>
      </c>
      <c r="E296" s="16" t="str">
        <f t="shared" si="45"/>
        <v/>
      </c>
      <c r="F296" s="16" t="str">
        <f t="shared" si="46"/>
        <v/>
      </c>
      <c r="G296" s="16" t="str">
        <f t="shared" si="41"/>
        <v/>
      </c>
      <c r="H296" s="48" t="str">
        <f t="shared" si="39"/>
        <v/>
      </c>
    </row>
    <row r="297" spans="1:8" x14ac:dyDescent="0.15">
      <c r="A297" s="13" t="str">
        <f t="shared" si="40"/>
        <v/>
      </c>
      <c r="B297" s="16" t="str">
        <f t="shared" si="42"/>
        <v/>
      </c>
      <c r="C297" s="16" t="str">
        <f t="shared" si="43"/>
        <v/>
      </c>
      <c r="D297" s="16" t="str">
        <f t="shared" si="44"/>
        <v/>
      </c>
      <c r="E297" s="16" t="str">
        <f t="shared" si="45"/>
        <v/>
      </c>
      <c r="F297" s="16" t="str">
        <f t="shared" si="46"/>
        <v/>
      </c>
      <c r="G297" s="16" t="str">
        <f t="shared" si="41"/>
        <v/>
      </c>
      <c r="H297" s="48" t="str">
        <f t="shared" si="39"/>
        <v/>
      </c>
    </row>
    <row r="298" spans="1:8" x14ac:dyDescent="0.15">
      <c r="A298" s="13" t="str">
        <f t="shared" si="40"/>
        <v/>
      </c>
      <c r="B298" s="16" t="str">
        <f t="shared" si="42"/>
        <v/>
      </c>
      <c r="C298" s="16" t="str">
        <f t="shared" si="43"/>
        <v/>
      </c>
      <c r="D298" s="16" t="str">
        <f t="shared" si="44"/>
        <v/>
      </c>
      <c r="E298" s="16" t="str">
        <f t="shared" si="45"/>
        <v/>
      </c>
      <c r="F298" s="16" t="str">
        <f t="shared" si="46"/>
        <v/>
      </c>
      <c r="G298" s="16" t="str">
        <f t="shared" si="41"/>
        <v/>
      </c>
      <c r="H298" s="48" t="str">
        <f t="shared" si="39"/>
        <v/>
      </c>
    </row>
    <row r="299" spans="1:8" x14ac:dyDescent="0.15">
      <c r="A299" s="13" t="str">
        <f t="shared" si="40"/>
        <v/>
      </c>
      <c r="B299" s="16" t="str">
        <f t="shared" si="42"/>
        <v/>
      </c>
      <c r="C299" s="16" t="str">
        <f t="shared" si="43"/>
        <v/>
      </c>
      <c r="D299" s="16" t="str">
        <f t="shared" si="44"/>
        <v/>
      </c>
      <c r="E299" s="16" t="str">
        <f t="shared" si="45"/>
        <v/>
      </c>
      <c r="F299" s="16" t="str">
        <f t="shared" si="46"/>
        <v/>
      </c>
      <c r="G299" s="16" t="str">
        <f t="shared" si="41"/>
        <v/>
      </c>
      <c r="H299" s="48" t="str">
        <f t="shared" si="39"/>
        <v/>
      </c>
    </row>
    <row r="300" spans="1:8" x14ac:dyDescent="0.15">
      <c r="A300" s="13" t="str">
        <f t="shared" si="40"/>
        <v/>
      </c>
      <c r="B300" s="16" t="str">
        <f t="shared" si="42"/>
        <v/>
      </c>
      <c r="C300" s="16" t="str">
        <f t="shared" si="43"/>
        <v/>
      </c>
      <c r="D300" s="16" t="str">
        <f t="shared" si="44"/>
        <v/>
      </c>
      <c r="E300" s="16" t="str">
        <f t="shared" si="45"/>
        <v/>
      </c>
      <c r="F300" s="16" t="str">
        <f t="shared" si="46"/>
        <v/>
      </c>
      <c r="G300" s="16" t="str">
        <f t="shared" si="41"/>
        <v/>
      </c>
      <c r="H300" s="48" t="str">
        <f t="shared" si="39"/>
        <v/>
      </c>
    </row>
    <row r="301" spans="1:8" x14ac:dyDescent="0.15">
      <c r="A301" s="13" t="str">
        <f t="shared" si="40"/>
        <v/>
      </c>
      <c r="B301" s="16" t="str">
        <f t="shared" si="42"/>
        <v/>
      </c>
      <c r="C301" s="16" t="str">
        <f t="shared" si="43"/>
        <v/>
      </c>
      <c r="D301" s="16" t="str">
        <f t="shared" si="44"/>
        <v/>
      </c>
      <c r="E301" s="16" t="str">
        <f t="shared" si="45"/>
        <v/>
      </c>
      <c r="F301" s="16" t="str">
        <f t="shared" si="46"/>
        <v/>
      </c>
      <c r="G301" s="16" t="str">
        <f t="shared" si="41"/>
        <v/>
      </c>
      <c r="H301" s="48" t="str">
        <f t="shared" si="39"/>
        <v/>
      </c>
    </row>
    <row r="302" spans="1:8" x14ac:dyDescent="0.15">
      <c r="A302" s="13" t="str">
        <f t="shared" si="40"/>
        <v/>
      </c>
      <c r="B302" s="16" t="str">
        <f t="shared" si="42"/>
        <v/>
      </c>
      <c r="C302" s="16" t="str">
        <f t="shared" si="43"/>
        <v/>
      </c>
      <c r="D302" s="16" t="str">
        <f t="shared" si="44"/>
        <v/>
      </c>
      <c r="E302" s="16" t="str">
        <f t="shared" si="45"/>
        <v/>
      </c>
      <c r="F302" s="16" t="str">
        <f t="shared" si="46"/>
        <v/>
      </c>
      <c r="G302" s="16" t="str">
        <f t="shared" si="41"/>
        <v/>
      </c>
      <c r="H302" s="48" t="str">
        <f t="shared" si="39"/>
        <v/>
      </c>
    </row>
    <row r="303" spans="1:8" x14ac:dyDescent="0.15">
      <c r="A303" s="13" t="str">
        <f t="shared" si="40"/>
        <v/>
      </c>
      <c r="B303" s="16" t="str">
        <f t="shared" si="42"/>
        <v/>
      </c>
      <c r="C303" s="16" t="str">
        <f t="shared" si="43"/>
        <v/>
      </c>
      <c r="D303" s="16" t="str">
        <f t="shared" si="44"/>
        <v/>
      </c>
      <c r="E303" s="16" t="str">
        <f t="shared" si="45"/>
        <v/>
      </c>
      <c r="F303" s="16" t="str">
        <f t="shared" si="46"/>
        <v/>
      </c>
      <c r="G303" s="16" t="str">
        <f t="shared" si="41"/>
        <v/>
      </c>
      <c r="H303" s="48" t="str">
        <f t="shared" si="39"/>
        <v/>
      </c>
    </row>
    <row r="304" spans="1:8" x14ac:dyDescent="0.15">
      <c r="A304" s="13" t="str">
        <f t="shared" si="40"/>
        <v/>
      </c>
      <c r="B304" s="16" t="str">
        <f t="shared" si="42"/>
        <v/>
      </c>
      <c r="C304" s="16" t="str">
        <f t="shared" si="43"/>
        <v/>
      </c>
      <c r="D304" s="16" t="str">
        <f t="shared" si="44"/>
        <v/>
      </c>
      <c r="E304" s="16" t="str">
        <f t="shared" si="45"/>
        <v/>
      </c>
      <c r="F304" s="16" t="str">
        <f t="shared" si="46"/>
        <v/>
      </c>
      <c r="G304" s="16" t="str">
        <f t="shared" si="41"/>
        <v/>
      </c>
      <c r="H304" s="48" t="str">
        <f t="shared" si="39"/>
        <v/>
      </c>
    </row>
    <row r="305" spans="1:8" x14ac:dyDescent="0.15">
      <c r="A305" s="13" t="str">
        <f t="shared" si="40"/>
        <v/>
      </c>
      <c r="B305" s="16" t="str">
        <f t="shared" si="42"/>
        <v/>
      </c>
      <c r="C305" s="16" t="str">
        <f t="shared" si="43"/>
        <v/>
      </c>
      <c r="D305" s="16" t="str">
        <f t="shared" si="44"/>
        <v/>
      </c>
      <c r="E305" s="16" t="str">
        <f t="shared" si="45"/>
        <v/>
      </c>
      <c r="F305" s="16" t="str">
        <f t="shared" si="46"/>
        <v/>
      </c>
      <c r="G305" s="16" t="str">
        <f t="shared" si="41"/>
        <v/>
      </c>
      <c r="H305" s="48" t="str">
        <f t="shared" si="39"/>
        <v/>
      </c>
    </row>
    <row r="306" spans="1:8" x14ac:dyDescent="0.15">
      <c r="A306" s="13" t="str">
        <f t="shared" si="40"/>
        <v/>
      </c>
      <c r="B306" s="16" t="str">
        <f t="shared" si="42"/>
        <v/>
      </c>
      <c r="C306" s="16" t="str">
        <f t="shared" si="43"/>
        <v/>
      </c>
      <c r="D306" s="16" t="str">
        <f t="shared" si="44"/>
        <v/>
      </c>
      <c r="E306" s="16" t="str">
        <f t="shared" si="45"/>
        <v/>
      </c>
      <c r="F306" s="16" t="str">
        <f t="shared" si="46"/>
        <v/>
      </c>
      <c r="G306" s="16" t="str">
        <f t="shared" si="41"/>
        <v/>
      </c>
      <c r="H306" s="48" t="str">
        <f t="shared" si="39"/>
        <v/>
      </c>
    </row>
    <row r="307" spans="1:8" x14ac:dyDescent="0.15">
      <c r="A307" s="13" t="str">
        <f t="shared" si="40"/>
        <v/>
      </c>
      <c r="B307" s="16" t="str">
        <f t="shared" si="42"/>
        <v/>
      </c>
      <c r="C307" s="16" t="str">
        <f t="shared" si="43"/>
        <v/>
      </c>
      <c r="D307" s="16" t="str">
        <f t="shared" si="44"/>
        <v/>
      </c>
      <c r="E307" s="16" t="str">
        <f t="shared" si="45"/>
        <v/>
      </c>
      <c r="F307" s="16" t="str">
        <f t="shared" si="46"/>
        <v/>
      </c>
      <c r="G307" s="16" t="str">
        <f t="shared" si="41"/>
        <v/>
      </c>
      <c r="H307" s="48" t="str">
        <f t="shared" si="39"/>
        <v/>
      </c>
    </row>
    <row r="308" spans="1:8" x14ac:dyDescent="0.15">
      <c r="A308" s="13" t="str">
        <f t="shared" si="40"/>
        <v/>
      </c>
      <c r="B308" s="16" t="str">
        <f t="shared" si="42"/>
        <v/>
      </c>
      <c r="C308" s="16" t="str">
        <f t="shared" si="43"/>
        <v/>
      </c>
      <c r="D308" s="16" t="str">
        <f t="shared" si="44"/>
        <v/>
      </c>
      <c r="E308" s="16" t="str">
        <f t="shared" si="45"/>
        <v/>
      </c>
      <c r="F308" s="16" t="str">
        <f t="shared" si="46"/>
        <v/>
      </c>
      <c r="G308" s="16" t="str">
        <f t="shared" si="41"/>
        <v/>
      </c>
      <c r="H308" s="48" t="str">
        <f t="shared" si="39"/>
        <v/>
      </c>
    </row>
    <row r="309" spans="1:8" x14ac:dyDescent="0.15">
      <c r="A309" s="13" t="str">
        <f t="shared" si="40"/>
        <v/>
      </c>
      <c r="B309" s="16" t="str">
        <f t="shared" si="42"/>
        <v/>
      </c>
      <c r="C309" s="16" t="str">
        <f t="shared" si="43"/>
        <v/>
      </c>
      <c r="D309" s="16" t="str">
        <f t="shared" si="44"/>
        <v/>
      </c>
      <c r="E309" s="16" t="str">
        <f t="shared" si="45"/>
        <v/>
      </c>
      <c r="F309" s="16" t="str">
        <f t="shared" si="46"/>
        <v/>
      </c>
      <c r="G309" s="16" t="str">
        <f t="shared" si="41"/>
        <v/>
      </c>
      <c r="H309" s="48" t="str">
        <f t="shared" si="39"/>
        <v/>
      </c>
    </row>
    <row r="310" spans="1:8" x14ac:dyDescent="0.15">
      <c r="A310" s="13" t="str">
        <f t="shared" si="40"/>
        <v/>
      </c>
      <c r="B310" s="16" t="str">
        <f t="shared" si="42"/>
        <v/>
      </c>
      <c r="C310" s="16" t="str">
        <f t="shared" si="43"/>
        <v/>
      </c>
      <c r="D310" s="16" t="str">
        <f t="shared" si="44"/>
        <v/>
      </c>
      <c r="E310" s="16" t="str">
        <f t="shared" si="45"/>
        <v/>
      </c>
      <c r="F310" s="16" t="str">
        <f t="shared" si="46"/>
        <v/>
      </c>
      <c r="G310" s="16" t="str">
        <f t="shared" si="41"/>
        <v/>
      </c>
      <c r="H310" s="48" t="str">
        <f t="shared" si="39"/>
        <v/>
      </c>
    </row>
    <row r="311" spans="1:8" x14ac:dyDescent="0.15">
      <c r="A311" s="13" t="str">
        <f t="shared" si="40"/>
        <v/>
      </c>
      <c r="B311" s="16" t="str">
        <f t="shared" si="42"/>
        <v/>
      </c>
      <c r="C311" s="16" t="str">
        <f t="shared" si="43"/>
        <v/>
      </c>
      <c r="D311" s="16" t="str">
        <f t="shared" si="44"/>
        <v/>
      </c>
      <c r="E311" s="16" t="str">
        <f t="shared" si="45"/>
        <v/>
      </c>
      <c r="F311" s="16" t="str">
        <f t="shared" si="46"/>
        <v/>
      </c>
      <c r="G311" s="16" t="str">
        <f t="shared" si="41"/>
        <v/>
      </c>
      <c r="H311" s="48" t="str">
        <f t="shared" si="39"/>
        <v/>
      </c>
    </row>
    <row r="312" spans="1:8" x14ac:dyDescent="0.15">
      <c r="A312" s="13" t="str">
        <f t="shared" si="40"/>
        <v/>
      </c>
      <c r="B312" s="16" t="str">
        <f t="shared" si="42"/>
        <v/>
      </c>
      <c r="C312" s="16" t="str">
        <f t="shared" si="43"/>
        <v/>
      </c>
      <c r="D312" s="16" t="str">
        <f t="shared" si="44"/>
        <v/>
      </c>
      <c r="E312" s="16" t="str">
        <f t="shared" si="45"/>
        <v/>
      </c>
      <c r="F312" s="16" t="str">
        <f t="shared" si="46"/>
        <v/>
      </c>
      <c r="G312" s="16" t="str">
        <f t="shared" si="41"/>
        <v/>
      </c>
      <c r="H312" s="48" t="str">
        <f t="shared" si="39"/>
        <v/>
      </c>
    </row>
    <row r="313" spans="1:8" x14ac:dyDescent="0.15">
      <c r="A313" s="13" t="str">
        <f t="shared" si="40"/>
        <v/>
      </c>
      <c r="B313" s="16" t="str">
        <f t="shared" si="42"/>
        <v/>
      </c>
      <c r="C313" s="16" t="str">
        <f t="shared" si="43"/>
        <v/>
      </c>
      <c r="D313" s="16" t="str">
        <f t="shared" si="44"/>
        <v/>
      </c>
      <c r="E313" s="16" t="str">
        <f t="shared" si="45"/>
        <v/>
      </c>
      <c r="F313" s="16" t="str">
        <f t="shared" si="46"/>
        <v/>
      </c>
      <c r="G313" s="16" t="str">
        <f t="shared" si="41"/>
        <v/>
      </c>
      <c r="H313" s="48" t="str">
        <f t="shared" si="39"/>
        <v/>
      </c>
    </row>
    <row r="314" spans="1:8" x14ac:dyDescent="0.15">
      <c r="A314" s="13" t="str">
        <f t="shared" si="40"/>
        <v/>
      </c>
      <c r="B314" s="16" t="str">
        <f t="shared" si="42"/>
        <v/>
      </c>
      <c r="C314" s="16" t="str">
        <f t="shared" si="43"/>
        <v/>
      </c>
      <c r="D314" s="16" t="str">
        <f t="shared" si="44"/>
        <v/>
      </c>
      <c r="E314" s="16" t="str">
        <f t="shared" si="45"/>
        <v/>
      </c>
      <c r="F314" s="16" t="str">
        <f t="shared" si="46"/>
        <v/>
      </c>
      <c r="G314" s="16" t="str">
        <f t="shared" si="41"/>
        <v/>
      </c>
      <c r="H314" s="48" t="str">
        <f t="shared" si="39"/>
        <v/>
      </c>
    </row>
    <row r="315" spans="1:8" x14ac:dyDescent="0.15">
      <c r="A315" s="13" t="str">
        <f t="shared" si="40"/>
        <v/>
      </c>
      <c r="B315" s="16" t="str">
        <f t="shared" si="42"/>
        <v/>
      </c>
      <c r="C315" s="16" t="str">
        <f t="shared" si="43"/>
        <v/>
      </c>
      <c r="D315" s="16" t="str">
        <f t="shared" si="44"/>
        <v/>
      </c>
      <c r="E315" s="16" t="str">
        <f t="shared" si="45"/>
        <v/>
      </c>
      <c r="F315" s="16" t="str">
        <f t="shared" si="46"/>
        <v/>
      </c>
      <c r="G315" s="16" t="str">
        <f t="shared" si="41"/>
        <v/>
      </c>
      <c r="H315" s="48" t="str">
        <f t="shared" si="39"/>
        <v/>
      </c>
    </row>
    <row r="316" spans="1:8" x14ac:dyDescent="0.15">
      <c r="A316" s="13" t="str">
        <f t="shared" si="40"/>
        <v/>
      </c>
      <c r="B316" s="16" t="str">
        <f t="shared" si="42"/>
        <v/>
      </c>
      <c r="C316" s="16" t="str">
        <f t="shared" si="43"/>
        <v/>
      </c>
      <c r="D316" s="16" t="str">
        <f t="shared" si="44"/>
        <v/>
      </c>
      <c r="E316" s="16" t="str">
        <f t="shared" si="45"/>
        <v/>
      </c>
      <c r="F316" s="16" t="str">
        <f t="shared" si="46"/>
        <v/>
      </c>
      <c r="G316" s="16" t="str">
        <f t="shared" si="41"/>
        <v/>
      </c>
      <c r="H316" s="48" t="str">
        <f t="shared" si="39"/>
        <v/>
      </c>
    </row>
    <row r="317" spans="1:8" x14ac:dyDescent="0.15">
      <c r="A317" s="13" t="str">
        <f t="shared" si="40"/>
        <v/>
      </c>
      <c r="B317" s="16" t="str">
        <f t="shared" si="42"/>
        <v/>
      </c>
      <c r="C317" s="16" t="str">
        <f t="shared" si="43"/>
        <v/>
      </c>
      <c r="D317" s="16" t="str">
        <f t="shared" si="44"/>
        <v/>
      </c>
      <c r="E317" s="16" t="str">
        <f t="shared" si="45"/>
        <v/>
      </c>
      <c r="F317" s="16" t="str">
        <f t="shared" si="46"/>
        <v/>
      </c>
      <c r="G317" s="16" t="str">
        <f t="shared" si="41"/>
        <v/>
      </c>
      <c r="H317" s="48" t="str">
        <f t="shared" si="39"/>
        <v/>
      </c>
    </row>
    <row r="318" spans="1:8" x14ac:dyDescent="0.15">
      <c r="A318" s="13" t="str">
        <f t="shared" si="40"/>
        <v/>
      </c>
      <c r="B318" s="16" t="str">
        <f t="shared" si="42"/>
        <v/>
      </c>
      <c r="C318" s="16" t="str">
        <f t="shared" si="43"/>
        <v/>
      </c>
      <c r="D318" s="16" t="str">
        <f t="shared" si="44"/>
        <v/>
      </c>
      <c r="E318" s="16" t="str">
        <f t="shared" si="45"/>
        <v/>
      </c>
      <c r="F318" s="16" t="str">
        <f t="shared" si="46"/>
        <v/>
      </c>
      <c r="G318" s="16" t="str">
        <f t="shared" si="41"/>
        <v/>
      </c>
      <c r="H318" s="48" t="str">
        <f t="shared" si="39"/>
        <v/>
      </c>
    </row>
    <row r="319" spans="1:8" x14ac:dyDescent="0.15">
      <c r="A319" s="13" t="str">
        <f t="shared" si="40"/>
        <v/>
      </c>
      <c r="B319" s="16" t="str">
        <f t="shared" si="42"/>
        <v/>
      </c>
      <c r="C319" s="16" t="str">
        <f t="shared" si="43"/>
        <v/>
      </c>
      <c r="D319" s="16" t="str">
        <f t="shared" si="44"/>
        <v/>
      </c>
      <c r="E319" s="16" t="str">
        <f t="shared" si="45"/>
        <v/>
      </c>
      <c r="F319" s="16" t="str">
        <f t="shared" si="46"/>
        <v/>
      </c>
      <c r="G319" s="16" t="str">
        <f t="shared" si="41"/>
        <v/>
      </c>
      <c r="H319" s="48" t="str">
        <f t="shared" si="39"/>
        <v/>
      </c>
    </row>
    <row r="320" spans="1:8" x14ac:dyDescent="0.15">
      <c r="A320" s="13" t="str">
        <f t="shared" si="40"/>
        <v/>
      </c>
      <c r="B320" s="16" t="str">
        <f t="shared" si="42"/>
        <v/>
      </c>
      <c r="C320" s="16" t="str">
        <f t="shared" si="43"/>
        <v/>
      </c>
      <c r="D320" s="16" t="str">
        <f t="shared" si="44"/>
        <v/>
      </c>
      <c r="E320" s="16" t="str">
        <f t="shared" si="45"/>
        <v/>
      </c>
      <c r="F320" s="16" t="str">
        <f t="shared" si="46"/>
        <v/>
      </c>
      <c r="G320" s="16" t="str">
        <f t="shared" si="41"/>
        <v/>
      </c>
      <c r="H320" s="48" t="str">
        <f t="shared" si="39"/>
        <v/>
      </c>
    </row>
    <row r="321" spans="1:8" x14ac:dyDescent="0.15">
      <c r="A321" s="13" t="str">
        <f t="shared" si="40"/>
        <v/>
      </c>
      <c r="B321" s="16" t="str">
        <f t="shared" si="42"/>
        <v/>
      </c>
      <c r="C321" s="16" t="str">
        <f t="shared" si="43"/>
        <v/>
      </c>
      <c r="D321" s="16" t="str">
        <f t="shared" si="44"/>
        <v/>
      </c>
      <c r="E321" s="16" t="str">
        <f t="shared" si="45"/>
        <v/>
      </c>
      <c r="F321" s="16" t="str">
        <f t="shared" si="46"/>
        <v/>
      </c>
      <c r="G321" s="16" t="str">
        <f t="shared" si="41"/>
        <v/>
      </c>
      <c r="H321" s="48" t="str">
        <f t="shared" si="39"/>
        <v/>
      </c>
    </row>
    <row r="322" spans="1:8" x14ac:dyDescent="0.15">
      <c r="A322" s="13" t="str">
        <f t="shared" si="40"/>
        <v/>
      </c>
      <c r="B322" s="16" t="str">
        <f t="shared" si="42"/>
        <v/>
      </c>
      <c r="C322" s="16" t="str">
        <f t="shared" si="43"/>
        <v/>
      </c>
      <c r="D322" s="16" t="str">
        <f t="shared" si="44"/>
        <v/>
      </c>
      <c r="E322" s="16" t="str">
        <f t="shared" si="45"/>
        <v/>
      </c>
      <c r="F322" s="16" t="str">
        <f t="shared" si="46"/>
        <v/>
      </c>
      <c r="G322" s="16" t="str">
        <f t="shared" si="41"/>
        <v/>
      </c>
      <c r="H322" s="48" t="str">
        <f t="shared" si="39"/>
        <v/>
      </c>
    </row>
    <row r="323" spans="1:8" x14ac:dyDescent="0.15">
      <c r="A323" s="13" t="str">
        <f t="shared" si="40"/>
        <v/>
      </c>
      <c r="B323" s="16" t="str">
        <f t="shared" si="42"/>
        <v/>
      </c>
      <c r="C323" s="16" t="str">
        <f t="shared" si="43"/>
        <v/>
      </c>
      <c r="D323" s="16" t="str">
        <f t="shared" si="44"/>
        <v/>
      </c>
      <c r="E323" s="16" t="str">
        <f t="shared" si="45"/>
        <v/>
      </c>
      <c r="F323" s="16" t="str">
        <f t="shared" si="46"/>
        <v/>
      </c>
      <c r="G323" s="16" t="str">
        <f t="shared" si="41"/>
        <v/>
      </c>
      <c r="H323" s="48" t="str">
        <f t="shared" si="39"/>
        <v/>
      </c>
    </row>
    <row r="324" spans="1:8" x14ac:dyDescent="0.15">
      <c r="A324" s="13" t="str">
        <f t="shared" si="40"/>
        <v/>
      </c>
      <c r="B324" s="16" t="str">
        <f t="shared" si="42"/>
        <v/>
      </c>
      <c r="C324" s="16" t="str">
        <f t="shared" si="43"/>
        <v/>
      </c>
      <c r="D324" s="16" t="str">
        <f t="shared" si="44"/>
        <v/>
      </c>
      <c r="E324" s="16" t="str">
        <f t="shared" si="45"/>
        <v/>
      </c>
      <c r="F324" s="16" t="str">
        <f t="shared" si="46"/>
        <v/>
      </c>
      <c r="G324" s="16" t="str">
        <f t="shared" si="41"/>
        <v/>
      </c>
      <c r="H324" s="48" t="str">
        <f t="shared" si="39"/>
        <v/>
      </c>
    </row>
    <row r="325" spans="1:8" x14ac:dyDescent="0.15">
      <c r="A325" s="13" t="str">
        <f t="shared" si="40"/>
        <v/>
      </c>
      <c r="B325" s="16" t="str">
        <f t="shared" si="42"/>
        <v/>
      </c>
      <c r="C325" s="16" t="str">
        <f t="shared" si="43"/>
        <v/>
      </c>
      <c r="D325" s="16" t="str">
        <f t="shared" si="44"/>
        <v/>
      </c>
      <c r="E325" s="16" t="str">
        <f t="shared" si="45"/>
        <v/>
      </c>
      <c r="F325" s="16" t="str">
        <f t="shared" si="46"/>
        <v/>
      </c>
      <c r="G325" s="16" t="str">
        <f t="shared" si="41"/>
        <v/>
      </c>
      <c r="H325" s="48" t="str">
        <f t="shared" si="39"/>
        <v/>
      </c>
    </row>
    <row r="326" spans="1:8" x14ac:dyDescent="0.15">
      <c r="A326" s="13" t="str">
        <f t="shared" si="40"/>
        <v/>
      </c>
      <c r="B326" s="16" t="str">
        <f t="shared" si="42"/>
        <v/>
      </c>
      <c r="C326" s="16" t="str">
        <f t="shared" si="43"/>
        <v/>
      </c>
      <c r="D326" s="16" t="str">
        <f t="shared" si="44"/>
        <v/>
      </c>
      <c r="E326" s="16" t="str">
        <f t="shared" si="45"/>
        <v/>
      </c>
      <c r="F326" s="16" t="str">
        <f t="shared" si="46"/>
        <v/>
      </c>
      <c r="G326" s="16" t="str">
        <f t="shared" si="41"/>
        <v/>
      </c>
      <c r="H326" s="48" t="str">
        <f t="shared" si="39"/>
        <v/>
      </c>
    </row>
    <row r="327" spans="1:8" x14ac:dyDescent="0.15">
      <c r="A327" s="13" t="str">
        <f t="shared" si="40"/>
        <v/>
      </c>
      <c r="B327" s="16" t="str">
        <f t="shared" si="42"/>
        <v/>
      </c>
      <c r="C327" s="16" t="str">
        <f t="shared" si="43"/>
        <v/>
      </c>
      <c r="D327" s="16" t="str">
        <f t="shared" si="44"/>
        <v/>
      </c>
      <c r="E327" s="16" t="str">
        <f t="shared" si="45"/>
        <v/>
      </c>
      <c r="F327" s="16" t="str">
        <f t="shared" si="46"/>
        <v/>
      </c>
      <c r="G327" s="16" t="str">
        <f t="shared" si="41"/>
        <v/>
      </c>
      <c r="H327" s="48" t="str">
        <f t="shared" ref="H327:H374" si="47">IFERROR(G327-D327*$L$2,"")</f>
        <v/>
      </c>
    </row>
    <row r="328" spans="1:8" x14ac:dyDescent="0.15">
      <c r="A328" s="13" t="str">
        <f t="shared" ref="A328:A374" si="48">IF(ROW(A328)-7&lt;$B$2,ROW(A328)-6,"")</f>
        <v/>
      </c>
      <c r="B328" s="16" t="str">
        <f t="shared" si="42"/>
        <v/>
      </c>
      <c r="C328" s="16" t="str">
        <f t="shared" si="43"/>
        <v/>
      </c>
      <c r="D328" s="16" t="str">
        <f t="shared" si="44"/>
        <v/>
      </c>
      <c r="E328" s="16" t="str">
        <f t="shared" si="45"/>
        <v/>
      </c>
      <c r="F328" s="16" t="str">
        <f t="shared" si="46"/>
        <v/>
      </c>
      <c r="G328" s="16" t="str">
        <f t="shared" ref="G328:G374" si="49">C328</f>
        <v/>
      </c>
      <c r="H328" s="48" t="str">
        <f t="shared" si="47"/>
        <v/>
      </c>
    </row>
    <row r="329" spans="1:8" x14ac:dyDescent="0.15">
      <c r="A329" s="13" t="str">
        <f t="shared" si="48"/>
        <v/>
      </c>
      <c r="B329" s="16" t="str">
        <f t="shared" si="42"/>
        <v/>
      </c>
      <c r="C329" s="16" t="str">
        <f t="shared" si="43"/>
        <v/>
      </c>
      <c r="D329" s="16" t="str">
        <f t="shared" si="44"/>
        <v/>
      </c>
      <c r="E329" s="16" t="str">
        <f t="shared" si="45"/>
        <v/>
      </c>
      <c r="F329" s="16" t="str">
        <f t="shared" si="46"/>
        <v/>
      </c>
      <c r="G329" s="16" t="str">
        <f t="shared" si="49"/>
        <v/>
      </c>
      <c r="H329" s="48" t="str">
        <f t="shared" si="47"/>
        <v/>
      </c>
    </row>
    <row r="330" spans="1:8" x14ac:dyDescent="0.15">
      <c r="A330" s="13" t="str">
        <f t="shared" si="48"/>
        <v/>
      </c>
      <c r="B330" s="16" t="str">
        <f t="shared" si="42"/>
        <v/>
      </c>
      <c r="C330" s="16" t="str">
        <f t="shared" si="43"/>
        <v/>
      </c>
      <c r="D330" s="16" t="str">
        <f t="shared" si="44"/>
        <v/>
      </c>
      <c r="E330" s="16" t="str">
        <f t="shared" si="45"/>
        <v/>
      </c>
      <c r="F330" s="16" t="str">
        <f t="shared" si="46"/>
        <v/>
      </c>
      <c r="G330" s="16" t="str">
        <f t="shared" si="49"/>
        <v/>
      </c>
      <c r="H330" s="48" t="str">
        <f t="shared" si="47"/>
        <v/>
      </c>
    </row>
    <row r="331" spans="1:8" x14ac:dyDescent="0.15">
      <c r="A331" s="13" t="str">
        <f t="shared" si="48"/>
        <v/>
      </c>
      <c r="B331" s="16" t="str">
        <f t="shared" si="42"/>
        <v/>
      </c>
      <c r="C331" s="16" t="str">
        <f t="shared" si="43"/>
        <v/>
      </c>
      <c r="D331" s="16" t="str">
        <f t="shared" si="44"/>
        <v/>
      </c>
      <c r="E331" s="16" t="str">
        <f t="shared" si="45"/>
        <v/>
      </c>
      <c r="F331" s="16" t="str">
        <f t="shared" si="46"/>
        <v/>
      </c>
      <c r="G331" s="16" t="str">
        <f t="shared" si="49"/>
        <v/>
      </c>
      <c r="H331" s="48" t="str">
        <f t="shared" si="47"/>
        <v/>
      </c>
    </row>
    <row r="332" spans="1:8" x14ac:dyDescent="0.15">
      <c r="A332" s="13" t="str">
        <f t="shared" si="48"/>
        <v/>
      </c>
      <c r="B332" s="16" t="str">
        <f t="shared" si="42"/>
        <v/>
      </c>
      <c r="C332" s="16" t="str">
        <f t="shared" si="43"/>
        <v/>
      </c>
      <c r="D332" s="16" t="str">
        <f t="shared" si="44"/>
        <v/>
      </c>
      <c r="E332" s="16" t="str">
        <f t="shared" si="45"/>
        <v/>
      </c>
      <c r="F332" s="16" t="str">
        <f t="shared" si="46"/>
        <v/>
      </c>
      <c r="G332" s="16" t="str">
        <f t="shared" si="49"/>
        <v/>
      </c>
      <c r="H332" s="48" t="str">
        <f t="shared" si="47"/>
        <v/>
      </c>
    </row>
    <row r="333" spans="1:8" x14ac:dyDescent="0.15">
      <c r="A333" s="13" t="str">
        <f t="shared" si="48"/>
        <v/>
      </c>
      <c r="B333" s="16" t="str">
        <f t="shared" si="42"/>
        <v/>
      </c>
      <c r="C333" s="16" t="str">
        <f t="shared" si="43"/>
        <v/>
      </c>
      <c r="D333" s="16" t="str">
        <f t="shared" si="44"/>
        <v/>
      </c>
      <c r="E333" s="16" t="str">
        <f t="shared" si="45"/>
        <v/>
      </c>
      <c r="F333" s="16" t="str">
        <f t="shared" si="46"/>
        <v/>
      </c>
      <c r="G333" s="16" t="str">
        <f t="shared" si="49"/>
        <v/>
      </c>
      <c r="H333" s="48" t="str">
        <f t="shared" si="47"/>
        <v/>
      </c>
    </row>
    <row r="334" spans="1:8" x14ac:dyDescent="0.15">
      <c r="A334" s="13" t="str">
        <f t="shared" si="48"/>
        <v/>
      </c>
      <c r="B334" s="16" t="str">
        <f t="shared" si="42"/>
        <v/>
      </c>
      <c r="C334" s="16" t="str">
        <f t="shared" si="43"/>
        <v/>
      </c>
      <c r="D334" s="16" t="str">
        <f t="shared" si="44"/>
        <v/>
      </c>
      <c r="E334" s="16" t="str">
        <f t="shared" si="45"/>
        <v/>
      </c>
      <c r="F334" s="16" t="str">
        <f t="shared" si="46"/>
        <v/>
      </c>
      <c r="G334" s="16" t="str">
        <f t="shared" si="49"/>
        <v/>
      </c>
      <c r="H334" s="48" t="str">
        <f t="shared" si="47"/>
        <v/>
      </c>
    </row>
    <row r="335" spans="1:8" x14ac:dyDescent="0.15">
      <c r="A335" s="13" t="str">
        <f t="shared" si="48"/>
        <v/>
      </c>
      <c r="B335" s="16" t="str">
        <f t="shared" si="42"/>
        <v/>
      </c>
      <c r="C335" s="16" t="str">
        <f t="shared" si="43"/>
        <v/>
      </c>
      <c r="D335" s="16" t="str">
        <f t="shared" si="44"/>
        <v/>
      </c>
      <c r="E335" s="16" t="str">
        <f t="shared" si="45"/>
        <v/>
      </c>
      <c r="F335" s="16" t="str">
        <f t="shared" si="46"/>
        <v/>
      </c>
      <c r="G335" s="16" t="str">
        <f t="shared" si="49"/>
        <v/>
      </c>
      <c r="H335" s="48" t="str">
        <f t="shared" si="47"/>
        <v/>
      </c>
    </row>
    <row r="336" spans="1:8" x14ac:dyDescent="0.15">
      <c r="A336" s="13" t="str">
        <f t="shared" si="48"/>
        <v/>
      </c>
      <c r="B336" s="16" t="str">
        <f t="shared" si="42"/>
        <v/>
      </c>
      <c r="C336" s="16" t="str">
        <f t="shared" si="43"/>
        <v/>
      </c>
      <c r="D336" s="16" t="str">
        <f t="shared" si="44"/>
        <v/>
      </c>
      <c r="E336" s="16" t="str">
        <f t="shared" si="45"/>
        <v/>
      </c>
      <c r="F336" s="16" t="str">
        <f t="shared" si="46"/>
        <v/>
      </c>
      <c r="G336" s="16" t="str">
        <f t="shared" si="49"/>
        <v/>
      </c>
      <c r="H336" s="48" t="str">
        <f t="shared" si="47"/>
        <v/>
      </c>
    </row>
    <row r="337" spans="1:8" x14ac:dyDescent="0.15">
      <c r="A337" s="13" t="str">
        <f t="shared" si="48"/>
        <v/>
      </c>
      <c r="B337" s="16" t="str">
        <f t="shared" si="42"/>
        <v/>
      </c>
      <c r="C337" s="16" t="str">
        <f t="shared" si="43"/>
        <v/>
      </c>
      <c r="D337" s="16" t="str">
        <f t="shared" si="44"/>
        <v/>
      </c>
      <c r="E337" s="16" t="str">
        <f t="shared" si="45"/>
        <v/>
      </c>
      <c r="F337" s="16" t="str">
        <f t="shared" si="46"/>
        <v/>
      </c>
      <c r="G337" s="16" t="str">
        <f t="shared" si="49"/>
        <v/>
      </c>
      <c r="H337" s="48" t="str">
        <f t="shared" si="47"/>
        <v/>
      </c>
    </row>
    <row r="338" spans="1:8" x14ac:dyDescent="0.15">
      <c r="A338" s="13" t="str">
        <f t="shared" si="48"/>
        <v/>
      </c>
      <c r="B338" s="16" t="str">
        <f t="shared" si="42"/>
        <v/>
      </c>
      <c r="C338" s="16" t="str">
        <f t="shared" si="43"/>
        <v/>
      </c>
      <c r="D338" s="16" t="str">
        <f t="shared" si="44"/>
        <v/>
      </c>
      <c r="E338" s="16" t="str">
        <f t="shared" si="45"/>
        <v/>
      </c>
      <c r="F338" s="16" t="str">
        <f t="shared" si="46"/>
        <v/>
      </c>
      <c r="G338" s="16" t="str">
        <f t="shared" si="49"/>
        <v/>
      </c>
      <c r="H338" s="48" t="str">
        <f t="shared" si="47"/>
        <v/>
      </c>
    </row>
    <row r="339" spans="1:8" x14ac:dyDescent="0.15">
      <c r="A339" s="13" t="str">
        <f t="shared" si="48"/>
        <v/>
      </c>
      <c r="B339" s="16" t="str">
        <f t="shared" si="42"/>
        <v/>
      </c>
      <c r="C339" s="16" t="str">
        <f t="shared" si="43"/>
        <v/>
      </c>
      <c r="D339" s="16" t="str">
        <f t="shared" si="44"/>
        <v/>
      </c>
      <c r="E339" s="16" t="str">
        <f t="shared" si="45"/>
        <v/>
      </c>
      <c r="F339" s="16" t="str">
        <f t="shared" si="46"/>
        <v/>
      </c>
      <c r="G339" s="16" t="str">
        <f t="shared" si="49"/>
        <v/>
      </c>
      <c r="H339" s="48" t="str">
        <f t="shared" si="47"/>
        <v/>
      </c>
    </row>
    <row r="340" spans="1:8" x14ac:dyDescent="0.15">
      <c r="A340" s="13" t="str">
        <f t="shared" si="48"/>
        <v/>
      </c>
      <c r="B340" s="16" t="str">
        <f t="shared" si="42"/>
        <v/>
      </c>
      <c r="C340" s="16" t="str">
        <f t="shared" si="43"/>
        <v/>
      </c>
      <c r="D340" s="16" t="str">
        <f t="shared" si="44"/>
        <v/>
      </c>
      <c r="E340" s="16" t="str">
        <f t="shared" si="45"/>
        <v/>
      </c>
      <c r="F340" s="16" t="str">
        <f t="shared" si="46"/>
        <v/>
      </c>
      <c r="G340" s="16" t="str">
        <f t="shared" si="49"/>
        <v/>
      </c>
      <c r="H340" s="48" t="str">
        <f t="shared" si="47"/>
        <v/>
      </c>
    </row>
    <row r="341" spans="1:8" x14ac:dyDescent="0.15">
      <c r="A341" s="13" t="str">
        <f t="shared" si="48"/>
        <v/>
      </c>
      <c r="B341" s="16" t="str">
        <f t="shared" si="42"/>
        <v/>
      </c>
      <c r="C341" s="16" t="str">
        <f t="shared" si="43"/>
        <v/>
      </c>
      <c r="D341" s="16" t="str">
        <f t="shared" si="44"/>
        <v/>
      </c>
      <c r="E341" s="16" t="str">
        <f t="shared" si="45"/>
        <v/>
      </c>
      <c r="F341" s="16" t="str">
        <f t="shared" si="46"/>
        <v/>
      </c>
      <c r="G341" s="16" t="str">
        <f t="shared" si="49"/>
        <v/>
      </c>
      <c r="H341" s="48" t="str">
        <f t="shared" si="47"/>
        <v/>
      </c>
    </row>
    <row r="342" spans="1:8" x14ac:dyDescent="0.15">
      <c r="A342" s="13" t="str">
        <f t="shared" si="48"/>
        <v/>
      </c>
      <c r="B342" s="16" t="str">
        <f t="shared" si="42"/>
        <v/>
      </c>
      <c r="C342" s="16" t="str">
        <f t="shared" si="43"/>
        <v/>
      </c>
      <c r="D342" s="16" t="str">
        <f t="shared" si="44"/>
        <v/>
      </c>
      <c r="E342" s="16" t="str">
        <f t="shared" si="45"/>
        <v/>
      </c>
      <c r="F342" s="16" t="str">
        <f t="shared" si="46"/>
        <v/>
      </c>
      <c r="G342" s="16" t="str">
        <f t="shared" si="49"/>
        <v/>
      </c>
      <c r="H342" s="48" t="str">
        <f t="shared" si="47"/>
        <v/>
      </c>
    </row>
    <row r="343" spans="1:8" x14ac:dyDescent="0.15">
      <c r="A343" s="13" t="str">
        <f t="shared" si="48"/>
        <v/>
      </c>
      <c r="B343" s="16" t="str">
        <f t="shared" si="42"/>
        <v/>
      </c>
      <c r="C343" s="16" t="str">
        <f t="shared" si="43"/>
        <v/>
      </c>
      <c r="D343" s="16" t="str">
        <f t="shared" si="44"/>
        <v/>
      </c>
      <c r="E343" s="16" t="str">
        <f t="shared" si="45"/>
        <v/>
      </c>
      <c r="F343" s="16" t="str">
        <f t="shared" si="46"/>
        <v/>
      </c>
      <c r="G343" s="16" t="str">
        <f t="shared" si="49"/>
        <v/>
      </c>
      <c r="H343" s="48" t="str">
        <f t="shared" si="47"/>
        <v/>
      </c>
    </row>
    <row r="344" spans="1:8" x14ac:dyDescent="0.15">
      <c r="A344" s="13" t="str">
        <f t="shared" si="48"/>
        <v/>
      </c>
      <c r="B344" s="16" t="str">
        <f t="shared" si="42"/>
        <v/>
      </c>
      <c r="C344" s="16" t="str">
        <f t="shared" si="43"/>
        <v/>
      </c>
      <c r="D344" s="16" t="str">
        <f t="shared" si="44"/>
        <v/>
      </c>
      <c r="E344" s="16" t="str">
        <f t="shared" si="45"/>
        <v/>
      </c>
      <c r="F344" s="16" t="str">
        <f t="shared" si="46"/>
        <v/>
      </c>
      <c r="G344" s="16" t="str">
        <f t="shared" si="49"/>
        <v/>
      </c>
      <c r="H344" s="48" t="str">
        <f t="shared" si="47"/>
        <v/>
      </c>
    </row>
    <row r="345" spans="1:8" x14ac:dyDescent="0.15">
      <c r="A345" s="13" t="str">
        <f t="shared" si="48"/>
        <v/>
      </c>
      <c r="B345" s="16" t="str">
        <f t="shared" si="42"/>
        <v/>
      </c>
      <c r="C345" s="16" t="str">
        <f t="shared" si="43"/>
        <v/>
      </c>
      <c r="D345" s="16" t="str">
        <f t="shared" si="44"/>
        <v/>
      </c>
      <c r="E345" s="16" t="str">
        <f t="shared" si="45"/>
        <v/>
      </c>
      <c r="F345" s="16" t="str">
        <f t="shared" si="46"/>
        <v/>
      </c>
      <c r="G345" s="16" t="str">
        <f t="shared" si="49"/>
        <v/>
      </c>
      <c r="H345" s="48" t="str">
        <f t="shared" si="47"/>
        <v/>
      </c>
    </row>
    <row r="346" spans="1:8" x14ac:dyDescent="0.15">
      <c r="A346" s="13" t="str">
        <f t="shared" si="48"/>
        <v/>
      </c>
      <c r="B346" s="16" t="str">
        <f t="shared" si="42"/>
        <v/>
      </c>
      <c r="C346" s="16" t="str">
        <f t="shared" si="43"/>
        <v/>
      </c>
      <c r="D346" s="16" t="str">
        <f t="shared" si="44"/>
        <v/>
      </c>
      <c r="E346" s="16" t="str">
        <f t="shared" si="45"/>
        <v/>
      </c>
      <c r="F346" s="16" t="str">
        <f t="shared" si="46"/>
        <v/>
      </c>
      <c r="G346" s="16" t="str">
        <f t="shared" si="49"/>
        <v/>
      </c>
      <c r="H346" s="48" t="str">
        <f t="shared" si="47"/>
        <v/>
      </c>
    </row>
    <row r="347" spans="1:8" x14ac:dyDescent="0.15">
      <c r="A347" s="13" t="str">
        <f t="shared" si="48"/>
        <v/>
      </c>
      <c r="B347" s="16" t="str">
        <f t="shared" si="42"/>
        <v/>
      </c>
      <c r="C347" s="16" t="str">
        <f t="shared" si="43"/>
        <v/>
      </c>
      <c r="D347" s="16" t="str">
        <f t="shared" si="44"/>
        <v/>
      </c>
      <c r="E347" s="16" t="str">
        <f t="shared" si="45"/>
        <v/>
      </c>
      <c r="F347" s="16" t="str">
        <f t="shared" si="46"/>
        <v/>
      </c>
      <c r="G347" s="16" t="str">
        <f t="shared" si="49"/>
        <v/>
      </c>
      <c r="H347" s="48" t="str">
        <f t="shared" si="47"/>
        <v/>
      </c>
    </row>
    <row r="348" spans="1:8" x14ac:dyDescent="0.15">
      <c r="A348" s="13" t="str">
        <f t="shared" si="48"/>
        <v/>
      </c>
      <c r="B348" s="16" t="str">
        <f t="shared" si="42"/>
        <v/>
      </c>
      <c r="C348" s="16" t="str">
        <f t="shared" si="43"/>
        <v/>
      </c>
      <c r="D348" s="16" t="str">
        <f t="shared" si="44"/>
        <v/>
      </c>
      <c r="E348" s="16" t="str">
        <f t="shared" si="45"/>
        <v/>
      </c>
      <c r="F348" s="16" t="str">
        <f t="shared" si="46"/>
        <v/>
      </c>
      <c r="G348" s="16" t="str">
        <f t="shared" si="49"/>
        <v/>
      </c>
      <c r="H348" s="48" t="str">
        <f t="shared" si="47"/>
        <v/>
      </c>
    </row>
    <row r="349" spans="1:8" x14ac:dyDescent="0.15">
      <c r="A349" s="13" t="str">
        <f t="shared" si="48"/>
        <v/>
      </c>
      <c r="B349" s="16" t="str">
        <f t="shared" si="42"/>
        <v/>
      </c>
      <c r="C349" s="16" t="str">
        <f t="shared" si="43"/>
        <v/>
      </c>
      <c r="D349" s="16" t="str">
        <f t="shared" si="44"/>
        <v/>
      </c>
      <c r="E349" s="16" t="str">
        <f t="shared" si="45"/>
        <v/>
      </c>
      <c r="F349" s="16" t="str">
        <f t="shared" si="46"/>
        <v/>
      </c>
      <c r="G349" s="16" t="str">
        <f t="shared" si="49"/>
        <v/>
      </c>
      <c r="H349" s="48" t="str">
        <f t="shared" si="47"/>
        <v/>
      </c>
    </row>
    <row r="350" spans="1:8" x14ac:dyDescent="0.15">
      <c r="A350" s="13" t="str">
        <f t="shared" si="48"/>
        <v/>
      </c>
      <c r="B350" s="16" t="str">
        <f t="shared" si="42"/>
        <v/>
      </c>
      <c r="C350" s="16" t="str">
        <f t="shared" si="43"/>
        <v/>
      </c>
      <c r="D350" s="16" t="str">
        <f t="shared" si="44"/>
        <v/>
      </c>
      <c r="E350" s="16" t="str">
        <f t="shared" si="45"/>
        <v/>
      </c>
      <c r="F350" s="16" t="str">
        <f t="shared" si="46"/>
        <v/>
      </c>
      <c r="G350" s="16" t="str">
        <f t="shared" si="49"/>
        <v/>
      </c>
      <c r="H350" s="48" t="str">
        <f t="shared" si="47"/>
        <v/>
      </c>
    </row>
    <row r="351" spans="1:8" x14ac:dyDescent="0.15">
      <c r="A351" s="13" t="str">
        <f t="shared" si="48"/>
        <v/>
      </c>
      <c r="B351" s="16" t="str">
        <f t="shared" si="42"/>
        <v/>
      </c>
      <c r="C351" s="16" t="str">
        <f t="shared" si="43"/>
        <v/>
      </c>
      <c r="D351" s="16" t="str">
        <f t="shared" si="44"/>
        <v/>
      </c>
      <c r="E351" s="16" t="str">
        <f t="shared" si="45"/>
        <v/>
      </c>
      <c r="F351" s="16" t="str">
        <f t="shared" si="46"/>
        <v/>
      </c>
      <c r="G351" s="16" t="str">
        <f t="shared" si="49"/>
        <v/>
      </c>
      <c r="H351" s="48" t="str">
        <f t="shared" si="47"/>
        <v/>
      </c>
    </row>
    <row r="352" spans="1:8" x14ac:dyDescent="0.15">
      <c r="A352" s="13" t="str">
        <f t="shared" si="48"/>
        <v/>
      </c>
      <c r="B352" s="16" t="str">
        <f t="shared" si="42"/>
        <v/>
      </c>
      <c r="C352" s="16" t="str">
        <f t="shared" si="43"/>
        <v/>
      </c>
      <c r="D352" s="16" t="str">
        <f t="shared" si="44"/>
        <v/>
      </c>
      <c r="E352" s="16" t="str">
        <f t="shared" si="45"/>
        <v/>
      </c>
      <c r="F352" s="16" t="str">
        <f t="shared" si="46"/>
        <v/>
      </c>
      <c r="G352" s="16" t="str">
        <f t="shared" si="49"/>
        <v/>
      </c>
      <c r="H352" s="48" t="str">
        <f t="shared" si="47"/>
        <v/>
      </c>
    </row>
    <row r="353" spans="1:8" x14ac:dyDescent="0.15">
      <c r="A353" s="13" t="str">
        <f t="shared" si="48"/>
        <v/>
      </c>
      <c r="B353" s="16" t="str">
        <f t="shared" si="42"/>
        <v/>
      </c>
      <c r="C353" s="16" t="str">
        <f t="shared" si="43"/>
        <v/>
      </c>
      <c r="D353" s="16" t="str">
        <f t="shared" si="44"/>
        <v/>
      </c>
      <c r="E353" s="16" t="str">
        <f t="shared" si="45"/>
        <v/>
      </c>
      <c r="F353" s="16" t="str">
        <f t="shared" si="46"/>
        <v/>
      </c>
      <c r="G353" s="16" t="str">
        <f t="shared" si="49"/>
        <v/>
      </c>
      <c r="H353" s="48" t="str">
        <f t="shared" si="47"/>
        <v/>
      </c>
    </row>
    <row r="354" spans="1:8" x14ac:dyDescent="0.15">
      <c r="A354" s="13" t="str">
        <f t="shared" si="48"/>
        <v/>
      </c>
      <c r="B354" s="16" t="str">
        <f t="shared" si="42"/>
        <v/>
      </c>
      <c r="C354" s="16" t="str">
        <f t="shared" si="43"/>
        <v/>
      </c>
      <c r="D354" s="16" t="str">
        <f t="shared" si="44"/>
        <v/>
      </c>
      <c r="E354" s="16" t="str">
        <f t="shared" si="45"/>
        <v/>
      </c>
      <c r="F354" s="16" t="str">
        <f t="shared" si="46"/>
        <v/>
      </c>
      <c r="G354" s="16" t="str">
        <f t="shared" si="49"/>
        <v/>
      </c>
      <c r="H354" s="48" t="str">
        <f t="shared" si="47"/>
        <v/>
      </c>
    </row>
    <row r="355" spans="1:8" x14ac:dyDescent="0.15">
      <c r="A355" s="13" t="str">
        <f t="shared" si="48"/>
        <v/>
      </c>
      <c r="B355" s="16" t="str">
        <f t="shared" si="42"/>
        <v/>
      </c>
      <c r="C355" s="16" t="str">
        <f t="shared" si="43"/>
        <v/>
      </c>
      <c r="D355" s="16" t="str">
        <f t="shared" si="44"/>
        <v/>
      </c>
      <c r="E355" s="16" t="str">
        <f t="shared" si="45"/>
        <v/>
      </c>
      <c r="F355" s="16" t="str">
        <f t="shared" si="46"/>
        <v/>
      </c>
      <c r="G355" s="16" t="str">
        <f t="shared" si="49"/>
        <v/>
      </c>
      <c r="H355" s="48" t="str">
        <f t="shared" si="47"/>
        <v/>
      </c>
    </row>
    <row r="356" spans="1:8" x14ac:dyDescent="0.15">
      <c r="A356" s="13" t="str">
        <f t="shared" si="48"/>
        <v/>
      </c>
      <c r="B356" s="16" t="str">
        <f t="shared" si="42"/>
        <v/>
      </c>
      <c r="C356" s="16" t="str">
        <f t="shared" si="43"/>
        <v/>
      </c>
      <c r="D356" s="16" t="str">
        <f t="shared" si="44"/>
        <v/>
      </c>
      <c r="E356" s="16" t="str">
        <f t="shared" si="45"/>
        <v/>
      </c>
      <c r="F356" s="16" t="str">
        <f t="shared" si="46"/>
        <v/>
      </c>
      <c r="G356" s="16" t="str">
        <f t="shared" si="49"/>
        <v/>
      </c>
      <c r="H356" s="48" t="str">
        <f t="shared" si="47"/>
        <v/>
      </c>
    </row>
    <row r="357" spans="1:8" x14ac:dyDescent="0.15">
      <c r="A357" s="13" t="str">
        <f t="shared" si="48"/>
        <v/>
      </c>
      <c r="B357" s="16" t="str">
        <f t="shared" ref="B357:B374" si="50">IF(ROW(A357)-6&lt;=$B$2,IF(ROW(A357)-7=$B$2,$D$2,F356),"")</f>
        <v/>
      </c>
      <c r="C357" s="16" t="str">
        <f t="shared" ref="C357:C374" si="51">IF(ROW(A357)-7&lt;$B$2,$I$2,"")</f>
        <v/>
      </c>
      <c r="D357" s="16" t="str">
        <f t="shared" ref="D357:D374" si="52">IFERROR(-B357*$C$2/$A$2,"")</f>
        <v/>
      </c>
      <c r="E357" s="16" t="str">
        <f t="shared" ref="E357:E374" si="53">IF(A357&lt;&gt;"",C357-D357,"")</f>
        <v/>
      </c>
      <c r="F357" s="16" t="str">
        <f t="shared" ref="F357:F374" si="54">IF(A357&lt;&gt;"",B357+E357,"")</f>
        <v/>
      </c>
      <c r="G357" s="16" t="str">
        <f t="shared" si="49"/>
        <v/>
      </c>
      <c r="H357" s="48" t="str">
        <f t="shared" si="47"/>
        <v/>
      </c>
    </row>
    <row r="358" spans="1:8" x14ac:dyDescent="0.15">
      <c r="A358" s="13" t="str">
        <f t="shared" si="48"/>
        <v/>
      </c>
      <c r="B358" s="16" t="str">
        <f t="shared" si="50"/>
        <v/>
      </c>
      <c r="C358" s="16" t="str">
        <f t="shared" si="51"/>
        <v/>
      </c>
      <c r="D358" s="16" t="str">
        <f t="shared" si="52"/>
        <v/>
      </c>
      <c r="E358" s="16" t="str">
        <f t="shared" si="53"/>
        <v/>
      </c>
      <c r="F358" s="16" t="str">
        <f t="shared" si="54"/>
        <v/>
      </c>
      <c r="G358" s="16" t="str">
        <f t="shared" si="49"/>
        <v/>
      </c>
      <c r="H358" s="48" t="str">
        <f t="shared" si="47"/>
        <v/>
      </c>
    </row>
    <row r="359" spans="1:8" x14ac:dyDescent="0.15">
      <c r="A359" s="13" t="str">
        <f t="shared" si="48"/>
        <v/>
      </c>
      <c r="B359" s="16" t="str">
        <f t="shared" si="50"/>
        <v/>
      </c>
      <c r="C359" s="16" t="str">
        <f t="shared" si="51"/>
        <v/>
      </c>
      <c r="D359" s="16" t="str">
        <f t="shared" si="52"/>
        <v/>
      </c>
      <c r="E359" s="16" t="str">
        <f t="shared" si="53"/>
        <v/>
      </c>
      <c r="F359" s="16" t="str">
        <f t="shared" si="54"/>
        <v/>
      </c>
      <c r="G359" s="16" t="str">
        <f t="shared" si="49"/>
        <v/>
      </c>
      <c r="H359" s="48" t="str">
        <f t="shared" si="47"/>
        <v/>
      </c>
    </row>
    <row r="360" spans="1:8" x14ac:dyDescent="0.15">
      <c r="A360" s="13" t="str">
        <f t="shared" si="48"/>
        <v/>
      </c>
      <c r="B360" s="16" t="str">
        <f t="shared" si="50"/>
        <v/>
      </c>
      <c r="C360" s="16" t="str">
        <f t="shared" si="51"/>
        <v/>
      </c>
      <c r="D360" s="16" t="str">
        <f t="shared" si="52"/>
        <v/>
      </c>
      <c r="E360" s="16" t="str">
        <f t="shared" si="53"/>
        <v/>
      </c>
      <c r="F360" s="16" t="str">
        <f t="shared" si="54"/>
        <v/>
      </c>
      <c r="G360" s="16" t="str">
        <f t="shared" si="49"/>
        <v/>
      </c>
      <c r="H360" s="48" t="str">
        <f t="shared" si="47"/>
        <v/>
      </c>
    </row>
    <row r="361" spans="1:8" x14ac:dyDescent="0.15">
      <c r="A361" s="13" t="str">
        <f t="shared" si="48"/>
        <v/>
      </c>
      <c r="B361" s="16" t="str">
        <f t="shared" si="50"/>
        <v/>
      </c>
      <c r="C361" s="16" t="str">
        <f t="shared" si="51"/>
        <v/>
      </c>
      <c r="D361" s="16" t="str">
        <f t="shared" si="52"/>
        <v/>
      </c>
      <c r="E361" s="16" t="str">
        <f t="shared" si="53"/>
        <v/>
      </c>
      <c r="F361" s="16" t="str">
        <f t="shared" si="54"/>
        <v/>
      </c>
      <c r="G361" s="16" t="str">
        <f t="shared" si="49"/>
        <v/>
      </c>
      <c r="H361" s="48" t="str">
        <f t="shared" si="47"/>
        <v/>
      </c>
    </row>
    <row r="362" spans="1:8" x14ac:dyDescent="0.15">
      <c r="A362" s="13" t="str">
        <f t="shared" si="48"/>
        <v/>
      </c>
      <c r="B362" s="16" t="str">
        <f t="shared" si="50"/>
        <v/>
      </c>
      <c r="C362" s="16" t="str">
        <f t="shared" si="51"/>
        <v/>
      </c>
      <c r="D362" s="16" t="str">
        <f t="shared" si="52"/>
        <v/>
      </c>
      <c r="E362" s="16" t="str">
        <f t="shared" si="53"/>
        <v/>
      </c>
      <c r="F362" s="16" t="str">
        <f t="shared" si="54"/>
        <v/>
      </c>
      <c r="G362" s="16" t="str">
        <f t="shared" si="49"/>
        <v/>
      </c>
      <c r="H362" s="48" t="str">
        <f t="shared" si="47"/>
        <v/>
      </c>
    </row>
    <row r="363" spans="1:8" x14ac:dyDescent="0.15">
      <c r="A363" s="13" t="str">
        <f t="shared" si="48"/>
        <v/>
      </c>
      <c r="B363" s="16" t="str">
        <f t="shared" si="50"/>
        <v/>
      </c>
      <c r="C363" s="16" t="str">
        <f t="shared" si="51"/>
        <v/>
      </c>
      <c r="D363" s="16" t="str">
        <f t="shared" si="52"/>
        <v/>
      </c>
      <c r="E363" s="16" t="str">
        <f t="shared" si="53"/>
        <v/>
      </c>
      <c r="F363" s="16" t="str">
        <f t="shared" si="54"/>
        <v/>
      </c>
      <c r="G363" s="16" t="str">
        <f t="shared" si="49"/>
        <v/>
      </c>
      <c r="H363" s="48" t="str">
        <f t="shared" si="47"/>
        <v/>
      </c>
    </row>
    <row r="364" spans="1:8" x14ac:dyDescent="0.15">
      <c r="A364" s="13" t="str">
        <f t="shared" si="48"/>
        <v/>
      </c>
      <c r="B364" s="16" t="str">
        <f t="shared" si="50"/>
        <v/>
      </c>
      <c r="C364" s="16" t="str">
        <f t="shared" si="51"/>
        <v/>
      </c>
      <c r="D364" s="16" t="str">
        <f t="shared" si="52"/>
        <v/>
      </c>
      <c r="E364" s="16" t="str">
        <f t="shared" si="53"/>
        <v/>
      </c>
      <c r="F364" s="16" t="str">
        <f t="shared" si="54"/>
        <v/>
      </c>
      <c r="G364" s="16" t="str">
        <f t="shared" si="49"/>
        <v/>
      </c>
      <c r="H364" s="48" t="str">
        <f t="shared" si="47"/>
        <v/>
      </c>
    </row>
    <row r="365" spans="1:8" x14ac:dyDescent="0.15">
      <c r="A365" s="13" t="str">
        <f t="shared" si="48"/>
        <v/>
      </c>
      <c r="B365" s="16" t="str">
        <f t="shared" si="50"/>
        <v/>
      </c>
      <c r="C365" s="16" t="str">
        <f t="shared" si="51"/>
        <v/>
      </c>
      <c r="D365" s="16" t="str">
        <f t="shared" si="52"/>
        <v/>
      </c>
      <c r="E365" s="16" t="str">
        <f t="shared" si="53"/>
        <v/>
      </c>
      <c r="F365" s="16" t="str">
        <f t="shared" si="54"/>
        <v/>
      </c>
      <c r="G365" s="16" t="str">
        <f t="shared" si="49"/>
        <v/>
      </c>
      <c r="H365" s="48" t="str">
        <f t="shared" si="47"/>
        <v/>
      </c>
    </row>
    <row r="366" spans="1:8" x14ac:dyDescent="0.15">
      <c r="A366" s="13" t="str">
        <f t="shared" si="48"/>
        <v/>
      </c>
      <c r="B366" s="16" t="str">
        <f t="shared" si="50"/>
        <v/>
      </c>
      <c r="C366" s="16" t="str">
        <f t="shared" si="51"/>
        <v/>
      </c>
      <c r="D366" s="16" t="str">
        <f t="shared" si="52"/>
        <v/>
      </c>
      <c r="E366" s="16" t="str">
        <f t="shared" si="53"/>
        <v/>
      </c>
      <c r="F366" s="16" t="str">
        <f t="shared" si="54"/>
        <v/>
      </c>
      <c r="G366" s="16" t="str">
        <f t="shared" si="49"/>
        <v/>
      </c>
      <c r="H366" s="48" t="str">
        <f t="shared" si="47"/>
        <v/>
      </c>
    </row>
    <row r="367" spans="1:8" x14ac:dyDescent="0.15">
      <c r="A367" s="13" t="str">
        <f t="shared" si="48"/>
        <v/>
      </c>
      <c r="B367" s="16" t="str">
        <f t="shared" si="50"/>
        <v/>
      </c>
      <c r="C367" s="16" t="str">
        <f t="shared" si="51"/>
        <v/>
      </c>
      <c r="D367" s="16" t="str">
        <f t="shared" si="52"/>
        <v/>
      </c>
      <c r="E367" s="16" t="str">
        <f t="shared" si="53"/>
        <v/>
      </c>
      <c r="F367" s="16" t="str">
        <f t="shared" si="54"/>
        <v/>
      </c>
      <c r="G367" s="16" t="str">
        <f t="shared" si="49"/>
        <v/>
      </c>
      <c r="H367" s="48" t="str">
        <f t="shared" si="47"/>
        <v/>
      </c>
    </row>
    <row r="368" spans="1:8" x14ac:dyDescent="0.15">
      <c r="A368" s="13" t="str">
        <f t="shared" si="48"/>
        <v/>
      </c>
      <c r="B368" s="16" t="str">
        <f t="shared" si="50"/>
        <v/>
      </c>
      <c r="C368" s="16" t="str">
        <f t="shared" si="51"/>
        <v/>
      </c>
      <c r="D368" s="16" t="str">
        <f t="shared" si="52"/>
        <v/>
      </c>
      <c r="E368" s="16" t="str">
        <f t="shared" si="53"/>
        <v/>
      </c>
      <c r="F368" s="16" t="str">
        <f t="shared" si="54"/>
        <v/>
      </c>
      <c r="G368" s="16" t="str">
        <f t="shared" si="49"/>
        <v/>
      </c>
      <c r="H368" s="48" t="str">
        <f t="shared" si="47"/>
        <v/>
      </c>
    </row>
    <row r="369" spans="1:8" x14ac:dyDescent="0.15">
      <c r="A369" s="13" t="str">
        <f t="shared" si="48"/>
        <v/>
      </c>
      <c r="B369" s="16" t="str">
        <f t="shared" si="50"/>
        <v/>
      </c>
      <c r="C369" s="16" t="str">
        <f t="shared" si="51"/>
        <v/>
      </c>
      <c r="D369" s="16" t="str">
        <f t="shared" si="52"/>
        <v/>
      </c>
      <c r="E369" s="16" t="str">
        <f t="shared" si="53"/>
        <v/>
      </c>
      <c r="F369" s="16" t="str">
        <f t="shared" si="54"/>
        <v/>
      </c>
      <c r="G369" s="16" t="str">
        <f t="shared" si="49"/>
        <v/>
      </c>
      <c r="H369" s="48" t="str">
        <f t="shared" si="47"/>
        <v/>
      </c>
    </row>
    <row r="370" spans="1:8" x14ac:dyDescent="0.15">
      <c r="A370" s="13" t="str">
        <f t="shared" si="48"/>
        <v/>
      </c>
      <c r="B370" s="16" t="str">
        <f t="shared" si="50"/>
        <v/>
      </c>
      <c r="C370" s="16" t="str">
        <f t="shared" si="51"/>
        <v/>
      </c>
      <c r="D370" s="16" t="str">
        <f t="shared" si="52"/>
        <v/>
      </c>
      <c r="E370" s="16" t="str">
        <f t="shared" si="53"/>
        <v/>
      </c>
      <c r="F370" s="16" t="str">
        <f t="shared" si="54"/>
        <v/>
      </c>
      <c r="G370" s="16" t="str">
        <f t="shared" si="49"/>
        <v/>
      </c>
      <c r="H370" s="48" t="str">
        <f t="shared" si="47"/>
        <v/>
      </c>
    </row>
    <row r="371" spans="1:8" x14ac:dyDescent="0.15">
      <c r="A371" s="13" t="str">
        <f t="shared" si="48"/>
        <v/>
      </c>
      <c r="B371" s="16" t="str">
        <f t="shared" si="50"/>
        <v/>
      </c>
      <c r="C371" s="16" t="str">
        <f t="shared" si="51"/>
        <v/>
      </c>
      <c r="D371" s="16" t="str">
        <f t="shared" si="52"/>
        <v/>
      </c>
      <c r="E371" s="16" t="str">
        <f t="shared" si="53"/>
        <v/>
      </c>
      <c r="F371" s="16" t="str">
        <f t="shared" si="54"/>
        <v/>
      </c>
      <c r="G371" s="16" t="str">
        <f t="shared" si="49"/>
        <v/>
      </c>
      <c r="H371" s="48" t="str">
        <f t="shared" si="47"/>
        <v/>
      </c>
    </row>
    <row r="372" spans="1:8" x14ac:dyDescent="0.15">
      <c r="A372" s="13" t="str">
        <f t="shared" si="48"/>
        <v/>
      </c>
      <c r="B372" s="16" t="str">
        <f t="shared" si="50"/>
        <v/>
      </c>
      <c r="C372" s="16" t="str">
        <f t="shared" si="51"/>
        <v/>
      </c>
      <c r="D372" s="16" t="str">
        <f t="shared" si="52"/>
        <v/>
      </c>
      <c r="E372" s="16" t="str">
        <f t="shared" si="53"/>
        <v/>
      </c>
      <c r="F372" s="16" t="str">
        <f t="shared" si="54"/>
        <v/>
      </c>
      <c r="G372" s="16" t="str">
        <f t="shared" si="49"/>
        <v/>
      </c>
      <c r="H372" s="48" t="str">
        <f t="shared" si="47"/>
        <v/>
      </c>
    </row>
    <row r="373" spans="1:8" x14ac:dyDescent="0.15">
      <c r="A373" s="13" t="str">
        <f t="shared" si="48"/>
        <v/>
      </c>
      <c r="B373" s="16" t="str">
        <f t="shared" si="50"/>
        <v/>
      </c>
      <c r="C373" s="16" t="str">
        <f t="shared" si="51"/>
        <v/>
      </c>
      <c r="D373" s="16" t="str">
        <f t="shared" si="52"/>
        <v/>
      </c>
      <c r="E373" s="16" t="str">
        <f t="shared" si="53"/>
        <v/>
      </c>
      <c r="F373" s="16" t="str">
        <f t="shared" si="54"/>
        <v/>
      </c>
      <c r="G373" s="16" t="str">
        <f t="shared" si="49"/>
        <v/>
      </c>
      <c r="H373" s="48" t="str">
        <f t="shared" si="47"/>
        <v/>
      </c>
    </row>
    <row r="374" spans="1:8" x14ac:dyDescent="0.15">
      <c r="A374" s="13" t="str">
        <f t="shared" si="48"/>
        <v/>
      </c>
      <c r="B374" s="16" t="str">
        <f t="shared" si="50"/>
        <v/>
      </c>
      <c r="C374" s="16" t="str">
        <f t="shared" si="51"/>
        <v/>
      </c>
      <c r="D374" s="16" t="str">
        <f t="shared" si="52"/>
        <v/>
      </c>
      <c r="E374" s="16" t="str">
        <f t="shared" si="53"/>
        <v/>
      </c>
      <c r="F374" s="16" t="str">
        <f t="shared" si="54"/>
        <v/>
      </c>
      <c r="G374" s="16" t="str">
        <f t="shared" si="49"/>
        <v/>
      </c>
      <c r="H374" s="48" t="str">
        <f t="shared" si="47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I14" sqref="I14"/>
    </sheetView>
  </sheetViews>
  <sheetFormatPr baseColWidth="10" defaultRowHeight="16" x14ac:dyDescent="0.2"/>
  <sheetData>
    <row r="1" spans="1:10" x14ac:dyDescent="0.2">
      <c r="A1" s="1" t="s">
        <v>16</v>
      </c>
      <c r="B1" s="1" t="s">
        <v>17</v>
      </c>
      <c r="C1" s="1" t="s">
        <v>23</v>
      </c>
      <c r="D1" s="1" t="s">
        <v>19</v>
      </c>
      <c r="E1" s="1" t="s">
        <v>15</v>
      </c>
      <c r="F1" s="1" t="s">
        <v>22</v>
      </c>
      <c r="G1" s="1" t="s">
        <v>21</v>
      </c>
      <c r="H1" s="1" t="s">
        <v>20</v>
      </c>
      <c r="I1" s="1" t="s">
        <v>32</v>
      </c>
      <c r="J1" s="1" t="s">
        <v>30</v>
      </c>
    </row>
    <row r="2" spans="1:10" x14ac:dyDescent="0.2">
      <c r="A2" s="2">
        <v>12</v>
      </c>
      <c r="B2" s="2">
        <v>72</v>
      </c>
      <c r="C2" s="33">
        <v>1800</v>
      </c>
      <c r="D2" s="4">
        <v>0</v>
      </c>
      <c r="E2" s="4">
        <v>80000</v>
      </c>
      <c r="F2" s="4">
        <v>5000</v>
      </c>
      <c r="G2" s="4">
        <v>100</v>
      </c>
      <c r="H2" s="10">
        <f>E2*G2/100-F2</f>
        <v>75000</v>
      </c>
      <c r="I2" s="17">
        <f>RATE(B2,-C2,H2)</f>
        <v>1.6734452142402056E-2</v>
      </c>
      <c r="J2" s="8">
        <f>(1+I2)^A2-1</f>
        <v>0.22036706641724968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75"/>
  <sheetViews>
    <sheetView zoomScale="120" zoomScaleNormal="120" zoomScalePageLayoutView="120" workbookViewId="0">
      <selection activeCell="F6" sqref="F6:G6"/>
    </sheetView>
  </sheetViews>
  <sheetFormatPr baseColWidth="10" defaultRowHeight="12" x14ac:dyDescent="0.15"/>
  <cols>
    <col min="1" max="1" width="11.1640625" style="1" bestFit="1" customWidth="1"/>
    <col min="2" max="2" width="15.33203125" style="1" bestFit="1" customWidth="1"/>
    <col min="3" max="3" width="14.6640625" style="1" customWidth="1"/>
    <col min="4" max="5" width="13" style="1" customWidth="1"/>
    <col min="6" max="6" width="13.5" style="1" bestFit="1" customWidth="1"/>
    <col min="7" max="7" width="15" style="1" customWidth="1"/>
    <col min="8" max="8" width="9" style="1" bestFit="1" customWidth="1"/>
    <col min="9" max="9" width="9.1640625" style="1" bestFit="1" customWidth="1"/>
    <col min="10" max="10" width="14.83203125" style="1" customWidth="1"/>
    <col min="11" max="16384" width="10.83203125" style="1"/>
  </cols>
  <sheetData>
    <row r="1" spans="1:13" ht="26" x14ac:dyDescent="0.15">
      <c r="A1" s="51" t="s">
        <v>16</v>
      </c>
      <c r="B1" s="51" t="s">
        <v>17</v>
      </c>
      <c r="C1" s="51" t="s">
        <v>18</v>
      </c>
      <c r="D1" s="51" t="s">
        <v>15</v>
      </c>
      <c r="E1" s="51" t="s">
        <v>22</v>
      </c>
      <c r="F1" s="51" t="s">
        <v>21</v>
      </c>
      <c r="G1" s="51" t="s">
        <v>20</v>
      </c>
      <c r="H1" s="51" t="s">
        <v>23</v>
      </c>
      <c r="I1" s="51" t="s">
        <v>32</v>
      </c>
      <c r="J1" s="51" t="s">
        <v>30</v>
      </c>
      <c r="K1" s="51" t="s">
        <v>69</v>
      </c>
      <c r="L1" s="51" t="s">
        <v>72</v>
      </c>
      <c r="M1" s="51" t="s">
        <v>71</v>
      </c>
    </row>
    <row r="2" spans="1:13" x14ac:dyDescent="0.15">
      <c r="A2" s="2">
        <v>1</v>
      </c>
      <c r="B2" s="2">
        <v>20</v>
      </c>
      <c r="C2" s="3">
        <v>0.03</v>
      </c>
      <c r="D2" s="19">
        <v>6500000</v>
      </c>
      <c r="E2" s="19">
        <v>30000</v>
      </c>
      <c r="F2" s="19">
        <v>97</v>
      </c>
      <c r="G2" s="20">
        <f>D2*F2/100-E2</f>
        <v>6275000</v>
      </c>
      <c r="H2" s="20">
        <f>D2*C2/A2</f>
        <v>195000</v>
      </c>
      <c r="I2" s="22">
        <f>RATE(B2,-D2*C2/A2,G2,-D2)</f>
        <v>3.2378154995762742E-2</v>
      </c>
      <c r="J2" s="8">
        <f>(1+I2)^A2-1</f>
        <v>3.2378154995762687E-2</v>
      </c>
      <c r="K2" s="6">
        <v>0.22</v>
      </c>
      <c r="L2" s="8">
        <f>IRR(G7:G375)</f>
        <v>2.5633793035275021E-2</v>
      </c>
      <c r="M2" s="8">
        <f>(1+L2)^A2-1</f>
        <v>2.5633793035275021E-2</v>
      </c>
    </row>
    <row r="3" spans="1:13" x14ac:dyDescent="0.15">
      <c r="B3" s="6"/>
      <c r="C3" s="5"/>
      <c r="D3" s="5"/>
      <c r="G3" s="18"/>
      <c r="I3" s="8"/>
      <c r="J3" s="8"/>
    </row>
    <row r="4" spans="1:13" x14ac:dyDescent="0.15">
      <c r="B4" s="6"/>
      <c r="C4" s="5"/>
      <c r="D4" s="5"/>
      <c r="G4" s="6"/>
    </row>
    <row r="6" spans="1:13" ht="13" x14ac:dyDescent="0.15">
      <c r="A6" s="12" t="s">
        <v>28</v>
      </c>
      <c r="B6" s="12" t="s">
        <v>26</v>
      </c>
      <c r="C6" s="12" t="s">
        <v>24</v>
      </c>
      <c r="D6" s="12" t="s">
        <v>25</v>
      </c>
      <c r="E6" s="12" t="s">
        <v>27</v>
      </c>
      <c r="F6" s="12" t="s">
        <v>3</v>
      </c>
      <c r="G6" s="47" t="s">
        <v>70</v>
      </c>
      <c r="H6" s="7"/>
      <c r="I6" s="7"/>
    </row>
    <row r="7" spans="1:13" x14ac:dyDescent="0.15">
      <c r="A7" s="13">
        <f>IF(ROW(A7)-8&lt;$B$2,ROW(A7)-7,"")</f>
        <v>0</v>
      </c>
      <c r="B7" s="16">
        <f t="shared" ref="B7:B70" si="0">IF(ROW(A7)-8&lt;$B$2,$D$2,"")</f>
        <v>6500000</v>
      </c>
      <c r="C7" s="12"/>
      <c r="D7" s="12"/>
      <c r="E7" s="12"/>
      <c r="F7" s="21">
        <f>G2</f>
        <v>6275000</v>
      </c>
      <c r="G7" s="16">
        <f>IFERROR(F7-D7*$K$2,"")</f>
        <v>6275000</v>
      </c>
      <c r="H7" s="7"/>
      <c r="I7" s="7"/>
    </row>
    <row r="8" spans="1:13" x14ac:dyDescent="0.15">
      <c r="A8" s="13">
        <f t="shared" ref="A8:A71" si="1">IF(ROW(A8)-8&lt;$B$2,ROW(A8)-7,"")</f>
        <v>1</v>
      </c>
      <c r="B8" s="16">
        <f t="shared" si="0"/>
        <v>6500000</v>
      </c>
      <c r="C8" s="16">
        <f t="shared" ref="C8:C71" si="2">IF(ROW(A8)-8&lt;$B$2,-$H$2,"")</f>
        <v>-195000</v>
      </c>
      <c r="D8" s="16">
        <f>IFERROR(C8,"")</f>
        <v>-195000</v>
      </c>
      <c r="E8" s="16">
        <f t="shared" ref="E8:E71" si="3">IF(ROW(A8)-8&lt;$B$2,IF(ROW(A8)-8&lt;$B$2-1,0,-$D$2),"")</f>
        <v>0</v>
      </c>
      <c r="F8" s="16">
        <f>IFERROR(C8+E8,"")</f>
        <v>-195000</v>
      </c>
      <c r="G8" s="16">
        <f>IFERROR(F8-D8*$K$2,"")</f>
        <v>-152100</v>
      </c>
    </row>
    <row r="9" spans="1:13" x14ac:dyDescent="0.15">
      <c r="A9" s="13">
        <f t="shared" si="1"/>
        <v>2</v>
      </c>
      <c r="B9" s="16">
        <f t="shared" si="0"/>
        <v>6500000</v>
      </c>
      <c r="C9" s="16">
        <f t="shared" si="2"/>
        <v>-195000</v>
      </c>
      <c r="D9" s="16">
        <f t="shared" ref="D9:D72" si="4">IFERROR(C9,"")</f>
        <v>-195000</v>
      </c>
      <c r="E9" s="16">
        <f t="shared" si="3"/>
        <v>0</v>
      </c>
      <c r="F9" s="16">
        <f t="shared" ref="F9:F72" si="5">IFERROR(C9+E9,"")</f>
        <v>-195000</v>
      </c>
      <c r="G9" s="16">
        <f t="shared" ref="G9:G72" si="6">IFERROR(F9-D9*$K$2,"")</f>
        <v>-152100</v>
      </c>
    </row>
    <row r="10" spans="1:13" x14ac:dyDescent="0.15">
      <c r="A10" s="13">
        <f t="shared" si="1"/>
        <v>3</v>
      </c>
      <c r="B10" s="16">
        <f t="shared" si="0"/>
        <v>6500000</v>
      </c>
      <c r="C10" s="16">
        <f t="shared" si="2"/>
        <v>-195000</v>
      </c>
      <c r="D10" s="16">
        <f t="shared" si="4"/>
        <v>-195000</v>
      </c>
      <c r="E10" s="16">
        <f t="shared" si="3"/>
        <v>0</v>
      </c>
      <c r="F10" s="16">
        <f t="shared" si="5"/>
        <v>-195000</v>
      </c>
      <c r="G10" s="16">
        <f t="shared" si="6"/>
        <v>-152100</v>
      </c>
    </row>
    <row r="11" spans="1:13" x14ac:dyDescent="0.15">
      <c r="A11" s="13">
        <f t="shared" si="1"/>
        <v>4</v>
      </c>
      <c r="B11" s="16">
        <f t="shared" si="0"/>
        <v>6500000</v>
      </c>
      <c r="C11" s="16">
        <f t="shared" si="2"/>
        <v>-195000</v>
      </c>
      <c r="D11" s="16">
        <f t="shared" si="4"/>
        <v>-195000</v>
      </c>
      <c r="E11" s="16">
        <f t="shared" si="3"/>
        <v>0</v>
      </c>
      <c r="F11" s="16">
        <f t="shared" si="5"/>
        <v>-195000</v>
      </c>
      <c r="G11" s="16">
        <f t="shared" si="6"/>
        <v>-152100</v>
      </c>
    </row>
    <row r="12" spans="1:13" x14ac:dyDescent="0.15">
      <c r="A12" s="13">
        <f t="shared" si="1"/>
        <v>5</v>
      </c>
      <c r="B12" s="16">
        <f t="shared" si="0"/>
        <v>6500000</v>
      </c>
      <c r="C12" s="16">
        <f t="shared" si="2"/>
        <v>-195000</v>
      </c>
      <c r="D12" s="16">
        <f t="shared" si="4"/>
        <v>-195000</v>
      </c>
      <c r="E12" s="16">
        <f t="shared" si="3"/>
        <v>0</v>
      </c>
      <c r="F12" s="16">
        <f t="shared" si="5"/>
        <v>-195000</v>
      </c>
      <c r="G12" s="16">
        <f t="shared" si="6"/>
        <v>-152100</v>
      </c>
    </row>
    <row r="13" spans="1:13" x14ac:dyDescent="0.15">
      <c r="A13" s="13">
        <f t="shared" si="1"/>
        <v>6</v>
      </c>
      <c r="B13" s="16">
        <f t="shared" si="0"/>
        <v>6500000</v>
      </c>
      <c r="C13" s="16">
        <f t="shared" si="2"/>
        <v>-195000</v>
      </c>
      <c r="D13" s="16">
        <f t="shared" si="4"/>
        <v>-195000</v>
      </c>
      <c r="E13" s="16">
        <f t="shared" si="3"/>
        <v>0</v>
      </c>
      <c r="F13" s="16">
        <f t="shared" si="5"/>
        <v>-195000</v>
      </c>
      <c r="G13" s="16">
        <f t="shared" si="6"/>
        <v>-152100</v>
      </c>
    </row>
    <row r="14" spans="1:13" x14ac:dyDescent="0.15">
      <c r="A14" s="13">
        <f t="shared" si="1"/>
        <v>7</v>
      </c>
      <c r="B14" s="16">
        <f t="shared" si="0"/>
        <v>6500000</v>
      </c>
      <c r="C14" s="16">
        <f t="shared" si="2"/>
        <v>-195000</v>
      </c>
      <c r="D14" s="16">
        <f t="shared" si="4"/>
        <v>-195000</v>
      </c>
      <c r="E14" s="16">
        <f t="shared" si="3"/>
        <v>0</v>
      </c>
      <c r="F14" s="16">
        <f t="shared" si="5"/>
        <v>-195000</v>
      </c>
      <c r="G14" s="16">
        <f t="shared" si="6"/>
        <v>-152100</v>
      </c>
    </row>
    <row r="15" spans="1:13" x14ac:dyDescent="0.15">
      <c r="A15" s="13">
        <f t="shared" si="1"/>
        <v>8</v>
      </c>
      <c r="B15" s="16">
        <f t="shared" si="0"/>
        <v>6500000</v>
      </c>
      <c r="C15" s="16">
        <f t="shared" si="2"/>
        <v>-195000</v>
      </c>
      <c r="D15" s="16">
        <f t="shared" si="4"/>
        <v>-195000</v>
      </c>
      <c r="E15" s="16">
        <f t="shared" si="3"/>
        <v>0</v>
      </c>
      <c r="F15" s="16">
        <f t="shared" si="5"/>
        <v>-195000</v>
      </c>
      <c r="G15" s="16">
        <f t="shared" si="6"/>
        <v>-152100</v>
      </c>
    </row>
    <row r="16" spans="1:13" x14ac:dyDescent="0.15">
      <c r="A16" s="13">
        <f t="shared" si="1"/>
        <v>9</v>
      </c>
      <c r="B16" s="16">
        <f t="shared" si="0"/>
        <v>6500000</v>
      </c>
      <c r="C16" s="16">
        <f t="shared" si="2"/>
        <v>-195000</v>
      </c>
      <c r="D16" s="16">
        <f t="shared" si="4"/>
        <v>-195000</v>
      </c>
      <c r="E16" s="16">
        <f t="shared" si="3"/>
        <v>0</v>
      </c>
      <c r="F16" s="16">
        <f t="shared" si="5"/>
        <v>-195000</v>
      </c>
      <c r="G16" s="16">
        <f t="shared" si="6"/>
        <v>-152100</v>
      </c>
    </row>
    <row r="17" spans="1:7" x14ac:dyDescent="0.15">
      <c r="A17" s="13">
        <f t="shared" si="1"/>
        <v>10</v>
      </c>
      <c r="B17" s="16">
        <f t="shared" si="0"/>
        <v>6500000</v>
      </c>
      <c r="C17" s="16">
        <f t="shared" si="2"/>
        <v>-195000</v>
      </c>
      <c r="D17" s="16">
        <f t="shared" si="4"/>
        <v>-195000</v>
      </c>
      <c r="E17" s="16">
        <f t="shared" si="3"/>
        <v>0</v>
      </c>
      <c r="F17" s="16">
        <f t="shared" si="5"/>
        <v>-195000</v>
      </c>
      <c r="G17" s="16">
        <f t="shared" si="6"/>
        <v>-152100</v>
      </c>
    </row>
    <row r="18" spans="1:7" x14ac:dyDescent="0.15">
      <c r="A18" s="13">
        <f t="shared" si="1"/>
        <v>11</v>
      </c>
      <c r="B18" s="16">
        <f t="shared" si="0"/>
        <v>6500000</v>
      </c>
      <c r="C18" s="16">
        <f t="shared" si="2"/>
        <v>-195000</v>
      </c>
      <c r="D18" s="16">
        <f t="shared" si="4"/>
        <v>-195000</v>
      </c>
      <c r="E18" s="16">
        <f t="shared" si="3"/>
        <v>0</v>
      </c>
      <c r="F18" s="16">
        <f t="shared" si="5"/>
        <v>-195000</v>
      </c>
      <c r="G18" s="16">
        <f t="shared" si="6"/>
        <v>-152100</v>
      </c>
    </row>
    <row r="19" spans="1:7" x14ac:dyDescent="0.15">
      <c r="A19" s="13">
        <f t="shared" si="1"/>
        <v>12</v>
      </c>
      <c r="B19" s="16">
        <f t="shared" si="0"/>
        <v>6500000</v>
      </c>
      <c r="C19" s="16">
        <f t="shared" si="2"/>
        <v>-195000</v>
      </c>
      <c r="D19" s="16">
        <f t="shared" si="4"/>
        <v>-195000</v>
      </c>
      <c r="E19" s="16">
        <f t="shared" si="3"/>
        <v>0</v>
      </c>
      <c r="F19" s="16">
        <f t="shared" si="5"/>
        <v>-195000</v>
      </c>
      <c r="G19" s="16">
        <f t="shared" si="6"/>
        <v>-152100</v>
      </c>
    </row>
    <row r="20" spans="1:7" x14ac:dyDescent="0.15">
      <c r="A20" s="13">
        <f t="shared" si="1"/>
        <v>13</v>
      </c>
      <c r="B20" s="16">
        <f t="shared" si="0"/>
        <v>6500000</v>
      </c>
      <c r="C20" s="16">
        <f t="shared" si="2"/>
        <v>-195000</v>
      </c>
      <c r="D20" s="16">
        <f t="shared" si="4"/>
        <v>-195000</v>
      </c>
      <c r="E20" s="16">
        <f t="shared" si="3"/>
        <v>0</v>
      </c>
      <c r="F20" s="16">
        <f t="shared" si="5"/>
        <v>-195000</v>
      </c>
      <c r="G20" s="16">
        <f t="shared" si="6"/>
        <v>-152100</v>
      </c>
    </row>
    <row r="21" spans="1:7" x14ac:dyDescent="0.15">
      <c r="A21" s="13">
        <f t="shared" si="1"/>
        <v>14</v>
      </c>
      <c r="B21" s="16">
        <f t="shared" si="0"/>
        <v>6500000</v>
      </c>
      <c r="C21" s="16">
        <f t="shared" si="2"/>
        <v>-195000</v>
      </c>
      <c r="D21" s="16">
        <f t="shared" si="4"/>
        <v>-195000</v>
      </c>
      <c r="E21" s="16">
        <f t="shared" si="3"/>
        <v>0</v>
      </c>
      <c r="F21" s="16">
        <f t="shared" si="5"/>
        <v>-195000</v>
      </c>
      <c r="G21" s="16">
        <f t="shared" si="6"/>
        <v>-152100</v>
      </c>
    </row>
    <row r="22" spans="1:7" x14ac:dyDescent="0.15">
      <c r="A22" s="13">
        <f t="shared" si="1"/>
        <v>15</v>
      </c>
      <c r="B22" s="16">
        <f t="shared" si="0"/>
        <v>6500000</v>
      </c>
      <c r="C22" s="16">
        <f t="shared" si="2"/>
        <v>-195000</v>
      </c>
      <c r="D22" s="16">
        <f t="shared" si="4"/>
        <v>-195000</v>
      </c>
      <c r="E22" s="16">
        <f t="shared" si="3"/>
        <v>0</v>
      </c>
      <c r="F22" s="16">
        <f t="shared" si="5"/>
        <v>-195000</v>
      </c>
      <c r="G22" s="16">
        <f t="shared" si="6"/>
        <v>-152100</v>
      </c>
    </row>
    <row r="23" spans="1:7" x14ac:dyDescent="0.15">
      <c r="A23" s="13">
        <f t="shared" si="1"/>
        <v>16</v>
      </c>
      <c r="B23" s="16">
        <f t="shared" si="0"/>
        <v>6500000</v>
      </c>
      <c r="C23" s="16">
        <f t="shared" si="2"/>
        <v>-195000</v>
      </c>
      <c r="D23" s="16">
        <f t="shared" si="4"/>
        <v>-195000</v>
      </c>
      <c r="E23" s="16">
        <f t="shared" si="3"/>
        <v>0</v>
      </c>
      <c r="F23" s="16">
        <f t="shared" si="5"/>
        <v>-195000</v>
      </c>
      <c r="G23" s="16">
        <f t="shared" si="6"/>
        <v>-152100</v>
      </c>
    </row>
    <row r="24" spans="1:7" x14ac:dyDescent="0.15">
      <c r="A24" s="13">
        <f t="shared" si="1"/>
        <v>17</v>
      </c>
      <c r="B24" s="16">
        <f t="shared" si="0"/>
        <v>6500000</v>
      </c>
      <c r="C24" s="16">
        <f t="shared" si="2"/>
        <v>-195000</v>
      </c>
      <c r="D24" s="16">
        <f t="shared" si="4"/>
        <v>-195000</v>
      </c>
      <c r="E24" s="16">
        <f t="shared" si="3"/>
        <v>0</v>
      </c>
      <c r="F24" s="16">
        <f t="shared" si="5"/>
        <v>-195000</v>
      </c>
      <c r="G24" s="16">
        <f t="shared" si="6"/>
        <v>-152100</v>
      </c>
    </row>
    <row r="25" spans="1:7" x14ac:dyDescent="0.15">
      <c r="A25" s="13">
        <f t="shared" si="1"/>
        <v>18</v>
      </c>
      <c r="B25" s="16">
        <f t="shared" si="0"/>
        <v>6500000</v>
      </c>
      <c r="C25" s="16">
        <f t="shared" si="2"/>
        <v>-195000</v>
      </c>
      <c r="D25" s="16">
        <f t="shared" si="4"/>
        <v>-195000</v>
      </c>
      <c r="E25" s="16">
        <f t="shared" si="3"/>
        <v>0</v>
      </c>
      <c r="F25" s="16">
        <f t="shared" si="5"/>
        <v>-195000</v>
      </c>
      <c r="G25" s="16">
        <f t="shared" si="6"/>
        <v>-152100</v>
      </c>
    </row>
    <row r="26" spans="1:7" x14ac:dyDescent="0.15">
      <c r="A26" s="13">
        <f t="shared" si="1"/>
        <v>19</v>
      </c>
      <c r="B26" s="16">
        <f t="shared" si="0"/>
        <v>6500000</v>
      </c>
      <c r="C26" s="16">
        <f t="shared" si="2"/>
        <v>-195000</v>
      </c>
      <c r="D26" s="16">
        <f t="shared" si="4"/>
        <v>-195000</v>
      </c>
      <c r="E26" s="16">
        <f t="shared" si="3"/>
        <v>0</v>
      </c>
      <c r="F26" s="16">
        <f t="shared" si="5"/>
        <v>-195000</v>
      </c>
      <c r="G26" s="16">
        <f t="shared" si="6"/>
        <v>-152100</v>
      </c>
    </row>
    <row r="27" spans="1:7" x14ac:dyDescent="0.15">
      <c r="A27" s="13">
        <f t="shared" si="1"/>
        <v>20</v>
      </c>
      <c r="B27" s="16">
        <f t="shared" si="0"/>
        <v>6500000</v>
      </c>
      <c r="C27" s="16">
        <f t="shared" si="2"/>
        <v>-195000</v>
      </c>
      <c r="D27" s="16">
        <f t="shared" si="4"/>
        <v>-195000</v>
      </c>
      <c r="E27" s="16">
        <f t="shared" si="3"/>
        <v>-6500000</v>
      </c>
      <c r="F27" s="16">
        <f t="shared" si="5"/>
        <v>-6695000</v>
      </c>
      <c r="G27" s="16">
        <f t="shared" si="6"/>
        <v>-6652100</v>
      </c>
    </row>
    <row r="28" spans="1:7" x14ac:dyDescent="0.15">
      <c r="A28" s="13" t="str">
        <f t="shared" si="1"/>
        <v/>
      </c>
      <c r="B28" s="16" t="str">
        <f t="shared" si="0"/>
        <v/>
      </c>
      <c r="C28" s="16" t="str">
        <f t="shared" si="2"/>
        <v/>
      </c>
      <c r="D28" s="16" t="str">
        <f t="shared" si="4"/>
        <v/>
      </c>
      <c r="E28" s="16" t="str">
        <f t="shared" si="3"/>
        <v/>
      </c>
      <c r="F28" s="16" t="str">
        <f t="shared" si="5"/>
        <v/>
      </c>
      <c r="G28" s="16" t="str">
        <f t="shared" si="6"/>
        <v/>
      </c>
    </row>
    <row r="29" spans="1:7" x14ac:dyDescent="0.15">
      <c r="A29" s="13" t="str">
        <f t="shared" si="1"/>
        <v/>
      </c>
      <c r="B29" s="16" t="str">
        <f t="shared" si="0"/>
        <v/>
      </c>
      <c r="C29" s="16" t="str">
        <f t="shared" si="2"/>
        <v/>
      </c>
      <c r="D29" s="16" t="str">
        <f t="shared" si="4"/>
        <v/>
      </c>
      <c r="E29" s="16" t="str">
        <f t="shared" si="3"/>
        <v/>
      </c>
      <c r="F29" s="16" t="str">
        <f t="shared" si="5"/>
        <v/>
      </c>
      <c r="G29" s="16" t="str">
        <f t="shared" si="6"/>
        <v/>
      </c>
    </row>
    <row r="30" spans="1:7" x14ac:dyDescent="0.15">
      <c r="A30" s="13" t="str">
        <f t="shared" si="1"/>
        <v/>
      </c>
      <c r="B30" s="16" t="str">
        <f t="shared" si="0"/>
        <v/>
      </c>
      <c r="C30" s="16" t="str">
        <f t="shared" si="2"/>
        <v/>
      </c>
      <c r="D30" s="16" t="str">
        <f t="shared" si="4"/>
        <v/>
      </c>
      <c r="E30" s="16" t="str">
        <f t="shared" si="3"/>
        <v/>
      </c>
      <c r="F30" s="16" t="str">
        <f t="shared" si="5"/>
        <v/>
      </c>
      <c r="G30" s="16" t="str">
        <f t="shared" si="6"/>
        <v/>
      </c>
    </row>
    <row r="31" spans="1:7" x14ac:dyDescent="0.15">
      <c r="A31" s="13" t="str">
        <f t="shared" si="1"/>
        <v/>
      </c>
      <c r="B31" s="16" t="str">
        <f t="shared" si="0"/>
        <v/>
      </c>
      <c r="C31" s="16" t="str">
        <f t="shared" si="2"/>
        <v/>
      </c>
      <c r="D31" s="16" t="str">
        <f t="shared" si="4"/>
        <v/>
      </c>
      <c r="E31" s="16" t="str">
        <f t="shared" si="3"/>
        <v/>
      </c>
      <c r="F31" s="16" t="str">
        <f t="shared" si="5"/>
        <v/>
      </c>
      <c r="G31" s="16" t="str">
        <f t="shared" si="6"/>
        <v/>
      </c>
    </row>
    <row r="32" spans="1:7" x14ac:dyDescent="0.15">
      <c r="A32" s="13" t="str">
        <f t="shared" si="1"/>
        <v/>
      </c>
      <c r="B32" s="16" t="str">
        <f t="shared" si="0"/>
        <v/>
      </c>
      <c r="C32" s="16" t="str">
        <f t="shared" si="2"/>
        <v/>
      </c>
      <c r="D32" s="16" t="str">
        <f t="shared" si="4"/>
        <v/>
      </c>
      <c r="E32" s="16" t="str">
        <f t="shared" si="3"/>
        <v/>
      </c>
      <c r="F32" s="16" t="str">
        <f t="shared" si="5"/>
        <v/>
      </c>
      <c r="G32" s="16" t="str">
        <f t="shared" si="6"/>
        <v/>
      </c>
    </row>
    <row r="33" spans="1:7" x14ac:dyDescent="0.15">
      <c r="A33" s="13" t="str">
        <f t="shared" si="1"/>
        <v/>
      </c>
      <c r="B33" s="16" t="str">
        <f t="shared" si="0"/>
        <v/>
      </c>
      <c r="C33" s="16" t="str">
        <f t="shared" si="2"/>
        <v/>
      </c>
      <c r="D33" s="16" t="str">
        <f t="shared" si="4"/>
        <v/>
      </c>
      <c r="E33" s="16" t="str">
        <f t="shared" si="3"/>
        <v/>
      </c>
      <c r="F33" s="16" t="str">
        <f t="shared" si="5"/>
        <v/>
      </c>
      <c r="G33" s="16" t="str">
        <f t="shared" si="6"/>
        <v/>
      </c>
    </row>
    <row r="34" spans="1:7" x14ac:dyDescent="0.15">
      <c r="A34" s="13" t="str">
        <f t="shared" si="1"/>
        <v/>
      </c>
      <c r="B34" s="16" t="str">
        <f t="shared" si="0"/>
        <v/>
      </c>
      <c r="C34" s="16" t="str">
        <f t="shared" si="2"/>
        <v/>
      </c>
      <c r="D34" s="16" t="str">
        <f t="shared" si="4"/>
        <v/>
      </c>
      <c r="E34" s="16" t="str">
        <f t="shared" si="3"/>
        <v/>
      </c>
      <c r="F34" s="16" t="str">
        <f t="shared" si="5"/>
        <v/>
      </c>
      <c r="G34" s="16" t="str">
        <f t="shared" si="6"/>
        <v/>
      </c>
    </row>
    <row r="35" spans="1:7" x14ac:dyDescent="0.15">
      <c r="A35" s="13" t="str">
        <f t="shared" si="1"/>
        <v/>
      </c>
      <c r="B35" s="16" t="str">
        <f t="shared" si="0"/>
        <v/>
      </c>
      <c r="C35" s="16" t="str">
        <f t="shared" si="2"/>
        <v/>
      </c>
      <c r="D35" s="16" t="str">
        <f t="shared" si="4"/>
        <v/>
      </c>
      <c r="E35" s="16" t="str">
        <f t="shared" si="3"/>
        <v/>
      </c>
      <c r="F35" s="16" t="str">
        <f t="shared" si="5"/>
        <v/>
      </c>
      <c r="G35" s="16" t="str">
        <f t="shared" si="6"/>
        <v/>
      </c>
    </row>
    <row r="36" spans="1:7" x14ac:dyDescent="0.15">
      <c r="A36" s="13" t="str">
        <f t="shared" si="1"/>
        <v/>
      </c>
      <c r="B36" s="16" t="str">
        <f t="shared" si="0"/>
        <v/>
      </c>
      <c r="C36" s="16" t="str">
        <f t="shared" si="2"/>
        <v/>
      </c>
      <c r="D36" s="16" t="str">
        <f t="shared" si="4"/>
        <v/>
      </c>
      <c r="E36" s="16" t="str">
        <f t="shared" si="3"/>
        <v/>
      </c>
      <c r="F36" s="16" t="str">
        <f t="shared" si="5"/>
        <v/>
      </c>
      <c r="G36" s="16" t="str">
        <f t="shared" si="6"/>
        <v/>
      </c>
    </row>
    <row r="37" spans="1:7" x14ac:dyDescent="0.15">
      <c r="A37" s="13" t="str">
        <f t="shared" si="1"/>
        <v/>
      </c>
      <c r="B37" s="16" t="str">
        <f t="shared" si="0"/>
        <v/>
      </c>
      <c r="C37" s="16" t="str">
        <f t="shared" si="2"/>
        <v/>
      </c>
      <c r="D37" s="16" t="str">
        <f t="shared" si="4"/>
        <v/>
      </c>
      <c r="E37" s="16" t="str">
        <f t="shared" si="3"/>
        <v/>
      </c>
      <c r="F37" s="16" t="str">
        <f t="shared" si="5"/>
        <v/>
      </c>
      <c r="G37" s="16" t="str">
        <f t="shared" si="6"/>
        <v/>
      </c>
    </row>
    <row r="38" spans="1:7" x14ac:dyDescent="0.15">
      <c r="A38" s="13" t="str">
        <f t="shared" si="1"/>
        <v/>
      </c>
      <c r="B38" s="16" t="str">
        <f t="shared" si="0"/>
        <v/>
      </c>
      <c r="C38" s="16" t="str">
        <f t="shared" si="2"/>
        <v/>
      </c>
      <c r="D38" s="16" t="str">
        <f t="shared" si="4"/>
        <v/>
      </c>
      <c r="E38" s="16" t="str">
        <f t="shared" si="3"/>
        <v/>
      </c>
      <c r="F38" s="16" t="str">
        <f t="shared" si="5"/>
        <v/>
      </c>
      <c r="G38" s="16" t="str">
        <f t="shared" si="6"/>
        <v/>
      </c>
    </row>
    <row r="39" spans="1:7" x14ac:dyDescent="0.15">
      <c r="A39" s="13" t="str">
        <f t="shared" si="1"/>
        <v/>
      </c>
      <c r="B39" s="16" t="str">
        <f t="shared" si="0"/>
        <v/>
      </c>
      <c r="C39" s="16" t="str">
        <f t="shared" si="2"/>
        <v/>
      </c>
      <c r="D39" s="16" t="str">
        <f t="shared" si="4"/>
        <v/>
      </c>
      <c r="E39" s="16" t="str">
        <f t="shared" si="3"/>
        <v/>
      </c>
      <c r="F39" s="16" t="str">
        <f t="shared" si="5"/>
        <v/>
      </c>
      <c r="G39" s="16" t="str">
        <f t="shared" si="6"/>
        <v/>
      </c>
    </row>
    <row r="40" spans="1:7" x14ac:dyDescent="0.15">
      <c r="A40" s="13" t="str">
        <f t="shared" si="1"/>
        <v/>
      </c>
      <c r="B40" s="16" t="str">
        <f t="shared" si="0"/>
        <v/>
      </c>
      <c r="C40" s="16" t="str">
        <f t="shared" si="2"/>
        <v/>
      </c>
      <c r="D40" s="16" t="str">
        <f t="shared" si="4"/>
        <v/>
      </c>
      <c r="E40" s="16" t="str">
        <f t="shared" si="3"/>
        <v/>
      </c>
      <c r="F40" s="16" t="str">
        <f t="shared" si="5"/>
        <v/>
      </c>
      <c r="G40" s="16" t="str">
        <f t="shared" si="6"/>
        <v/>
      </c>
    </row>
    <row r="41" spans="1:7" x14ac:dyDescent="0.15">
      <c r="A41" s="13" t="str">
        <f t="shared" si="1"/>
        <v/>
      </c>
      <c r="B41" s="16" t="str">
        <f t="shared" si="0"/>
        <v/>
      </c>
      <c r="C41" s="16" t="str">
        <f t="shared" si="2"/>
        <v/>
      </c>
      <c r="D41" s="16" t="str">
        <f t="shared" si="4"/>
        <v/>
      </c>
      <c r="E41" s="16" t="str">
        <f t="shared" si="3"/>
        <v/>
      </c>
      <c r="F41" s="16" t="str">
        <f t="shared" si="5"/>
        <v/>
      </c>
      <c r="G41" s="16" t="str">
        <f t="shared" si="6"/>
        <v/>
      </c>
    </row>
    <row r="42" spans="1:7" x14ac:dyDescent="0.15">
      <c r="A42" s="13" t="str">
        <f t="shared" si="1"/>
        <v/>
      </c>
      <c r="B42" s="16" t="str">
        <f t="shared" si="0"/>
        <v/>
      </c>
      <c r="C42" s="16" t="str">
        <f t="shared" si="2"/>
        <v/>
      </c>
      <c r="D42" s="16" t="str">
        <f t="shared" si="4"/>
        <v/>
      </c>
      <c r="E42" s="16" t="str">
        <f t="shared" si="3"/>
        <v/>
      </c>
      <c r="F42" s="16" t="str">
        <f t="shared" si="5"/>
        <v/>
      </c>
      <c r="G42" s="16" t="str">
        <f t="shared" si="6"/>
        <v/>
      </c>
    </row>
    <row r="43" spans="1:7" x14ac:dyDescent="0.15">
      <c r="A43" s="13" t="str">
        <f t="shared" si="1"/>
        <v/>
      </c>
      <c r="B43" s="16" t="str">
        <f t="shared" si="0"/>
        <v/>
      </c>
      <c r="C43" s="16" t="str">
        <f t="shared" si="2"/>
        <v/>
      </c>
      <c r="D43" s="16" t="str">
        <f t="shared" si="4"/>
        <v/>
      </c>
      <c r="E43" s="16" t="str">
        <f t="shared" si="3"/>
        <v/>
      </c>
      <c r="F43" s="16" t="str">
        <f t="shared" si="5"/>
        <v/>
      </c>
      <c r="G43" s="16" t="str">
        <f t="shared" si="6"/>
        <v/>
      </c>
    </row>
    <row r="44" spans="1:7" x14ac:dyDescent="0.15">
      <c r="A44" s="13" t="str">
        <f t="shared" si="1"/>
        <v/>
      </c>
      <c r="B44" s="16" t="str">
        <f t="shared" si="0"/>
        <v/>
      </c>
      <c r="C44" s="16" t="str">
        <f t="shared" si="2"/>
        <v/>
      </c>
      <c r="D44" s="16" t="str">
        <f t="shared" si="4"/>
        <v/>
      </c>
      <c r="E44" s="16" t="str">
        <f t="shared" si="3"/>
        <v/>
      </c>
      <c r="F44" s="16" t="str">
        <f t="shared" si="5"/>
        <v/>
      </c>
      <c r="G44" s="16" t="str">
        <f t="shared" si="6"/>
        <v/>
      </c>
    </row>
    <row r="45" spans="1:7" x14ac:dyDescent="0.15">
      <c r="A45" s="13" t="str">
        <f t="shared" si="1"/>
        <v/>
      </c>
      <c r="B45" s="16" t="str">
        <f t="shared" si="0"/>
        <v/>
      </c>
      <c r="C45" s="16" t="str">
        <f t="shared" si="2"/>
        <v/>
      </c>
      <c r="D45" s="16" t="str">
        <f t="shared" si="4"/>
        <v/>
      </c>
      <c r="E45" s="16" t="str">
        <f t="shared" si="3"/>
        <v/>
      </c>
      <c r="F45" s="16" t="str">
        <f t="shared" si="5"/>
        <v/>
      </c>
      <c r="G45" s="16" t="str">
        <f t="shared" si="6"/>
        <v/>
      </c>
    </row>
    <row r="46" spans="1:7" x14ac:dyDescent="0.15">
      <c r="A46" s="13" t="str">
        <f t="shared" si="1"/>
        <v/>
      </c>
      <c r="B46" s="16" t="str">
        <f t="shared" si="0"/>
        <v/>
      </c>
      <c r="C46" s="16" t="str">
        <f t="shared" si="2"/>
        <v/>
      </c>
      <c r="D46" s="16" t="str">
        <f t="shared" si="4"/>
        <v/>
      </c>
      <c r="E46" s="16" t="str">
        <f t="shared" si="3"/>
        <v/>
      </c>
      <c r="F46" s="16" t="str">
        <f t="shared" si="5"/>
        <v/>
      </c>
      <c r="G46" s="16" t="str">
        <f t="shared" si="6"/>
        <v/>
      </c>
    </row>
    <row r="47" spans="1:7" x14ac:dyDescent="0.15">
      <c r="A47" s="13" t="str">
        <f t="shared" si="1"/>
        <v/>
      </c>
      <c r="B47" s="16" t="str">
        <f t="shared" si="0"/>
        <v/>
      </c>
      <c r="C47" s="16" t="str">
        <f t="shared" si="2"/>
        <v/>
      </c>
      <c r="D47" s="16" t="str">
        <f t="shared" si="4"/>
        <v/>
      </c>
      <c r="E47" s="16" t="str">
        <f t="shared" si="3"/>
        <v/>
      </c>
      <c r="F47" s="16" t="str">
        <f t="shared" si="5"/>
        <v/>
      </c>
      <c r="G47" s="16" t="str">
        <f t="shared" si="6"/>
        <v/>
      </c>
    </row>
    <row r="48" spans="1:7" x14ac:dyDescent="0.15">
      <c r="A48" s="13" t="str">
        <f t="shared" si="1"/>
        <v/>
      </c>
      <c r="B48" s="16" t="str">
        <f t="shared" si="0"/>
        <v/>
      </c>
      <c r="C48" s="16" t="str">
        <f t="shared" si="2"/>
        <v/>
      </c>
      <c r="D48" s="16" t="str">
        <f t="shared" si="4"/>
        <v/>
      </c>
      <c r="E48" s="16" t="str">
        <f t="shared" si="3"/>
        <v/>
      </c>
      <c r="F48" s="16" t="str">
        <f t="shared" si="5"/>
        <v/>
      </c>
      <c r="G48" s="16" t="str">
        <f t="shared" si="6"/>
        <v/>
      </c>
    </row>
    <row r="49" spans="1:7" x14ac:dyDescent="0.15">
      <c r="A49" s="13" t="str">
        <f t="shared" si="1"/>
        <v/>
      </c>
      <c r="B49" s="16" t="str">
        <f t="shared" si="0"/>
        <v/>
      </c>
      <c r="C49" s="16" t="str">
        <f t="shared" si="2"/>
        <v/>
      </c>
      <c r="D49" s="16" t="str">
        <f t="shared" si="4"/>
        <v/>
      </c>
      <c r="E49" s="16" t="str">
        <f t="shared" si="3"/>
        <v/>
      </c>
      <c r="F49" s="16" t="str">
        <f t="shared" si="5"/>
        <v/>
      </c>
      <c r="G49" s="16" t="str">
        <f t="shared" si="6"/>
        <v/>
      </c>
    </row>
    <row r="50" spans="1:7" x14ac:dyDescent="0.15">
      <c r="A50" s="13" t="str">
        <f t="shared" si="1"/>
        <v/>
      </c>
      <c r="B50" s="16" t="str">
        <f t="shared" si="0"/>
        <v/>
      </c>
      <c r="C50" s="16" t="str">
        <f t="shared" si="2"/>
        <v/>
      </c>
      <c r="D50" s="16" t="str">
        <f t="shared" si="4"/>
        <v/>
      </c>
      <c r="E50" s="16" t="str">
        <f t="shared" si="3"/>
        <v/>
      </c>
      <c r="F50" s="16" t="str">
        <f t="shared" si="5"/>
        <v/>
      </c>
      <c r="G50" s="16" t="str">
        <f t="shared" si="6"/>
        <v/>
      </c>
    </row>
    <row r="51" spans="1:7" x14ac:dyDescent="0.15">
      <c r="A51" s="13" t="str">
        <f t="shared" si="1"/>
        <v/>
      </c>
      <c r="B51" s="16" t="str">
        <f t="shared" si="0"/>
        <v/>
      </c>
      <c r="C51" s="16" t="str">
        <f t="shared" si="2"/>
        <v/>
      </c>
      <c r="D51" s="16" t="str">
        <f t="shared" si="4"/>
        <v/>
      </c>
      <c r="E51" s="16" t="str">
        <f t="shared" si="3"/>
        <v/>
      </c>
      <c r="F51" s="16" t="str">
        <f t="shared" si="5"/>
        <v/>
      </c>
      <c r="G51" s="16" t="str">
        <f t="shared" si="6"/>
        <v/>
      </c>
    </row>
    <row r="52" spans="1:7" x14ac:dyDescent="0.15">
      <c r="A52" s="13" t="str">
        <f t="shared" si="1"/>
        <v/>
      </c>
      <c r="B52" s="16" t="str">
        <f t="shared" si="0"/>
        <v/>
      </c>
      <c r="C52" s="16" t="str">
        <f t="shared" si="2"/>
        <v/>
      </c>
      <c r="D52" s="16" t="str">
        <f t="shared" si="4"/>
        <v/>
      </c>
      <c r="E52" s="16" t="str">
        <f t="shared" si="3"/>
        <v/>
      </c>
      <c r="F52" s="16" t="str">
        <f t="shared" si="5"/>
        <v/>
      </c>
      <c r="G52" s="16" t="str">
        <f t="shared" si="6"/>
        <v/>
      </c>
    </row>
    <row r="53" spans="1:7" x14ac:dyDescent="0.15">
      <c r="A53" s="13" t="str">
        <f t="shared" si="1"/>
        <v/>
      </c>
      <c r="B53" s="16" t="str">
        <f t="shared" si="0"/>
        <v/>
      </c>
      <c r="C53" s="16" t="str">
        <f t="shared" si="2"/>
        <v/>
      </c>
      <c r="D53" s="16" t="str">
        <f t="shared" si="4"/>
        <v/>
      </c>
      <c r="E53" s="16" t="str">
        <f t="shared" si="3"/>
        <v/>
      </c>
      <c r="F53" s="16" t="str">
        <f t="shared" si="5"/>
        <v/>
      </c>
      <c r="G53" s="16" t="str">
        <f t="shared" si="6"/>
        <v/>
      </c>
    </row>
    <row r="54" spans="1:7" x14ac:dyDescent="0.15">
      <c r="A54" s="13" t="str">
        <f t="shared" si="1"/>
        <v/>
      </c>
      <c r="B54" s="16" t="str">
        <f t="shared" si="0"/>
        <v/>
      </c>
      <c r="C54" s="16" t="str">
        <f t="shared" si="2"/>
        <v/>
      </c>
      <c r="D54" s="16" t="str">
        <f t="shared" si="4"/>
        <v/>
      </c>
      <c r="E54" s="16" t="str">
        <f t="shared" si="3"/>
        <v/>
      </c>
      <c r="F54" s="16" t="str">
        <f t="shared" si="5"/>
        <v/>
      </c>
      <c r="G54" s="16" t="str">
        <f t="shared" si="6"/>
        <v/>
      </c>
    </row>
    <row r="55" spans="1:7" x14ac:dyDescent="0.15">
      <c r="A55" s="13" t="str">
        <f t="shared" si="1"/>
        <v/>
      </c>
      <c r="B55" s="16" t="str">
        <f t="shared" si="0"/>
        <v/>
      </c>
      <c r="C55" s="16" t="str">
        <f t="shared" si="2"/>
        <v/>
      </c>
      <c r="D55" s="16" t="str">
        <f t="shared" si="4"/>
        <v/>
      </c>
      <c r="E55" s="16" t="str">
        <f t="shared" si="3"/>
        <v/>
      </c>
      <c r="F55" s="16" t="str">
        <f t="shared" si="5"/>
        <v/>
      </c>
      <c r="G55" s="16" t="str">
        <f t="shared" si="6"/>
        <v/>
      </c>
    </row>
    <row r="56" spans="1:7" x14ac:dyDescent="0.15">
      <c r="A56" s="13" t="str">
        <f t="shared" si="1"/>
        <v/>
      </c>
      <c r="B56" s="16" t="str">
        <f t="shared" si="0"/>
        <v/>
      </c>
      <c r="C56" s="16" t="str">
        <f t="shared" si="2"/>
        <v/>
      </c>
      <c r="D56" s="16" t="str">
        <f t="shared" si="4"/>
        <v/>
      </c>
      <c r="E56" s="16" t="str">
        <f t="shared" si="3"/>
        <v/>
      </c>
      <c r="F56" s="16" t="str">
        <f t="shared" si="5"/>
        <v/>
      </c>
      <c r="G56" s="16" t="str">
        <f t="shared" si="6"/>
        <v/>
      </c>
    </row>
    <row r="57" spans="1:7" x14ac:dyDescent="0.15">
      <c r="A57" s="13" t="str">
        <f t="shared" si="1"/>
        <v/>
      </c>
      <c r="B57" s="16" t="str">
        <f t="shared" si="0"/>
        <v/>
      </c>
      <c r="C57" s="16" t="str">
        <f t="shared" si="2"/>
        <v/>
      </c>
      <c r="D57" s="16" t="str">
        <f t="shared" si="4"/>
        <v/>
      </c>
      <c r="E57" s="16" t="str">
        <f t="shared" si="3"/>
        <v/>
      </c>
      <c r="F57" s="16" t="str">
        <f t="shared" si="5"/>
        <v/>
      </c>
      <c r="G57" s="16" t="str">
        <f t="shared" si="6"/>
        <v/>
      </c>
    </row>
    <row r="58" spans="1:7" x14ac:dyDescent="0.15">
      <c r="A58" s="13" t="str">
        <f t="shared" si="1"/>
        <v/>
      </c>
      <c r="B58" s="16" t="str">
        <f t="shared" si="0"/>
        <v/>
      </c>
      <c r="C58" s="16" t="str">
        <f t="shared" si="2"/>
        <v/>
      </c>
      <c r="D58" s="16" t="str">
        <f t="shared" si="4"/>
        <v/>
      </c>
      <c r="E58" s="16" t="str">
        <f t="shared" si="3"/>
        <v/>
      </c>
      <c r="F58" s="16" t="str">
        <f t="shared" si="5"/>
        <v/>
      </c>
      <c r="G58" s="16" t="str">
        <f t="shared" si="6"/>
        <v/>
      </c>
    </row>
    <row r="59" spans="1:7" x14ac:dyDescent="0.15">
      <c r="A59" s="13" t="str">
        <f t="shared" si="1"/>
        <v/>
      </c>
      <c r="B59" s="16" t="str">
        <f t="shared" si="0"/>
        <v/>
      </c>
      <c r="C59" s="16" t="str">
        <f t="shared" si="2"/>
        <v/>
      </c>
      <c r="D59" s="16" t="str">
        <f t="shared" si="4"/>
        <v/>
      </c>
      <c r="E59" s="16" t="str">
        <f t="shared" si="3"/>
        <v/>
      </c>
      <c r="F59" s="16" t="str">
        <f t="shared" si="5"/>
        <v/>
      </c>
      <c r="G59" s="16" t="str">
        <f t="shared" si="6"/>
        <v/>
      </c>
    </row>
    <row r="60" spans="1:7" x14ac:dyDescent="0.15">
      <c r="A60" s="13" t="str">
        <f t="shared" si="1"/>
        <v/>
      </c>
      <c r="B60" s="16" t="str">
        <f t="shared" si="0"/>
        <v/>
      </c>
      <c r="C60" s="16" t="str">
        <f t="shared" si="2"/>
        <v/>
      </c>
      <c r="D60" s="16" t="str">
        <f t="shared" si="4"/>
        <v/>
      </c>
      <c r="E60" s="16" t="str">
        <f t="shared" si="3"/>
        <v/>
      </c>
      <c r="F60" s="16" t="str">
        <f t="shared" si="5"/>
        <v/>
      </c>
      <c r="G60" s="16" t="str">
        <f t="shared" si="6"/>
        <v/>
      </c>
    </row>
    <row r="61" spans="1:7" x14ac:dyDescent="0.15">
      <c r="A61" s="13" t="str">
        <f t="shared" si="1"/>
        <v/>
      </c>
      <c r="B61" s="16" t="str">
        <f t="shared" si="0"/>
        <v/>
      </c>
      <c r="C61" s="16" t="str">
        <f t="shared" si="2"/>
        <v/>
      </c>
      <c r="D61" s="16" t="str">
        <f t="shared" si="4"/>
        <v/>
      </c>
      <c r="E61" s="16" t="str">
        <f t="shared" si="3"/>
        <v/>
      </c>
      <c r="F61" s="16" t="str">
        <f t="shared" si="5"/>
        <v/>
      </c>
      <c r="G61" s="16" t="str">
        <f t="shared" si="6"/>
        <v/>
      </c>
    </row>
    <row r="62" spans="1:7" x14ac:dyDescent="0.15">
      <c r="A62" s="13" t="str">
        <f t="shared" si="1"/>
        <v/>
      </c>
      <c r="B62" s="16" t="str">
        <f t="shared" si="0"/>
        <v/>
      </c>
      <c r="C62" s="16" t="str">
        <f t="shared" si="2"/>
        <v/>
      </c>
      <c r="D62" s="16" t="str">
        <f t="shared" si="4"/>
        <v/>
      </c>
      <c r="E62" s="16" t="str">
        <f t="shared" si="3"/>
        <v/>
      </c>
      <c r="F62" s="16" t="str">
        <f t="shared" si="5"/>
        <v/>
      </c>
      <c r="G62" s="16" t="str">
        <f t="shared" si="6"/>
        <v/>
      </c>
    </row>
    <row r="63" spans="1:7" x14ac:dyDescent="0.15">
      <c r="A63" s="13" t="str">
        <f t="shared" si="1"/>
        <v/>
      </c>
      <c r="B63" s="16" t="str">
        <f t="shared" si="0"/>
        <v/>
      </c>
      <c r="C63" s="16" t="str">
        <f t="shared" si="2"/>
        <v/>
      </c>
      <c r="D63" s="16" t="str">
        <f t="shared" si="4"/>
        <v/>
      </c>
      <c r="E63" s="16" t="str">
        <f t="shared" si="3"/>
        <v/>
      </c>
      <c r="F63" s="16" t="str">
        <f t="shared" si="5"/>
        <v/>
      </c>
      <c r="G63" s="16" t="str">
        <f t="shared" si="6"/>
        <v/>
      </c>
    </row>
    <row r="64" spans="1:7" x14ac:dyDescent="0.15">
      <c r="A64" s="13" t="str">
        <f t="shared" si="1"/>
        <v/>
      </c>
      <c r="B64" s="16" t="str">
        <f t="shared" si="0"/>
        <v/>
      </c>
      <c r="C64" s="16" t="str">
        <f t="shared" si="2"/>
        <v/>
      </c>
      <c r="D64" s="16" t="str">
        <f t="shared" si="4"/>
        <v/>
      </c>
      <c r="E64" s="16" t="str">
        <f t="shared" si="3"/>
        <v/>
      </c>
      <c r="F64" s="16" t="str">
        <f t="shared" si="5"/>
        <v/>
      </c>
      <c r="G64" s="16" t="str">
        <f t="shared" si="6"/>
        <v/>
      </c>
    </row>
    <row r="65" spans="1:7" x14ac:dyDescent="0.15">
      <c r="A65" s="13" t="str">
        <f t="shared" si="1"/>
        <v/>
      </c>
      <c r="B65" s="16" t="str">
        <f t="shared" si="0"/>
        <v/>
      </c>
      <c r="C65" s="16" t="str">
        <f t="shared" si="2"/>
        <v/>
      </c>
      <c r="D65" s="16" t="str">
        <f t="shared" si="4"/>
        <v/>
      </c>
      <c r="E65" s="16" t="str">
        <f t="shared" si="3"/>
        <v/>
      </c>
      <c r="F65" s="16" t="str">
        <f t="shared" si="5"/>
        <v/>
      </c>
      <c r="G65" s="16" t="str">
        <f t="shared" si="6"/>
        <v/>
      </c>
    </row>
    <row r="66" spans="1:7" x14ac:dyDescent="0.15">
      <c r="A66" s="13" t="str">
        <f t="shared" si="1"/>
        <v/>
      </c>
      <c r="B66" s="16" t="str">
        <f t="shared" si="0"/>
        <v/>
      </c>
      <c r="C66" s="16" t="str">
        <f t="shared" si="2"/>
        <v/>
      </c>
      <c r="D66" s="16" t="str">
        <f t="shared" si="4"/>
        <v/>
      </c>
      <c r="E66" s="16" t="str">
        <f t="shared" si="3"/>
        <v/>
      </c>
      <c r="F66" s="16" t="str">
        <f t="shared" si="5"/>
        <v/>
      </c>
      <c r="G66" s="16" t="str">
        <f t="shared" si="6"/>
        <v/>
      </c>
    </row>
    <row r="67" spans="1:7" x14ac:dyDescent="0.15">
      <c r="A67" s="13" t="str">
        <f t="shared" si="1"/>
        <v/>
      </c>
      <c r="B67" s="16" t="str">
        <f t="shared" si="0"/>
        <v/>
      </c>
      <c r="C67" s="16" t="str">
        <f t="shared" si="2"/>
        <v/>
      </c>
      <c r="D67" s="16" t="str">
        <f t="shared" si="4"/>
        <v/>
      </c>
      <c r="E67" s="16" t="str">
        <f t="shared" si="3"/>
        <v/>
      </c>
      <c r="F67" s="16" t="str">
        <f t="shared" si="5"/>
        <v/>
      </c>
      <c r="G67" s="16" t="str">
        <f t="shared" si="6"/>
        <v/>
      </c>
    </row>
    <row r="68" spans="1:7" x14ac:dyDescent="0.15">
      <c r="A68" s="13" t="str">
        <f t="shared" si="1"/>
        <v/>
      </c>
      <c r="B68" s="16" t="str">
        <f t="shared" si="0"/>
        <v/>
      </c>
      <c r="C68" s="16" t="str">
        <f t="shared" si="2"/>
        <v/>
      </c>
      <c r="D68" s="16" t="str">
        <f t="shared" si="4"/>
        <v/>
      </c>
      <c r="E68" s="16" t="str">
        <f t="shared" si="3"/>
        <v/>
      </c>
      <c r="F68" s="16" t="str">
        <f t="shared" si="5"/>
        <v/>
      </c>
      <c r="G68" s="16" t="str">
        <f t="shared" si="6"/>
        <v/>
      </c>
    </row>
    <row r="69" spans="1:7" x14ac:dyDescent="0.15">
      <c r="A69" s="13" t="str">
        <f t="shared" si="1"/>
        <v/>
      </c>
      <c r="B69" s="16" t="str">
        <f t="shared" si="0"/>
        <v/>
      </c>
      <c r="C69" s="16" t="str">
        <f t="shared" si="2"/>
        <v/>
      </c>
      <c r="D69" s="16" t="str">
        <f t="shared" si="4"/>
        <v/>
      </c>
      <c r="E69" s="16" t="str">
        <f t="shared" si="3"/>
        <v/>
      </c>
      <c r="F69" s="16" t="str">
        <f t="shared" si="5"/>
        <v/>
      </c>
      <c r="G69" s="16" t="str">
        <f t="shared" si="6"/>
        <v/>
      </c>
    </row>
    <row r="70" spans="1:7" x14ac:dyDescent="0.15">
      <c r="A70" s="13" t="str">
        <f t="shared" si="1"/>
        <v/>
      </c>
      <c r="B70" s="16" t="str">
        <f t="shared" si="0"/>
        <v/>
      </c>
      <c r="C70" s="16" t="str">
        <f t="shared" si="2"/>
        <v/>
      </c>
      <c r="D70" s="16" t="str">
        <f t="shared" si="4"/>
        <v/>
      </c>
      <c r="E70" s="16" t="str">
        <f t="shared" si="3"/>
        <v/>
      </c>
      <c r="F70" s="16" t="str">
        <f t="shared" si="5"/>
        <v/>
      </c>
      <c r="G70" s="16" t="str">
        <f t="shared" si="6"/>
        <v/>
      </c>
    </row>
    <row r="71" spans="1:7" x14ac:dyDescent="0.15">
      <c r="A71" s="13" t="str">
        <f t="shared" si="1"/>
        <v/>
      </c>
      <c r="B71" s="16" t="str">
        <f t="shared" ref="B71:B134" si="7">IF(ROW(A71)-8&lt;$B$2,$D$2,"")</f>
        <v/>
      </c>
      <c r="C71" s="16" t="str">
        <f t="shared" si="2"/>
        <v/>
      </c>
      <c r="D71" s="16" t="str">
        <f t="shared" si="4"/>
        <v/>
      </c>
      <c r="E71" s="16" t="str">
        <f t="shared" si="3"/>
        <v/>
      </c>
      <c r="F71" s="16" t="str">
        <f t="shared" si="5"/>
        <v/>
      </c>
      <c r="G71" s="16" t="str">
        <f t="shared" si="6"/>
        <v/>
      </c>
    </row>
    <row r="72" spans="1:7" x14ac:dyDescent="0.15">
      <c r="A72" s="13" t="str">
        <f t="shared" ref="A72:A135" si="8">IF(ROW(A72)-8&lt;$B$2,ROW(A72)-7,"")</f>
        <v/>
      </c>
      <c r="B72" s="16" t="str">
        <f t="shared" si="7"/>
        <v/>
      </c>
      <c r="C72" s="16" t="str">
        <f t="shared" ref="C72:C135" si="9">IF(ROW(A72)-8&lt;$B$2,-$H$2,"")</f>
        <v/>
      </c>
      <c r="D72" s="16" t="str">
        <f t="shared" si="4"/>
        <v/>
      </c>
      <c r="E72" s="16" t="str">
        <f t="shared" ref="E72:E135" si="10">IF(ROW(A72)-8&lt;$B$2,IF(ROW(A72)-8&lt;$B$2-1,0,-$D$2),"")</f>
        <v/>
      </c>
      <c r="F72" s="16" t="str">
        <f t="shared" si="5"/>
        <v/>
      </c>
      <c r="G72" s="16" t="str">
        <f t="shared" si="6"/>
        <v/>
      </c>
    </row>
    <row r="73" spans="1:7" x14ac:dyDescent="0.15">
      <c r="A73" s="13" t="str">
        <f t="shared" si="8"/>
        <v/>
      </c>
      <c r="B73" s="16" t="str">
        <f t="shared" si="7"/>
        <v/>
      </c>
      <c r="C73" s="16" t="str">
        <f t="shared" si="9"/>
        <v/>
      </c>
      <c r="D73" s="16" t="str">
        <f t="shared" ref="D73:D136" si="11">IFERROR(C73,"")</f>
        <v/>
      </c>
      <c r="E73" s="16" t="str">
        <f t="shared" si="10"/>
        <v/>
      </c>
      <c r="F73" s="16" t="str">
        <f t="shared" ref="F73:F136" si="12">IFERROR(C73+E73,"")</f>
        <v/>
      </c>
      <c r="G73" s="16" t="str">
        <f t="shared" ref="G73:G136" si="13">IFERROR(F73-D73*$K$2,"")</f>
        <v/>
      </c>
    </row>
    <row r="74" spans="1:7" x14ac:dyDescent="0.15">
      <c r="A74" s="13" t="str">
        <f t="shared" si="8"/>
        <v/>
      </c>
      <c r="B74" s="16" t="str">
        <f t="shared" si="7"/>
        <v/>
      </c>
      <c r="C74" s="16" t="str">
        <f t="shared" si="9"/>
        <v/>
      </c>
      <c r="D74" s="16" t="str">
        <f t="shared" si="11"/>
        <v/>
      </c>
      <c r="E74" s="16" t="str">
        <f t="shared" si="10"/>
        <v/>
      </c>
      <c r="F74" s="16" t="str">
        <f t="shared" si="12"/>
        <v/>
      </c>
      <c r="G74" s="16" t="str">
        <f t="shared" si="13"/>
        <v/>
      </c>
    </row>
    <row r="75" spans="1:7" x14ac:dyDescent="0.15">
      <c r="A75" s="13" t="str">
        <f t="shared" si="8"/>
        <v/>
      </c>
      <c r="B75" s="16" t="str">
        <f t="shared" si="7"/>
        <v/>
      </c>
      <c r="C75" s="16" t="str">
        <f t="shared" si="9"/>
        <v/>
      </c>
      <c r="D75" s="16" t="str">
        <f t="shared" si="11"/>
        <v/>
      </c>
      <c r="E75" s="16" t="str">
        <f t="shared" si="10"/>
        <v/>
      </c>
      <c r="F75" s="16" t="str">
        <f t="shared" si="12"/>
        <v/>
      </c>
      <c r="G75" s="16" t="str">
        <f t="shared" si="13"/>
        <v/>
      </c>
    </row>
    <row r="76" spans="1:7" x14ac:dyDescent="0.15">
      <c r="A76" s="13" t="str">
        <f t="shared" si="8"/>
        <v/>
      </c>
      <c r="B76" s="16" t="str">
        <f t="shared" si="7"/>
        <v/>
      </c>
      <c r="C76" s="16" t="str">
        <f t="shared" si="9"/>
        <v/>
      </c>
      <c r="D76" s="16" t="str">
        <f t="shared" si="11"/>
        <v/>
      </c>
      <c r="E76" s="16" t="str">
        <f t="shared" si="10"/>
        <v/>
      </c>
      <c r="F76" s="16" t="str">
        <f t="shared" si="12"/>
        <v/>
      </c>
      <c r="G76" s="16" t="str">
        <f t="shared" si="13"/>
        <v/>
      </c>
    </row>
    <row r="77" spans="1:7" x14ac:dyDescent="0.15">
      <c r="A77" s="13" t="str">
        <f t="shared" si="8"/>
        <v/>
      </c>
      <c r="B77" s="16" t="str">
        <f t="shared" si="7"/>
        <v/>
      </c>
      <c r="C77" s="16" t="str">
        <f t="shared" si="9"/>
        <v/>
      </c>
      <c r="D77" s="16" t="str">
        <f t="shared" si="11"/>
        <v/>
      </c>
      <c r="E77" s="16" t="str">
        <f t="shared" si="10"/>
        <v/>
      </c>
      <c r="F77" s="16" t="str">
        <f t="shared" si="12"/>
        <v/>
      </c>
      <c r="G77" s="16" t="str">
        <f t="shared" si="13"/>
        <v/>
      </c>
    </row>
    <row r="78" spans="1:7" x14ac:dyDescent="0.15">
      <c r="A78" s="13" t="str">
        <f t="shared" si="8"/>
        <v/>
      </c>
      <c r="B78" s="16" t="str">
        <f t="shared" si="7"/>
        <v/>
      </c>
      <c r="C78" s="16" t="str">
        <f t="shared" si="9"/>
        <v/>
      </c>
      <c r="D78" s="16" t="str">
        <f t="shared" si="11"/>
        <v/>
      </c>
      <c r="E78" s="16" t="str">
        <f t="shared" si="10"/>
        <v/>
      </c>
      <c r="F78" s="16" t="str">
        <f t="shared" si="12"/>
        <v/>
      </c>
      <c r="G78" s="16" t="str">
        <f t="shared" si="13"/>
        <v/>
      </c>
    </row>
    <row r="79" spans="1:7" x14ac:dyDescent="0.15">
      <c r="A79" s="13" t="str">
        <f t="shared" si="8"/>
        <v/>
      </c>
      <c r="B79" s="16" t="str">
        <f t="shared" si="7"/>
        <v/>
      </c>
      <c r="C79" s="16" t="str">
        <f t="shared" si="9"/>
        <v/>
      </c>
      <c r="D79" s="16" t="str">
        <f t="shared" si="11"/>
        <v/>
      </c>
      <c r="E79" s="16" t="str">
        <f t="shared" si="10"/>
        <v/>
      </c>
      <c r="F79" s="16" t="str">
        <f t="shared" si="12"/>
        <v/>
      </c>
      <c r="G79" s="16" t="str">
        <f t="shared" si="13"/>
        <v/>
      </c>
    </row>
    <row r="80" spans="1:7" x14ac:dyDescent="0.15">
      <c r="A80" s="13" t="str">
        <f t="shared" si="8"/>
        <v/>
      </c>
      <c r="B80" s="16" t="str">
        <f t="shared" si="7"/>
        <v/>
      </c>
      <c r="C80" s="16" t="str">
        <f t="shared" si="9"/>
        <v/>
      </c>
      <c r="D80" s="16" t="str">
        <f t="shared" si="11"/>
        <v/>
      </c>
      <c r="E80" s="16" t="str">
        <f t="shared" si="10"/>
        <v/>
      </c>
      <c r="F80" s="16" t="str">
        <f t="shared" si="12"/>
        <v/>
      </c>
      <c r="G80" s="16" t="str">
        <f t="shared" si="13"/>
        <v/>
      </c>
    </row>
    <row r="81" spans="1:7" x14ac:dyDescent="0.15">
      <c r="A81" s="13" t="str">
        <f t="shared" si="8"/>
        <v/>
      </c>
      <c r="B81" s="16" t="str">
        <f t="shared" si="7"/>
        <v/>
      </c>
      <c r="C81" s="16" t="str">
        <f t="shared" si="9"/>
        <v/>
      </c>
      <c r="D81" s="16" t="str">
        <f t="shared" si="11"/>
        <v/>
      </c>
      <c r="E81" s="16" t="str">
        <f t="shared" si="10"/>
        <v/>
      </c>
      <c r="F81" s="16" t="str">
        <f t="shared" si="12"/>
        <v/>
      </c>
      <c r="G81" s="16" t="str">
        <f t="shared" si="13"/>
        <v/>
      </c>
    </row>
    <row r="82" spans="1:7" x14ac:dyDescent="0.15">
      <c r="A82" s="13" t="str">
        <f t="shared" si="8"/>
        <v/>
      </c>
      <c r="B82" s="16" t="str">
        <f t="shared" si="7"/>
        <v/>
      </c>
      <c r="C82" s="16" t="str">
        <f t="shared" si="9"/>
        <v/>
      </c>
      <c r="D82" s="16" t="str">
        <f t="shared" si="11"/>
        <v/>
      </c>
      <c r="E82" s="16" t="str">
        <f t="shared" si="10"/>
        <v/>
      </c>
      <c r="F82" s="16" t="str">
        <f t="shared" si="12"/>
        <v/>
      </c>
      <c r="G82" s="16" t="str">
        <f t="shared" si="13"/>
        <v/>
      </c>
    </row>
    <row r="83" spans="1:7" x14ac:dyDescent="0.15">
      <c r="A83" s="13" t="str">
        <f t="shared" si="8"/>
        <v/>
      </c>
      <c r="B83" s="16" t="str">
        <f t="shared" si="7"/>
        <v/>
      </c>
      <c r="C83" s="16" t="str">
        <f t="shared" si="9"/>
        <v/>
      </c>
      <c r="D83" s="16" t="str">
        <f t="shared" si="11"/>
        <v/>
      </c>
      <c r="E83" s="16" t="str">
        <f t="shared" si="10"/>
        <v/>
      </c>
      <c r="F83" s="16" t="str">
        <f t="shared" si="12"/>
        <v/>
      </c>
      <c r="G83" s="16" t="str">
        <f t="shared" si="13"/>
        <v/>
      </c>
    </row>
    <row r="84" spans="1:7" x14ac:dyDescent="0.15">
      <c r="A84" s="13" t="str">
        <f t="shared" si="8"/>
        <v/>
      </c>
      <c r="B84" s="16" t="str">
        <f t="shared" si="7"/>
        <v/>
      </c>
      <c r="C84" s="16" t="str">
        <f t="shared" si="9"/>
        <v/>
      </c>
      <c r="D84" s="16" t="str">
        <f t="shared" si="11"/>
        <v/>
      </c>
      <c r="E84" s="16" t="str">
        <f t="shared" si="10"/>
        <v/>
      </c>
      <c r="F84" s="16" t="str">
        <f t="shared" si="12"/>
        <v/>
      </c>
      <c r="G84" s="16" t="str">
        <f t="shared" si="13"/>
        <v/>
      </c>
    </row>
    <row r="85" spans="1:7" x14ac:dyDescent="0.15">
      <c r="A85" s="13" t="str">
        <f t="shared" si="8"/>
        <v/>
      </c>
      <c r="B85" s="16" t="str">
        <f t="shared" si="7"/>
        <v/>
      </c>
      <c r="C85" s="16" t="str">
        <f t="shared" si="9"/>
        <v/>
      </c>
      <c r="D85" s="16" t="str">
        <f t="shared" si="11"/>
        <v/>
      </c>
      <c r="E85" s="16" t="str">
        <f t="shared" si="10"/>
        <v/>
      </c>
      <c r="F85" s="16" t="str">
        <f t="shared" si="12"/>
        <v/>
      </c>
      <c r="G85" s="16" t="str">
        <f t="shared" si="13"/>
        <v/>
      </c>
    </row>
    <row r="86" spans="1:7" x14ac:dyDescent="0.15">
      <c r="A86" s="13" t="str">
        <f t="shared" si="8"/>
        <v/>
      </c>
      <c r="B86" s="16" t="str">
        <f t="shared" si="7"/>
        <v/>
      </c>
      <c r="C86" s="16" t="str">
        <f t="shared" si="9"/>
        <v/>
      </c>
      <c r="D86" s="16" t="str">
        <f t="shared" si="11"/>
        <v/>
      </c>
      <c r="E86" s="16" t="str">
        <f t="shared" si="10"/>
        <v/>
      </c>
      <c r="F86" s="16" t="str">
        <f t="shared" si="12"/>
        <v/>
      </c>
      <c r="G86" s="16" t="str">
        <f t="shared" si="13"/>
        <v/>
      </c>
    </row>
    <row r="87" spans="1:7" x14ac:dyDescent="0.15">
      <c r="A87" s="13" t="str">
        <f t="shared" si="8"/>
        <v/>
      </c>
      <c r="B87" s="16" t="str">
        <f t="shared" si="7"/>
        <v/>
      </c>
      <c r="C87" s="16" t="str">
        <f t="shared" si="9"/>
        <v/>
      </c>
      <c r="D87" s="16" t="str">
        <f t="shared" si="11"/>
        <v/>
      </c>
      <c r="E87" s="16" t="str">
        <f t="shared" si="10"/>
        <v/>
      </c>
      <c r="F87" s="16" t="str">
        <f t="shared" si="12"/>
        <v/>
      </c>
      <c r="G87" s="16" t="str">
        <f t="shared" si="13"/>
        <v/>
      </c>
    </row>
    <row r="88" spans="1:7" x14ac:dyDescent="0.15">
      <c r="A88" s="13" t="str">
        <f t="shared" si="8"/>
        <v/>
      </c>
      <c r="B88" s="16" t="str">
        <f t="shared" si="7"/>
        <v/>
      </c>
      <c r="C88" s="16" t="str">
        <f t="shared" si="9"/>
        <v/>
      </c>
      <c r="D88" s="16" t="str">
        <f t="shared" si="11"/>
        <v/>
      </c>
      <c r="E88" s="16" t="str">
        <f t="shared" si="10"/>
        <v/>
      </c>
      <c r="F88" s="16" t="str">
        <f t="shared" si="12"/>
        <v/>
      </c>
      <c r="G88" s="16" t="str">
        <f t="shared" si="13"/>
        <v/>
      </c>
    </row>
    <row r="89" spans="1:7" x14ac:dyDescent="0.15">
      <c r="A89" s="13" t="str">
        <f t="shared" si="8"/>
        <v/>
      </c>
      <c r="B89" s="16" t="str">
        <f t="shared" si="7"/>
        <v/>
      </c>
      <c r="C89" s="16" t="str">
        <f t="shared" si="9"/>
        <v/>
      </c>
      <c r="D89" s="16" t="str">
        <f t="shared" si="11"/>
        <v/>
      </c>
      <c r="E89" s="16" t="str">
        <f t="shared" si="10"/>
        <v/>
      </c>
      <c r="F89" s="16" t="str">
        <f t="shared" si="12"/>
        <v/>
      </c>
      <c r="G89" s="16" t="str">
        <f t="shared" si="13"/>
        <v/>
      </c>
    </row>
    <row r="90" spans="1:7" x14ac:dyDescent="0.15">
      <c r="A90" s="13" t="str">
        <f t="shared" si="8"/>
        <v/>
      </c>
      <c r="B90" s="16" t="str">
        <f t="shared" si="7"/>
        <v/>
      </c>
      <c r="C90" s="16" t="str">
        <f t="shared" si="9"/>
        <v/>
      </c>
      <c r="D90" s="16" t="str">
        <f t="shared" si="11"/>
        <v/>
      </c>
      <c r="E90" s="16" t="str">
        <f t="shared" si="10"/>
        <v/>
      </c>
      <c r="F90" s="16" t="str">
        <f t="shared" si="12"/>
        <v/>
      </c>
      <c r="G90" s="16" t="str">
        <f t="shared" si="13"/>
        <v/>
      </c>
    </row>
    <row r="91" spans="1:7" x14ac:dyDescent="0.15">
      <c r="A91" s="13" t="str">
        <f t="shared" si="8"/>
        <v/>
      </c>
      <c r="B91" s="16" t="str">
        <f t="shared" si="7"/>
        <v/>
      </c>
      <c r="C91" s="16" t="str">
        <f t="shared" si="9"/>
        <v/>
      </c>
      <c r="D91" s="16" t="str">
        <f t="shared" si="11"/>
        <v/>
      </c>
      <c r="E91" s="16" t="str">
        <f t="shared" si="10"/>
        <v/>
      </c>
      <c r="F91" s="16" t="str">
        <f t="shared" si="12"/>
        <v/>
      </c>
      <c r="G91" s="16" t="str">
        <f t="shared" si="13"/>
        <v/>
      </c>
    </row>
    <row r="92" spans="1:7" x14ac:dyDescent="0.15">
      <c r="A92" s="13" t="str">
        <f t="shared" si="8"/>
        <v/>
      </c>
      <c r="B92" s="16" t="str">
        <f t="shared" si="7"/>
        <v/>
      </c>
      <c r="C92" s="16" t="str">
        <f t="shared" si="9"/>
        <v/>
      </c>
      <c r="D92" s="16" t="str">
        <f t="shared" si="11"/>
        <v/>
      </c>
      <c r="E92" s="16" t="str">
        <f t="shared" si="10"/>
        <v/>
      </c>
      <c r="F92" s="16" t="str">
        <f t="shared" si="12"/>
        <v/>
      </c>
      <c r="G92" s="16" t="str">
        <f t="shared" si="13"/>
        <v/>
      </c>
    </row>
    <row r="93" spans="1:7" x14ac:dyDescent="0.15">
      <c r="A93" s="13" t="str">
        <f t="shared" si="8"/>
        <v/>
      </c>
      <c r="B93" s="16" t="str">
        <f t="shared" si="7"/>
        <v/>
      </c>
      <c r="C93" s="16" t="str">
        <f t="shared" si="9"/>
        <v/>
      </c>
      <c r="D93" s="16" t="str">
        <f t="shared" si="11"/>
        <v/>
      </c>
      <c r="E93" s="16" t="str">
        <f t="shared" si="10"/>
        <v/>
      </c>
      <c r="F93" s="16" t="str">
        <f t="shared" si="12"/>
        <v/>
      </c>
      <c r="G93" s="16" t="str">
        <f t="shared" si="13"/>
        <v/>
      </c>
    </row>
    <row r="94" spans="1:7" x14ac:dyDescent="0.15">
      <c r="A94" s="13" t="str">
        <f t="shared" si="8"/>
        <v/>
      </c>
      <c r="B94" s="16" t="str">
        <f t="shared" si="7"/>
        <v/>
      </c>
      <c r="C94" s="16" t="str">
        <f t="shared" si="9"/>
        <v/>
      </c>
      <c r="D94" s="16" t="str">
        <f t="shared" si="11"/>
        <v/>
      </c>
      <c r="E94" s="16" t="str">
        <f t="shared" si="10"/>
        <v/>
      </c>
      <c r="F94" s="16" t="str">
        <f t="shared" si="12"/>
        <v/>
      </c>
      <c r="G94" s="16" t="str">
        <f t="shared" si="13"/>
        <v/>
      </c>
    </row>
    <row r="95" spans="1:7" x14ac:dyDescent="0.15">
      <c r="A95" s="13" t="str">
        <f t="shared" si="8"/>
        <v/>
      </c>
      <c r="B95" s="16" t="str">
        <f t="shared" si="7"/>
        <v/>
      </c>
      <c r="C95" s="16" t="str">
        <f t="shared" si="9"/>
        <v/>
      </c>
      <c r="D95" s="16" t="str">
        <f t="shared" si="11"/>
        <v/>
      </c>
      <c r="E95" s="16" t="str">
        <f t="shared" si="10"/>
        <v/>
      </c>
      <c r="F95" s="16" t="str">
        <f t="shared" si="12"/>
        <v/>
      </c>
      <c r="G95" s="16" t="str">
        <f t="shared" si="13"/>
        <v/>
      </c>
    </row>
    <row r="96" spans="1:7" x14ac:dyDescent="0.15">
      <c r="A96" s="13" t="str">
        <f t="shared" si="8"/>
        <v/>
      </c>
      <c r="B96" s="16" t="str">
        <f t="shared" si="7"/>
        <v/>
      </c>
      <c r="C96" s="16" t="str">
        <f t="shared" si="9"/>
        <v/>
      </c>
      <c r="D96" s="16" t="str">
        <f t="shared" si="11"/>
        <v/>
      </c>
      <c r="E96" s="16" t="str">
        <f t="shared" si="10"/>
        <v/>
      </c>
      <c r="F96" s="16" t="str">
        <f t="shared" si="12"/>
        <v/>
      </c>
      <c r="G96" s="16" t="str">
        <f t="shared" si="13"/>
        <v/>
      </c>
    </row>
    <row r="97" spans="1:7" x14ac:dyDescent="0.15">
      <c r="A97" s="13" t="str">
        <f t="shared" si="8"/>
        <v/>
      </c>
      <c r="B97" s="16" t="str">
        <f t="shared" si="7"/>
        <v/>
      </c>
      <c r="C97" s="16" t="str">
        <f t="shared" si="9"/>
        <v/>
      </c>
      <c r="D97" s="16" t="str">
        <f t="shared" si="11"/>
        <v/>
      </c>
      <c r="E97" s="16" t="str">
        <f t="shared" si="10"/>
        <v/>
      </c>
      <c r="F97" s="16" t="str">
        <f t="shared" si="12"/>
        <v/>
      </c>
      <c r="G97" s="16" t="str">
        <f t="shared" si="13"/>
        <v/>
      </c>
    </row>
    <row r="98" spans="1:7" x14ac:dyDescent="0.15">
      <c r="A98" s="13" t="str">
        <f t="shared" si="8"/>
        <v/>
      </c>
      <c r="B98" s="16" t="str">
        <f t="shared" si="7"/>
        <v/>
      </c>
      <c r="C98" s="16" t="str">
        <f t="shared" si="9"/>
        <v/>
      </c>
      <c r="D98" s="16" t="str">
        <f t="shared" si="11"/>
        <v/>
      </c>
      <c r="E98" s="16" t="str">
        <f t="shared" si="10"/>
        <v/>
      </c>
      <c r="F98" s="16" t="str">
        <f t="shared" si="12"/>
        <v/>
      </c>
      <c r="G98" s="16" t="str">
        <f t="shared" si="13"/>
        <v/>
      </c>
    </row>
    <row r="99" spans="1:7" x14ac:dyDescent="0.15">
      <c r="A99" s="13" t="str">
        <f t="shared" si="8"/>
        <v/>
      </c>
      <c r="B99" s="16" t="str">
        <f t="shared" si="7"/>
        <v/>
      </c>
      <c r="C99" s="16" t="str">
        <f t="shared" si="9"/>
        <v/>
      </c>
      <c r="D99" s="16" t="str">
        <f t="shared" si="11"/>
        <v/>
      </c>
      <c r="E99" s="16" t="str">
        <f t="shared" si="10"/>
        <v/>
      </c>
      <c r="F99" s="16" t="str">
        <f t="shared" si="12"/>
        <v/>
      </c>
      <c r="G99" s="16" t="str">
        <f t="shared" si="13"/>
        <v/>
      </c>
    </row>
    <row r="100" spans="1:7" x14ac:dyDescent="0.15">
      <c r="A100" s="13" t="str">
        <f t="shared" si="8"/>
        <v/>
      </c>
      <c r="B100" s="16" t="str">
        <f t="shared" si="7"/>
        <v/>
      </c>
      <c r="C100" s="16" t="str">
        <f t="shared" si="9"/>
        <v/>
      </c>
      <c r="D100" s="16" t="str">
        <f t="shared" si="11"/>
        <v/>
      </c>
      <c r="E100" s="16" t="str">
        <f t="shared" si="10"/>
        <v/>
      </c>
      <c r="F100" s="16" t="str">
        <f t="shared" si="12"/>
        <v/>
      </c>
      <c r="G100" s="16" t="str">
        <f t="shared" si="13"/>
        <v/>
      </c>
    </row>
    <row r="101" spans="1:7" x14ac:dyDescent="0.15">
      <c r="A101" s="13" t="str">
        <f t="shared" si="8"/>
        <v/>
      </c>
      <c r="B101" s="16" t="str">
        <f t="shared" si="7"/>
        <v/>
      </c>
      <c r="C101" s="16" t="str">
        <f t="shared" si="9"/>
        <v/>
      </c>
      <c r="D101" s="16" t="str">
        <f t="shared" si="11"/>
        <v/>
      </c>
      <c r="E101" s="16" t="str">
        <f t="shared" si="10"/>
        <v/>
      </c>
      <c r="F101" s="16" t="str">
        <f t="shared" si="12"/>
        <v/>
      </c>
      <c r="G101" s="16" t="str">
        <f t="shared" si="13"/>
        <v/>
      </c>
    </row>
    <row r="102" spans="1:7" x14ac:dyDescent="0.15">
      <c r="A102" s="13" t="str">
        <f t="shared" si="8"/>
        <v/>
      </c>
      <c r="B102" s="16" t="str">
        <f t="shared" si="7"/>
        <v/>
      </c>
      <c r="C102" s="16" t="str">
        <f t="shared" si="9"/>
        <v/>
      </c>
      <c r="D102" s="16" t="str">
        <f t="shared" si="11"/>
        <v/>
      </c>
      <c r="E102" s="16" t="str">
        <f t="shared" si="10"/>
        <v/>
      </c>
      <c r="F102" s="16" t="str">
        <f t="shared" si="12"/>
        <v/>
      </c>
      <c r="G102" s="16" t="str">
        <f t="shared" si="13"/>
        <v/>
      </c>
    </row>
    <row r="103" spans="1:7" x14ac:dyDescent="0.15">
      <c r="A103" s="13" t="str">
        <f t="shared" si="8"/>
        <v/>
      </c>
      <c r="B103" s="16" t="str">
        <f t="shared" si="7"/>
        <v/>
      </c>
      <c r="C103" s="16" t="str">
        <f t="shared" si="9"/>
        <v/>
      </c>
      <c r="D103" s="16" t="str">
        <f t="shared" si="11"/>
        <v/>
      </c>
      <c r="E103" s="16" t="str">
        <f t="shared" si="10"/>
        <v/>
      </c>
      <c r="F103" s="16" t="str">
        <f t="shared" si="12"/>
        <v/>
      </c>
      <c r="G103" s="16" t="str">
        <f t="shared" si="13"/>
        <v/>
      </c>
    </row>
    <row r="104" spans="1:7" x14ac:dyDescent="0.15">
      <c r="A104" s="13" t="str">
        <f t="shared" si="8"/>
        <v/>
      </c>
      <c r="B104" s="16" t="str">
        <f t="shared" si="7"/>
        <v/>
      </c>
      <c r="C104" s="16" t="str">
        <f t="shared" si="9"/>
        <v/>
      </c>
      <c r="D104" s="16" t="str">
        <f t="shared" si="11"/>
        <v/>
      </c>
      <c r="E104" s="16" t="str">
        <f t="shared" si="10"/>
        <v/>
      </c>
      <c r="F104" s="16" t="str">
        <f t="shared" si="12"/>
        <v/>
      </c>
      <c r="G104" s="16" t="str">
        <f t="shared" si="13"/>
        <v/>
      </c>
    </row>
    <row r="105" spans="1:7" x14ac:dyDescent="0.15">
      <c r="A105" s="13" t="str">
        <f t="shared" si="8"/>
        <v/>
      </c>
      <c r="B105" s="16" t="str">
        <f t="shared" si="7"/>
        <v/>
      </c>
      <c r="C105" s="16" t="str">
        <f t="shared" si="9"/>
        <v/>
      </c>
      <c r="D105" s="16" t="str">
        <f t="shared" si="11"/>
        <v/>
      </c>
      <c r="E105" s="16" t="str">
        <f t="shared" si="10"/>
        <v/>
      </c>
      <c r="F105" s="16" t="str">
        <f t="shared" si="12"/>
        <v/>
      </c>
      <c r="G105" s="16" t="str">
        <f t="shared" si="13"/>
        <v/>
      </c>
    </row>
    <row r="106" spans="1:7" x14ac:dyDescent="0.15">
      <c r="A106" s="13" t="str">
        <f t="shared" si="8"/>
        <v/>
      </c>
      <c r="B106" s="16" t="str">
        <f t="shared" si="7"/>
        <v/>
      </c>
      <c r="C106" s="16" t="str">
        <f t="shared" si="9"/>
        <v/>
      </c>
      <c r="D106" s="16" t="str">
        <f t="shared" si="11"/>
        <v/>
      </c>
      <c r="E106" s="16" t="str">
        <f t="shared" si="10"/>
        <v/>
      </c>
      <c r="F106" s="16" t="str">
        <f t="shared" si="12"/>
        <v/>
      </c>
      <c r="G106" s="16" t="str">
        <f t="shared" si="13"/>
        <v/>
      </c>
    </row>
    <row r="107" spans="1:7" x14ac:dyDescent="0.15">
      <c r="A107" s="13" t="str">
        <f t="shared" si="8"/>
        <v/>
      </c>
      <c r="B107" s="16" t="str">
        <f t="shared" si="7"/>
        <v/>
      </c>
      <c r="C107" s="16" t="str">
        <f t="shared" si="9"/>
        <v/>
      </c>
      <c r="D107" s="16" t="str">
        <f t="shared" si="11"/>
        <v/>
      </c>
      <c r="E107" s="16" t="str">
        <f t="shared" si="10"/>
        <v/>
      </c>
      <c r="F107" s="16" t="str">
        <f t="shared" si="12"/>
        <v/>
      </c>
      <c r="G107" s="16" t="str">
        <f t="shared" si="13"/>
        <v/>
      </c>
    </row>
    <row r="108" spans="1:7" x14ac:dyDescent="0.15">
      <c r="A108" s="13" t="str">
        <f t="shared" si="8"/>
        <v/>
      </c>
      <c r="B108" s="16" t="str">
        <f t="shared" si="7"/>
        <v/>
      </c>
      <c r="C108" s="16" t="str">
        <f t="shared" si="9"/>
        <v/>
      </c>
      <c r="D108" s="16" t="str">
        <f t="shared" si="11"/>
        <v/>
      </c>
      <c r="E108" s="16" t="str">
        <f t="shared" si="10"/>
        <v/>
      </c>
      <c r="F108" s="16" t="str">
        <f t="shared" si="12"/>
        <v/>
      </c>
      <c r="G108" s="16" t="str">
        <f t="shared" si="13"/>
        <v/>
      </c>
    </row>
    <row r="109" spans="1:7" x14ac:dyDescent="0.15">
      <c r="A109" s="13" t="str">
        <f t="shared" si="8"/>
        <v/>
      </c>
      <c r="B109" s="16" t="str">
        <f t="shared" si="7"/>
        <v/>
      </c>
      <c r="C109" s="16" t="str">
        <f t="shared" si="9"/>
        <v/>
      </c>
      <c r="D109" s="16" t="str">
        <f t="shared" si="11"/>
        <v/>
      </c>
      <c r="E109" s="16" t="str">
        <f t="shared" si="10"/>
        <v/>
      </c>
      <c r="F109" s="16" t="str">
        <f t="shared" si="12"/>
        <v/>
      </c>
      <c r="G109" s="16" t="str">
        <f t="shared" si="13"/>
        <v/>
      </c>
    </row>
    <row r="110" spans="1:7" x14ac:dyDescent="0.15">
      <c r="A110" s="13" t="str">
        <f t="shared" si="8"/>
        <v/>
      </c>
      <c r="B110" s="16" t="str">
        <f t="shared" si="7"/>
        <v/>
      </c>
      <c r="C110" s="16" t="str">
        <f t="shared" si="9"/>
        <v/>
      </c>
      <c r="D110" s="16" t="str">
        <f t="shared" si="11"/>
        <v/>
      </c>
      <c r="E110" s="16" t="str">
        <f t="shared" si="10"/>
        <v/>
      </c>
      <c r="F110" s="16" t="str">
        <f t="shared" si="12"/>
        <v/>
      </c>
      <c r="G110" s="16" t="str">
        <f t="shared" si="13"/>
        <v/>
      </c>
    </row>
    <row r="111" spans="1:7" x14ac:dyDescent="0.15">
      <c r="A111" s="13" t="str">
        <f t="shared" si="8"/>
        <v/>
      </c>
      <c r="B111" s="16" t="str">
        <f t="shared" si="7"/>
        <v/>
      </c>
      <c r="C111" s="16" t="str">
        <f t="shared" si="9"/>
        <v/>
      </c>
      <c r="D111" s="16" t="str">
        <f t="shared" si="11"/>
        <v/>
      </c>
      <c r="E111" s="16" t="str">
        <f t="shared" si="10"/>
        <v/>
      </c>
      <c r="F111" s="16" t="str">
        <f t="shared" si="12"/>
        <v/>
      </c>
      <c r="G111" s="16" t="str">
        <f t="shared" si="13"/>
        <v/>
      </c>
    </row>
    <row r="112" spans="1:7" x14ac:dyDescent="0.15">
      <c r="A112" s="13" t="str">
        <f t="shared" si="8"/>
        <v/>
      </c>
      <c r="B112" s="16" t="str">
        <f t="shared" si="7"/>
        <v/>
      </c>
      <c r="C112" s="16" t="str">
        <f t="shared" si="9"/>
        <v/>
      </c>
      <c r="D112" s="16" t="str">
        <f t="shared" si="11"/>
        <v/>
      </c>
      <c r="E112" s="16" t="str">
        <f t="shared" si="10"/>
        <v/>
      </c>
      <c r="F112" s="16" t="str">
        <f t="shared" si="12"/>
        <v/>
      </c>
      <c r="G112" s="16" t="str">
        <f t="shared" si="13"/>
        <v/>
      </c>
    </row>
    <row r="113" spans="1:7" x14ac:dyDescent="0.15">
      <c r="A113" s="13" t="str">
        <f t="shared" si="8"/>
        <v/>
      </c>
      <c r="B113" s="16" t="str">
        <f t="shared" si="7"/>
        <v/>
      </c>
      <c r="C113" s="16" t="str">
        <f t="shared" si="9"/>
        <v/>
      </c>
      <c r="D113" s="16" t="str">
        <f t="shared" si="11"/>
        <v/>
      </c>
      <c r="E113" s="16" t="str">
        <f t="shared" si="10"/>
        <v/>
      </c>
      <c r="F113" s="16" t="str">
        <f t="shared" si="12"/>
        <v/>
      </c>
      <c r="G113" s="16" t="str">
        <f t="shared" si="13"/>
        <v/>
      </c>
    </row>
    <row r="114" spans="1:7" x14ac:dyDescent="0.15">
      <c r="A114" s="13" t="str">
        <f t="shared" si="8"/>
        <v/>
      </c>
      <c r="B114" s="16" t="str">
        <f t="shared" si="7"/>
        <v/>
      </c>
      <c r="C114" s="16" t="str">
        <f t="shared" si="9"/>
        <v/>
      </c>
      <c r="D114" s="16" t="str">
        <f t="shared" si="11"/>
        <v/>
      </c>
      <c r="E114" s="16" t="str">
        <f t="shared" si="10"/>
        <v/>
      </c>
      <c r="F114" s="16" t="str">
        <f t="shared" si="12"/>
        <v/>
      </c>
      <c r="G114" s="16" t="str">
        <f t="shared" si="13"/>
        <v/>
      </c>
    </row>
    <row r="115" spans="1:7" x14ac:dyDescent="0.15">
      <c r="A115" s="13" t="str">
        <f t="shared" si="8"/>
        <v/>
      </c>
      <c r="B115" s="16" t="str">
        <f t="shared" si="7"/>
        <v/>
      </c>
      <c r="C115" s="16" t="str">
        <f t="shared" si="9"/>
        <v/>
      </c>
      <c r="D115" s="16" t="str">
        <f t="shared" si="11"/>
        <v/>
      </c>
      <c r="E115" s="16" t="str">
        <f t="shared" si="10"/>
        <v/>
      </c>
      <c r="F115" s="16" t="str">
        <f t="shared" si="12"/>
        <v/>
      </c>
      <c r="G115" s="16" t="str">
        <f t="shared" si="13"/>
        <v/>
      </c>
    </row>
    <row r="116" spans="1:7" x14ac:dyDescent="0.15">
      <c r="A116" s="13" t="str">
        <f t="shared" si="8"/>
        <v/>
      </c>
      <c r="B116" s="16" t="str">
        <f t="shared" si="7"/>
        <v/>
      </c>
      <c r="C116" s="16" t="str">
        <f t="shared" si="9"/>
        <v/>
      </c>
      <c r="D116" s="16" t="str">
        <f t="shared" si="11"/>
        <v/>
      </c>
      <c r="E116" s="16" t="str">
        <f t="shared" si="10"/>
        <v/>
      </c>
      <c r="F116" s="16" t="str">
        <f t="shared" si="12"/>
        <v/>
      </c>
      <c r="G116" s="16" t="str">
        <f t="shared" si="13"/>
        <v/>
      </c>
    </row>
    <row r="117" spans="1:7" x14ac:dyDescent="0.15">
      <c r="A117" s="13" t="str">
        <f t="shared" si="8"/>
        <v/>
      </c>
      <c r="B117" s="16" t="str">
        <f t="shared" si="7"/>
        <v/>
      </c>
      <c r="C117" s="16" t="str">
        <f t="shared" si="9"/>
        <v/>
      </c>
      <c r="D117" s="16" t="str">
        <f t="shared" si="11"/>
        <v/>
      </c>
      <c r="E117" s="16" t="str">
        <f t="shared" si="10"/>
        <v/>
      </c>
      <c r="F117" s="16" t="str">
        <f t="shared" si="12"/>
        <v/>
      </c>
      <c r="G117" s="16" t="str">
        <f t="shared" si="13"/>
        <v/>
      </c>
    </row>
    <row r="118" spans="1:7" x14ac:dyDescent="0.15">
      <c r="A118" s="13" t="str">
        <f t="shared" si="8"/>
        <v/>
      </c>
      <c r="B118" s="16" t="str">
        <f t="shared" si="7"/>
        <v/>
      </c>
      <c r="C118" s="16" t="str">
        <f t="shared" si="9"/>
        <v/>
      </c>
      <c r="D118" s="16" t="str">
        <f t="shared" si="11"/>
        <v/>
      </c>
      <c r="E118" s="16" t="str">
        <f t="shared" si="10"/>
        <v/>
      </c>
      <c r="F118" s="16" t="str">
        <f t="shared" si="12"/>
        <v/>
      </c>
      <c r="G118" s="16" t="str">
        <f t="shared" si="13"/>
        <v/>
      </c>
    </row>
    <row r="119" spans="1:7" x14ac:dyDescent="0.15">
      <c r="A119" s="13" t="str">
        <f t="shared" si="8"/>
        <v/>
      </c>
      <c r="B119" s="16" t="str">
        <f t="shared" si="7"/>
        <v/>
      </c>
      <c r="C119" s="16" t="str">
        <f t="shared" si="9"/>
        <v/>
      </c>
      <c r="D119" s="16" t="str">
        <f t="shared" si="11"/>
        <v/>
      </c>
      <c r="E119" s="16" t="str">
        <f t="shared" si="10"/>
        <v/>
      </c>
      <c r="F119" s="16" t="str">
        <f t="shared" si="12"/>
        <v/>
      </c>
      <c r="G119" s="16" t="str">
        <f t="shared" si="13"/>
        <v/>
      </c>
    </row>
    <row r="120" spans="1:7" x14ac:dyDescent="0.15">
      <c r="A120" s="13" t="str">
        <f t="shared" si="8"/>
        <v/>
      </c>
      <c r="B120" s="16" t="str">
        <f t="shared" si="7"/>
        <v/>
      </c>
      <c r="C120" s="16" t="str">
        <f t="shared" si="9"/>
        <v/>
      </c>
      <c r="D120" s="16" t="str">
        <f t="shared" si="11"/>
        <v/>
      </c>
      <c r="E120" s="16" t="str">
        <f t="shared" si="10"/>
        <v/>
      </c>
      <c r="F120" s="16" t="str">
        <f t="shared" si="12"/>
        <v/>
      </c>
      <c r="G120" s="16" t="str">
        <f t="shared" si="13"/>
        <v/>
      </c>
    </row>
    <row r="121" spans="1:7" x14ac:dyDescent="0.15">
      <c r="A121" s="13" t="str">
        <f t="shared" si="8"/>
        <v/>
      </c>
      <c r="B121" s="16" t="str">
        <f t="shared" si="7"/>
        <v/>
      </c>
      <c r="C121" s="16" t="str">
        <f t="shared" si="9"/>
        <v/>
      </c>
      <c r="D121" s="16" t="str">
        <f t="shared" si="11"/>
        <v/>
      </c>
      <c r="E121" s="16" t="str">
        <f t="shared" si="10"/>
        <v/>
      </c>
      <c r="F121" s="16" t="str">
        <f t="shared" si="12"/>
        <v/>
      </c>
      <c r="G121" s="16" t="str">
        <f t="shared" si="13"/>
        <v/>
      </c>
    </row>
    <row r="122" spans="1:7" x14ac:dyDescent="0.15">
      <c r="A122" s="13" t="str">
        <f t="shared" si="8"/>
        <v/>
      </c>
      <c r="B122" s="16" t="str">
        <f t="shared" si="7"/>
        <v/>
      </c>
      <c r="C122" s="16" t="str">
        <f t="shared" si="9"/>
        <v/>
      </c>
      <c r="D122" s="16" t="str">
        <f t="shared" si="11"/>
        <v/>
      </c>
      <c r="E122" s="16" t="str">
        <f t="shared" si="10"/>
        <v/>
      </c>
      <c r="F122" s="16" t="str">
        <f t="shared" si="12"/>
        <v/>
      </c>
      <c r="G122" s="16" t="str">
        <f t="shared" si="13"/>
        <v/>
      </c>
    </row>
    <row r="123" spans="1:7" x14ac:dyDescent="0.15">
      <c r="A123" s="13" t="str">
        <f t="shared" si="8"/>
        <v/>
      </c>
      <c r="B123" s="16" t="str">
        <f t="shared" si="7"/>
        <v/>
      </c>
      <c r="C123" s="16" t="str">
        <f t="shared" si="9"/>
        <v/>
      </c>
      <c r="D123" s="16" t="str">
        <f t="shared" si="11"/>
        <v/>
      </c>
      <c r="E123" s="16" t="str">
        <f t="shared" si="10"/>
        <v/>
      </c>
      <c r="F123" s="16" t="str">
        <f t="shared" si="12"/>
        <v/>
      </c>
      <c r="G123" s="16" t="str">
        <f t="shared" si="13"/>
        <v/>
      </c>
    </row>
    <row r="124" spans="1:7" x14ac:dyDescent="0.15">
      <c r="A124" s="13" t="str">
        <f t="shared" si="8"/>
        <v/>
      </c>
      <c r="B124" s="16" t="str">
        <f t="shared" si="7"/>
        <v/>
      </c>
      <c r="C124" s="16" t="str">
        <f t="shared" si="9"/>
        <v/>
      </c>
      <c r="D124" s="16" t="str">
        <f t="shared" si="11"/>
        <v/>
      </c>
      <c r="E124" s="16" t="str">
        <f t="shared" si="10"/>
        <v/>
      </c>
      <c r="F124" s="16" t="str">
        <f t="shared" si="12"/>
        <v/>
      </c>
      <c r="G124" s="16" t="str">
        <f t="shared" si="13"/>
        <v/>
      </c>
    </row>
    <row r="125" spans="1:7" x14ac:dyDescent="0.15">
      <c r="A125" s="13" t="str">
        <f t="shared" si="8"/>
        <v/>
      </c>
      <c r="B125" s="16" t="str">
        <f t="shared" si="7"/>
        <v/>
      </c>
      <c r="C125" s="16" t="str">
        <f t="shared" si="9"/>
        <v/>
      </c>
      <c r="D125" s="16" t="str">
        <f t="shared" si="11"/>
        <v/>
      </c>
      <c r="E125" s="16" t="str">
        <f t="shared" si="10"/>
        <v/>
      </c>
      <c r="F125" s="16" t="str">
        <f t="shared" si="12"/>
        <v/>
      </c>
      <c r="G125" s="16" t="str">
        <f t="shared" si="13"/>
        <v/>
      </c>
    </row>
    <row r="126" spans="1:7" x14ac:dyDescent="0.15">
      <c r="A126" s="13" t="str">
        <f t="shared" si="8"/>
        <v/>
      </c>
      <c r="B126" s="16" t="str">
        <f t="shared" si="7"/>
        <v/>
      </c>
      <c r="C126" s="16" t="str">
        <f t="shared" si="9"/>
        <v/>
      </c>
      <c r="D126" s="16" t="str">
        <f t="shared" si="11"/>
        <v/>
      </c>
      <c r="E126" s="16" t="str">
        <f t="shared" si="10"/>
        <v/>
      </c>
      <c r="F126" s="16" t="str">
        <f t="shared" si="12"/>
        <v/>
      </c>
      <c r="G126" s="16" t="str">
        <f t="shared" si="13"/>
        <v/>
      </c>
    </row>
    <row r="127" spans="1:7" x14ac:dyDescent="0.15">
      <c r="A127" s="13" t="str">
        <f t="shared" si="8"/>
        <v/>
      </c>
      <c r="B127" s="16" t="str">
        <f t="shared" si="7"/>
        <v/>
      </c>
      <c r="C127" s="16" t="str">
        <f t="shared" si="9"/>
        <v/>
      </c>
      <c r="D127" s="16" t="str">
        <f t="shared" si="11"/>
        <v/>
      </c>
      <c r="E127" s="16" t="str">
        <f t="shared" si="10"/>
        <v/>
      </c>
      <c r="F127" s="16" t="str">
        <f t="shared" si="12"/>
        <v/>
      </c>
      <c r="G127" s="16" t="str">
        <f t="shared" si="13"/>
        <v/>
      </c>
    </row>
    <row r="128" spans="1:7" x14ac:dyDescent="0.15">
      <c r="A128" s="13" t="str">
        <f t="shared" si="8"/>
        <v/>
      </c>
      <c r="B128" s="16" t="str">
        <f t="shared" si="7"/>
        <v/>
      </c>
      <c r="C128" s="16" t="str">
        <f t="shared" si="9"/>
        <v/>
      </c>
      <c r="D128" s="16" t="str">
        <f t="shared" si="11"/>
        <v/>
      </c>
      <c r="E128" s="16" t="str">
        <f t="shared" si="10"/>
        <v/>
      </c>
      <c r="F128" s="16" t="str">
        <f t="shared" si="12"/>
        <v/>
      </c>
      <c r="G128" s="16" t="str">
        <f t="shared" si="13"/>
        <v/>
      </c>
    </row>
    <row r="129" spans="1:7" x14ac:dyDescent="0.15">
      <c r="A129" s="13" t="str">
        <f t="shared" si="8"/>
        <v/>
      </c>
      <c r="B129" s="16" t="str">
        <f t="shared" si="7"/>
        <v/>
      </c>
      <c r="C129" s="16" t="str">
        <f t="shared" si="9"/>
        <v/>
      </c>
      <c r="D129" s="16" t="str">
        <f t="shared" si="11"/>
        <v/>
      </c>
      <c r="E129" s="16" t="str">
        <f t="shared" si="10"/>
        <v/>
      </c>
      <c r="F129" s="16" t="str">
        <f t="shared" si="12"/>
        <v/>
      </c>
      <c r="G129" s="16" t="str">
        <f t="shared" si="13"/>
        <v/>
      </c>
    </row>
    <row r="130" spans="1:7" x14ac:dyDescent="0.15">
      <c r="A130" s="13" t="str">
        <f t="shared" si="8"/>
        <v/>
      </c>
      <c r="B130" s="16" t="str">
        <f t="shared" si="7"/>
        <v/>
      </c>
      <c r="C130" s="16" t="str">
        <f t="shared" si="9"/>
        <v/>
      </c>
      <c r="D130" s="16" t="str">
        <f t="shared" si="11"/>
        <v/>
      </c>
      <c r="E130" s="16" t="str">
        <f t="shared" si="10"/>
        <v/>
      </c>
      <c r="F130" s="16" t="str">
        <f t="shared" si="12"/>
        <v/>
      </c>
      <c r="G130" s="16" t="str">
        <f t="shared" si="13"/>
        <v/>
      </c>
    </row>
    <row r="131" spans="1:7" x14ac:dyDescent="0.15">
      <c r="A131" s="13" t="str">
        <f t="shared" si="8"/>
        <v/>
      </c>
      <c r="B131" s="16" t="str">
        <f t="shared" si="7"/>
        <v/>
      </c>
      <c r="C131" s="16" t="str">
        <f t="shared" si="9"/>
        <v/>
      </c>
      <c r="D131" s="16" t="str">
        <f t="shared" si="11"/>
        <v/>
      </c>
      <c r="E131" s="16" t="str">
        <f t="shared" si="10"/>
        <v/>
      </c>
      <c r="F131" s="16" t="str">
        <f t="shared" si="12"/>
        <v/>
      </c>
      <c r="G131" s="16" t="str">
        <f t="shared" si="13"/>
        <v/>
      </c>
    </row>
    <row r="132" spans="1:7" x14ac:dyDescent="0.15">
      <c r="A132" s="13" t="str">
        <f t="shared" si="8"/>
        <v/>
      </c>
      <c r="B132" s="16" t="str">
        <f t="shared" si="7"/>
        <v/>
      </c>
      <c r="C132" s="16" t="str">
        <f t="shared" si="9"/>
        <v/>
      </c>
      <c r="D132" s="16" t="str">
        <f t="shared" si="11"/>
        <v/>
      </c>
      <c r="E132" s="16" t="str">
        <f t="shared" si="10"/>
        <v/>
      </c>
      <c r="F132" s="16" t="str">
        <f t="shared" si="12"/>
        <v/>
      </c>
      <c r="G132" s="16" t="str">
        <f t="shared" si="13"/>
        <v/>
      </c>
    </row>
    <row r="133" spans="1:7" x14ac:dyDescent="0.15">
      <c r="A133" s="13" t="str">
        <f t="shared" si="8"/>
        <v/>
      </c>
      <c r="B133" s="16" t="str">
        <f t="shared" si="7"/>
        <v/>
      </c>
      <c r="C133" s="16" t="str">
        <f t="shared" si="9"/>
        <v/>
      </c>
      <c r="D133" s="16" t="str">
        <f t="shared" si="11"/>
        <v/>
      </c>
      <c r="E133" s="16" t="str">
        <f t="shared" si="10"/>
        <v/>
      </c>
      <c r="F133" s="16" t="str">
        <f t="shared" si="12"/>
        <v/>
      </c>
      <c r="G133" s="16" t="str">
        <f t="shared" si="13"/>
        <v/>
      </c>
    </row>
    <row r="134" spans="1:7" x14ac:dyDescent="0.15">
      <c r="A134" s="13" t="str">
        <f t="shared" si="8"/>
        <v/>
      </c>
      <c r="B134" s="16" t="str">
        <f t="shared" si="7"/>
        <v/>
      </c>
      <c r="C134" s="16" t="str">
        <f t="shared" si="9"/>
        <v/>
      </c>
      <c r="D134" s="16" t="str">
        <f t="shared" si="11"/>
        <v/>
      </c>
      <c r="E134" s="16" t="str">
        <f t="shared" si="10"/>
        <v/>
      </c>
      <c r="F134" s="16" t="str">
        <f t="shared" si="12"/>
        <v/>
      </c>
      <c r="G134" s="16" t="str">
        <f t="shared" si="13"/>
        <v/>
      </c>
    </row>
    <row r="135" spans="1:7" x14ac:dyDescent="0.15">
      <c r="A135" s="13" t="str">
        <f t="shared" si="8"/>
        <v/>
      </c>
      <c r="B135" s="16" t="str">
        <f t="shared" ref="B135:B198" si="14">IF(ROW(A135)-8&lt;$B$2,$D$2,"")</f>
        <v/>
      </c>
      <c r="C135" s="16" t="str">
        <f t="shared" si="9"/>
        <v/>
      </c>
      <c r="D135" s="16" t="str">
        <f t="shared" si="11"/>
        <v/>
      </c>
      <c r="E135" s="16" t="str">
        <f t="shared" si="10"/>
        <v/>
      </c>
      <c r="F135" s="16" t="str">
        <f t="shared" si="12"/>
        <v/>
      </c>
      <c r="G135" s="16" t="str">
        <f t="shared" si="13"/>
        <v/>
      </c>
    </row>
    <row r="136" spans="1:7" x14ac:dyDescent="0.15">
      <c r="A136" s="13" t="str">
        <f t="shared" ref="A136:A199" si="15">IF(ROW(A136)-8&lt;$B$2,ROW(A136)-7,"")</f>
        <v/>
      </c>
      <c r="B136" s="16" t="str">
        <f t="shared" si="14"/>
        <v/>
      </c>
      <c r="C136" s="16" t="str">
        <f t="shared" ref="C136:C199" si="16">IF(ROW(A136)-8&lt;$B$2,-$H$2,"")</f>
        <v/>
      </c>
      <c r="D136" s="16" t="str">
        <f t="shared" si="11"/>
        <v/>
      </c>
      <c r="E136" s="16" t="str">
        <f t="shared" ref="E136:E199" si="17">IF(ROW(A136)-8&lt;$B$2,IF(ROW(A136)-8&lt;$B$2-1,0,-$D$2),"")</f>
        <v/>
      </c>
      <c r="F136" s="16" t="str">
        <f t="shared" si="12"/>
        <v/>
      </c>
      <c r="G136" s="16" t="str">
        <f t="shared" si="13"/>
        <v/>
      </c>
    </row>
    <row r="137" spans="1:7" x14ac:dyDescent="0.15">
      <c r="A137" s="13" t="str">
        <f t="shared" si="15"/>
        <v/>
      </c>
      <c r="B137" s="16" t="str">
        <f t="shared" si="14"/>
        <v/>
      </c>
      <c r="C137" s="16" t="str">
        <f t="shared" si="16"/>
        <v/>
      </c>
      <c r="D137" s="16" t="str">
        <f t="shared" ref="D137:D200" si="18">IFERROR(C137,"")</f>
        <v/>
      </c>
      <c r="E137" s="16" t="str">
        <f t="shared" si="17"/>
        <v/>
      </c>
      <c r="F137" s="16" t="str">
        <f t="shared" ref="F137:F200" si="19">IFERROR(C137+E137,"")</f>
        <v/>
      </c>
      <c r="G137" s="16" t="str">
        <f t="shared" ref="G137:G200" si="20">IFERROR(F137-D137*$K$2,"")</f>
        <v/>
      </c>
    </row>
    <row r="138" spans="1:7" x14ac:dyDescent="0.15">
      <c r="A138" s="13" t="str">
        <f t="shared" si="15"/>
        <v/>
      </c>
      <c r="B138" s="16" t="str">
        <f t="shared" si="14"/>
        <v/>
      </c>
      <c r="C138" s="16" t="str">
        <f t="shared" si="16"/>
        <v/>
      </c>
      <c r="D138" s="16" t="str">
        <f t="shared" si="18"/>
        <v/>
      </c>
      <c r="E138" s="16" t="str">
        <f t="shared" si="17"/>
        <v/>
      </c>
      <c r="F138" s="16" t="str">
        <f t="shared" si="19"/>
        <v/>
      </c>
      <c r="G138" s="16" t="str">
        <f t="shared" si="20"/>
        <v/>
      </c>
    </row>
    <row r="139" spans="1:7" x14ac:dyDescent="0.15">
      <c r="A139" s="13" t="str">
        <f t="shared" si="15"/>
        <v/>
      </c>
      <c r="B139" s="16" t="str">
        <f t="shared" si="14"/>
        <v/>
      </c>
      <c r="C139" s="16" t="str">
        <f t="shared" si="16"/>
        <v/>
      </c>
      <c r="D139" s="16" t="str">
        <f t="shared" si="18"/>
        <v/>
      </c>
      <c r="E139" s="16" t="str">
        <f t="shared" si="17"/>
        <v/>
      </c>
      <c r="F139" s="16" t="str">
        <f t="shared" si="19"/>
        <v/>
      </c>
      <c r="G139" s="16" t="str">
        <f t="shared" si="20"/>
        <v/>
      </c>
    </row>
    <row r="140" spans="1:7" x14ac:dyDescent="0.15">
      <c r="A140" s="13" t="str">
        <f t="shared" si="15"/>
        <v/>
      </c>
      <c r="B140" s="16" t="str">
        <f t="shared" si="14"/>
        <v/>
      </c>
      <c r="C140" s="16" t="str">
        <f t="shared" si="16"/>
        <v/>
      </c>
      <c r="D140" s="16" t="str">
        <f t="shared" si="18"/>
        <v/>
      </c>
      <c r="E140" s="16" t="str">
        <f t="shared" si="17"/>
        <v/>
      </c>
      <c r="F140" s="16" t="str">
        <f t="shared" si="19"/>
        <v/>
      </c>
      <c r="G140" s="16" t="str">
        <f t="shared" si="20"/>
        <v/>
      </c>
    </row>
    <row r="141" spans="1:7" x14ac:dyDescent="0.15">
      <c r="A141" s="13" t="str">
        <f t="shared" si="15"/>
        <v/>
      </c>
      <c r="B141" s="16" t="str">
        <f t="shared" si="14"/>
        <v/>
      </c>
      <c r="C141" s="16" t="str">
        <f t="shared" si="16"/>
        <v/>
      </c>
      <c r="D141" s="16" t="str">
        <f t="shared" si="18"/>
        <v/>
      </c>
      <c r="E141" s="16" t="str">
        <f t="shared" si="17"/>
        <v/>
      </c>
      <c r="F141" s="16" t="str">
        <f t="shared" si="19"/>
        <v/>
      </c>
      <c r="G141" s="16" t="str">
        <f t="shared" si="20"/>
        <v/>
      </c>
    </row>
    <row r="142" spans="1:7" x14ac:dyDescent="0.15">
      <c r="A142" s="13" t="str">
        <f t="shared" si="15"/>
        <v/>
      </c>
      <c r="B142" s="16" t="str">
        <f t="shared" si="14"/>
        <v/>
      </c>
      <c r="C142" s="16" t="str">
        <f t="shared" si="16"/>
        <v/>
      </c>
      <c r="D142" s="16" t="str">
        <f t="shared" si="18"/>
        <v/>
      </c>
      <c r="E142" s="16" t="str">
        <f t="shared" si="17"/>
        <v/>
      </c>
      <c r="F142" s="16" t="str">
        <f t="shared" si="19"/>
        <v/>
      </c>
      <c r="G142" s="16" t="str">
        <f t="shared" si="20"/>
        <v/>
      </c>
    </row>
    <row r="143" spans="1:7" x14ac:dyDescent="0.15">
      <c r="A143" s="13" t="str">
        <f t="shared" si="15"/>
        <v/>
      </c>
      <c r="B143" s="16" t="str">
        <f t="shared" si="14"/>
        <v/>
      </c>
      <c r="C143" s="16" t="str">
        <f t="shared" si="16"/>
        <v/>
      </c>
      <c r="D143" s="16" t="str">
        <f t="shared" si="18"/>
        <v/>
      </c>
      <c r="E143" s="16" t="str">
        <f t="shared" si="17"/>
        <v/>
      </c>
      <c r="F143" s="16" t="str">
        <f t="shared" si="19"/>
        <v/>
      </c>
      <c r="G143" s="16" t="str">
        <f t="shared" si="20"/>
        <v/>
      </c>
    </row>
    <row r="144" spans="1:7" x14ac:dyDescent="0.15">
      <c r="A144" s="13" t="str">
        <f t="shared" si="15"/>
        <v/>
      </c>
      <c r="B144" s="16" t="str">
        <f t="shared" si="14"/>
        <v/>
      </c>
      <c r="C144" s="16" t="str">
        <f t="shared" si="16"/>
        <v/>
      </c>
      <c r="D144" s="16" t="str">
        <f t="shared" si="18"/>
        <v/>
      </c>
      <c r="E144" s="16" t="str">
        <f t="shared" si="17"/>
        <v/>
      </c>
      <c r="F144" s="16" t="str">
        <f t="shared" si="19"/>
        <v/>
      </c>
      <c r="G144" s="16" t="str">
        <f t="shared" si="20"/>
        <v/>
      </c>
    </row>
    <row r="145" spans="1:7" x14ac:dyDescent="0.15">
      <c r="A145" s="13" t="str">
        <f t="shared" si="15"/>
        <v/>
      </c>
      <c r="B145" s="16" t="str">
        <f t="shared" si="14"/>
        <v/>
      </c>
      <c r="C145" s="16" t="str">
        <f t="shared" si="16"/>
        <v/>
      </c>
      <c r="D145" s="16" t="str">
        <f t="shared" si="18"/>
        <v/>
      </c>
      <c r="E145" s="16" t="str">
        <f t="shared" si="17"/>
        <v/>
      </c>
      <c r="F145" s="16" t="str">
        <f t="shared" si="19"/>
        <v/>
      </c>
      <c r="G145" s="16" t="str">
        <f t="shared" si="20"/>
        <v/>
      </c>
    </row>
    <row r="146" spans="1:7" x14ac:dyDescent="0.15">
      <c r="A146" s="13" t="str">
        <f t="shared" si="15"/>
        <v/>
      </c>
      <c r="B146" s="16" t="str">
        <f t="shared" si="14"/>
        <v/>
      </c>
      <c r="C146" s="16" t="str">
        <f t="shared" si="16"/>
        <v/>
      </c>
      <c r="D146" s="16" t="str">
        <f t="shared" si="18"/>
        <v/>
      </c>
      <c r="E146" s="16" t="str">
        <f t="shared" si="17"/>
        <v/>
      </c>
      <c r="F146" s="16" t="str">
        <f t="shared" si="19"/>
        <v/>
      </c>
      <c r="G146" s="16" t="str">
        <f t="shared" si="20"/>
        <v/>
      </c>
    </row>
    <row r="147" spans="1:7" x14ac:dyDescent="0.15">
      <c r="A147" s="13" t="str">
        <f t="shared" si="15"/>
        <v/>
      </c>
      <c r="B147" s="16" t="str">
        <f t="shared" si="14"/>
        <v/>
      </c>
      <c r="C147" s="16" t="str">
        <f t="shared" si="16"/>
        <v/>
      </c>
      <c r="D147" s="16" t="str">
        <f t="shared" si="18"/>
        <v/>
      </c>
      <c r="E147" s="16" t="str">
        <f t="shared" si="17"/>
        <v/>
      </c>
      <c r="F147" s="16" t="str">
        <f t="shared" si="19"/>
        <v/>
      </c>
      <c r="G147" s="16" t="str">
        <f t="shared" si="20"/>
        <v/>
      </c>
    </row>
    <row r="148" spans="1:7" x14ac:dyDescent="0.15">
      <c r="A148" s="13" t="str">
        <f t="shared" si="15"/>
        <v/>
      </c>
      <c r="B148" s="16" t="str">
        <f t="shared" si="14"/>
        <v/>
      </c>
      <c r="C148" s="16" t="str">
        <f t="shared" si="16"/>
        <v/>
      </c>
      <c r="D148" s="16" t="str">
        <f t="shared" si="18"/>
        <v/>
      </c>
      <c r="E148" s="16" t="str">
        <f t="shared" si="17"/>
        <v/>
      </c>
      <c r="F148" s="16" t="str">
        <f t="shared" si="19"/>
        <v/>
      </c>
      <c r="G148" s="16" t="str">
        <f t="shared" si="20"/>
        <v/>
      </c>
    </row>
    <row r="149" spans="1:7" x14ac:dyDescent="0.15">
      <c r="A149" s="13" t="str">
        <f t="shared" si="15"/>
        <v/>
      </c>
      <c r="B149" s="16" t="str">
        <f t="shared" si="14"/>
        <v/>
      </c>
      <c r="C149" s="16" t="str">
        <f t="shared" si="16"/>
        <v/>
      </c>
      <c r="D149" s="16" t="str">
        <f t="shared" si="18"/>
        <v/>
      </c>
      <c r="E149" s="16" t="str">
        <f t="shared" si="17"/>
        <v/>
      </c>
      <c r="F149" s="16" t="str">
        <f t="shared" si="19"/>
        <v/>
      </c>
      <c r="G149" s="16" t="str">
        <f t="shared" si="20"/>
        <v/>
      </c>
    </row>
    <row r="150" spans="1:7" x14ac:dyDescent="0.15">
      <c r="A150" s="13" t="str">
        <f t="shared" si="15"/>
        <v/>
      </c>
      <c r="B150" s="16" t="str">
        <f t="shared" si="14"/>
        <v/>
      </c>
      <c r="C150" s="16" t="str">
        <f t="shared" si="16"/>
        <v/>
      </c>
      <c r="D150" s="16" t="str">
        <f t="shared" si="18"/>
        <v/>
      </c>
      <c r="E150" s="16" t="str">
        <f t="shared" si="17"/>
        <v/>
      </c>
      <c r="F150" s="16" t="str">
        <f t="shared" si="19"/>
        <v/>
      </c>
      <c r="G150" s="16" t="str">
        <f t="shared" si="20"/>
        <v/>
      </c>
    </row>
    <row r="151" spans="1:7" x14ac:dyDescent="0.15">
      <c r="A151" s="13" t="str">
        <f t="shared" si="15"/>
        <v/>
      </c>
      <c r="B151" s="16" t="str">
        <f t="shared" si="14"/>
        <v/>
      </c>
      <c r="C151" s="16" t="str">
        <f t="shared" si="16"/>
        <v/>
      </c>
      <c r="D151" s="16" t="str">
        <f t="shared" si="18"/>
        <v/>
      </c>
      <c r="E151" s="16" t="str">
        <f t="shared" si="17"/>
        <v/>
      </c>
      <c r="F151" s="16" t="str">
        <f t="shared" si="19"/>
        <v/>
      </c>
      <c r="G151" s="16" t="str">
        <f t="shared" si="20"/>
        <v/>
      </c>
    </row>
    <row r="152" spans="1:7" x14ac:dyDescent="0.15">
      <c r="A152" s="13" t="str">
        <f t="shared" si="15"/>
        <v/>
      </c>
      <c r="B152" s="16" t="str">
        <f t="shared" si="14"/>
        <v/>
      </c>
      <c r="C152" s="16" t="str">
        <f t="shared" si="16"/>
        <v/>
      </c>
      <c r="D152" s="16" t="str">
        <f t="shared" si="18"/>
        <v/>
      </c>
      <c r="E152" s="16" t="str">
        <f t="shared" si="17"/>
        <v/>
      </c>
      <c r="F152" s="16" t="str">
        <f t="shared" si="19"/>
        <v/>
      </c>
      <c r="G152" s="16" t="str">
        <f t="shared" si="20"/>
        <v/>
      </c>
    </row>
    <row r="153" spans="1:7" x14ac:dyDescent="0.15">
      <c r="A153" s="13" t="str">
        <f t="shared" si="15"/>
        <v/>
      </c>
      <c r="B153" s="16" t="str">
        <f t="shared" si="14"/>
        <v/>
      </c>
      <c r="C153" s="16" t="str">
        <f t="shared" si="16"/>
        <v/>
      </c>
      <c r="D153" s="16" t="str">
        <f t="shared" si="18"/>
        <v/>
      </c>
      <c r="E153" s="16" t="str">
        <f t="shared" si="17"/>
        <v/>
      </c>
      <c r="F153" s="16" t="str">
        <f t="shared" si="19"/>
        <v/>
      </c>
      <c r="G153" s="16" t="str">
        <f t="shared" si="20"/>
        <v/>
      </c>
    </row>
    <row r="154" spans="1:7" x14ac:dyDescent="0.15">
      <c r="A154" s="13" t="str">
        <f t="shared" si="15"/>
        <v/>
      </c>
      <c r="B154" s="16" t="str">
        <f t="shared" si="14"/>
        <v/>
      </c>
      <c r="C154" s="16" t="str">
        <f t="shared" si="16"/>
        <v/>
      </c>
      <c r="D154" s="16" t="str">
        <f t="shared" si="18"/>
        <v/>
      </c>
      <c r="E154" s="16" t="str">
        <f t="shared" si="17"/>
        <v/>
      </c>
      <c r="F154" s="16" t="str">
        <f t="shared" si="19"/>
        <v/>
      </c>
      <c r="G154" s="16" t="str">
        <f t="shared" si="20"/>
        <v/>
      </c>
    </row>
    <row r="155" spans="1:7" x14ac:dyDescent="0.15">
      <c r="A155" s="13" t="str">
        <f t="shared" si="15"/>
        <v/>
      </c>
      <c r="B155" s="16" t="str">
        <f t="shared" si="14"/>
        <v/>
      </c>
      <c r="C155" s="16" t="str">
        <f t="shared" si="16"/>
        <v/>
      </c>
      <c r="D155" s="16" t="str">
        <f t="shared" si="18"/>
        <v/>
      </c>
      <c r="E155" s="16" t="str">
        <f t="shared" si="17"/>
        <v/>
      </c>
      <c r="F155" s="16" t="str">
        <f t="shared" si="19"/>
        <v/>
      </c>
      <c r="G155" s="16" t="str">
        <f t="shared" si="20"/>
        <v/>
      </c>
    </row>
    <row r="156" spans="1:7" x14ac:dyDescent="0.15">
      <c r="A156" s="13" t="str">
        <f t="shared" si="15"/>
        <v/>
      </c>
      <c r="B156" s="16" t="str">
        <f t="shared" si="14"/>
        <v/>
      </c>
      <c r="C156" s="16" t="str">
        <f t="shared" si="16"/>
        <v/>
      </c>
      <c r="D156" s="16" t="str">
        <f t="shared" si="18"/>
        <v/>
      </c>
      <c r="E156" s="16" t="str">
        <f t="shared" si="17"/>
        <v/>
      </c>
      <c r="F156" s="16" t="str">
        <f t="shared" si="19"/>
        <v/>
      </c>
      <c r="G156" s="16" t="str">
        <f t="shared" si="20"/>
        <v/>
      </c>
    </row>
    <row r="157" spans="1:7" x14ac:dyDescent="0.15">
      <c r="A157" s="13" t="str">
        <f t="shared" si="15"/>
        <v/>
      </c>
      <c r="B157" s="16" t="str">
        <f t="shared" si="14"/>
        <v/>
      </c>
      <c r="C157" s="16" t="str">
        <f t="shared" si="16"/>
        <v/>
      </c>
      <c r="D157" s="16" t="str">
        <f t="shared" si="18"/>
        <v/>
      </c>
      <c r="E157" s="16" t="str">
        <f t="shared" si="17"/>
        <v/>
      </c>
      <c r="F157" s="16" t="str">
        <f t="shared" si="19"/>
        <v/>
      </c>
      <c r="G157" s="16" t="str">
        <f t="shared" si="20"/>
        <v/>
      </c>
    </row>
    <row r="158" spans="1:7" x14ac:dyDescent="0.15">
      <c r="A158" s="13" t="str">
        <f t="shared" si="15"/>
        <v/>
      </c>
      <c r="B158" s="16" t="str">
        <f t="shared" si="14"/>
        <v/>
      </c>
      <c r="C158" s="16" t="str">
        <f t="shared" si="16"/>
        <v/>
      </c>
      <c r="D158" s="16" t="str">
        <f t="shared" si="18"/>
        <v/>
      </c>
      <c r="E158" s="16" t="str">
        <f t="shared" si="17"/>
        <v/>
      </c>
      <c r="F158" s="16" t="str">
        <f t="shared" si="19"/>
        <v/>
      </c>
      <c r="G158" s="16" t="str">
        <f t="shared" si="20"/>
        <v/>
      </c>
    </row>
    <row r="159" spans="1:7" x14ac:dyDescent="0.15">
      <c r="A159" s="13" t="str">
        <f t="shared" si="15"/>
        <v/>
      </c>
      <c r="B159" s="16" t="str">
        <f t="shared" si="14"/>
        <v/>
      </c>
      <c r="C159" s="16" t="str">
        <f t="shared" si="16"/>
        <v/>
      </c>
      <c r="D159" s="16" t="str">
        <f t="shared" si="18"/>
        <v/>
      </c>
      <c r="E159" s="16" t="str">
        <f t="shared" si="17"/>
        <v/>
      </c>
      <c r="F159" s="16" t="str">
        <f t="shared" si="19"/>
        <v/>
      </c>
      <c r="G159" s="16" t="str">
        <f t="shared" si="20"/>
        <v/>
      </c>
    </row>
    <row r="160" spans="1:7" x14ac:dyDescent="0.15">
      <c r="A160" s="13" t="str">
        <f t="shared" si="15"/>
        <v/>
      </c>
      <c r="B160" s="16" t="str">
        <f t="shared" si="14"/>
        <v/>
      </c>
      <c r="C160" s="16" t="str">
        <f t="shared" si="16"/>
        <v/>
      </c>
      <c r="D160" s="16" t="str">
        <f t="shared" si="18"/>
        <v/>
      </c>
      <c r="E160" s="16" t="str">
        <f t="shared" si="17"/>
        <v/>
      </c>
      <c r="F160" s="16" t="str">
        <f t="shared" si="19"/>
        <v/>
      </c>
      <c r="G160" s="16" t="str">
        <f t="shared" si="20"/>
        <v/>
      </c>
    </row>
    <row r="161" spans="1:7" x14ac:dyDescent="0.15">
      <c r="A161" s="13" t="str">
        <f t="shared" si="15"/>
        <v/>
      </c>
      <c r="B161" s="16" t="str">
        <f t="shared" si="14"/>
        <v/>
      </c>
      <c r="C161" s="16" t="str">
        <f t="shared" si="16"/>
        <v/>
      </c>
      <c r="D161" s="16" t="str">
        <f t="shared" si="18"/>
        <v/>
      </c>
      <c r="E161" s="16" t="str">
        <f t="shared" si="17"/>
        <v/>
      </c>
      <c r="F161" s="16" t="str">
        <f t="shared" si="19"/>
        <v/>
      </c>
      <c r="G161" s="16" t="str">
        <f t="shared" si="20"/>
        <v/>
      </c>
    </row>
    <row r="162" spans="1:7" x14ac:dyDescent="0.15">
      <c r="A162" s="13" t="str">
        <f t="shared" si="15"/>
        <v/>
      </c>
      <c r="B162" s="16" t="str">
        <f t="shared" si="14"/>
        <v/>
      </c>
      <c r="C162" s="16" t="str">
        <f t="shared" si="16"/>
        <v/>
      </c>
      <c r="D162" s="16" t="str">
        <f t="shared" si="18"/>
        <v/>
      </c>
      <c r="E162" s="16" t="str">
        <f t="shared" si="17"/>
        <v/>
      </c>
      <c r="F162" s="16" t="str">
        <f t="shared" si="19"/>
        <v/>
      </c>
      <c r="G162" s="16" t="str">
        <f t="shared" si="20"/>
        <v/>
      </c>
    </row>
    <row r="163" spans="1:7" x14ac:dyDescent="0.15">
      <c r="A163" s="13" t="str">
        <f t="shared" si="15"/>
        <v/>
      </c>
      <c r="B163" s="16" t="str">
        <f t="shared" si="14"/>
        <v/>
      </c>
      <c r="C163" s="16" t="str">
        <f t="shared" si="16"/>
        <v/>
      </c>
      <c r="D163" s="16" t="str">
        <f t="shared" si="18"/>
        <v/>
      </c>
      <c r="E163" s="16" t="str">
        <f t="shared" si="17"/>
        <v/>
      </c>
      <c r="F163" s="16" t="str">
        <f t="shared" si="19"/>
        <v/>
      </c>
      <c r="G163" s="16" t="str">
        <f t="shared" si="20"/>
        <v/>
      </c>
    </row>
    <row r="164" spans="1:7" x14ac:dyDescent="0.15">
      <c r="A164" s="13" t="str">
        <f t="shared" si="15"/>
        <v/>
      </c>
      <c r="B164" s="16" t="str">
        <f t="shared" si="14"/>
        <v/>
      </c>
      <c r="C164" s="16" t="str">
        <f t="shared" si="16"/>
        <v/>
      </c>
      <c r="D164" s="16" t="str">
        <f t="shared" si="18"/>
        <v/>
      </c>
      <c r="E164" s="16" t="str">
        <f t="shared" si="17"/>
        <v/>
      </c>
      <c r="F164" s="16" t="str">
        <f t="shared" si="19"/>
        <v/>
      </c>
      <c r="G164" s="16" t="str">
        <f t="shared" si="20"/>
        <v/>
      </c>
    </row>
    <row r="165" spans="1:7" x14ac:dyDescent="0.15">
      <c r="A165" s="13" t="str">
        <f t="shared" si="15"/>
        <v/>
      </c>
      <c r="B165" s="16" t="str">
        <f t="shared" si="14"/>
        <v/>
      </c>
      <c r="C165" s="16" t="str">
        <f t="shared" si="16"/>
        <v/>
      </c>
      <c r="D165" s="16" t="str">
        <f t="shared" si="18"/>
        <v/>
      </c>
      <c r="E165" s="16" t="str">
        <f t="shared" si="17"/>
        <v/>
      </c>
      <c r="F165" s="16" t="str">
        <f t="shared" si="19"/>
        <v/>
      </c>
      <c r="G165" s="16" t="str">
        <f t="shared" si="20"/>
        <v/>
      </c>
    </row>
    <row r="166" spans="1:7" x14ac:dyDescent="0.15">
      <c r="A166" s="13" t="str">
        <f t="shared" si="15"/>
        <v/>
      </c>
      <c r="B166" s="16" t="str">
        <f t="shared" si="14"/>
        <v/>
      </c>
      <c r="C166" s="16" t="str">
        <f t="shared" si="16"/>
        <v/>
      </c>
      <c r="D166" s="16" t="str">
        <f t="shared" si="18"/>
        <v/>
      </c>
      <c r="E166" s="16" t="str">
        <f t="shared" si="17"/>
        <v/>
      </c>
      <c r="F166" s="16" t="str">
        <f t="shared" si="19"/>
        <v/>
      </c>
      <c r="G166" s="16" t="str">
        <f t="shared" si="20"/>
        <v/>
      </c>
    </row>
    <row r="167" spans="1:7" x14ac:dyDescent="0.15">
      <c r="A167" s="13" t="str">
        <f t="shared" si="15"/>
        <v/>
      </c>
      <c r="B167" s="16" t="str">
        <f t="shared" si="14"/>
        <v/>
      </c>
      <c r="C167" s="16" t="str">
        <f t="shared" si="16"/>
        <v/>
      </c>
      <c r="D167" s="16" t="str">
        <f t="shared" si="18"/>
        <v/>
      </c>
      <c r="E167" s="16" t="str">
        <f t="shared" si="17"/>
        <v/>
      </c>
      <c r="F167" s="16" t="str">
        <f t="shared" si="19"/>
        <v/>
      </c>
      <c r="G167" s="16" t="str">
        <f t="shared" si="20"/>
        <v/>
      </c>
    </row>
    <row r="168" spans="1:7" x14ac:dyDescent="0.15">
      <c r="A168" s="13" t="str">
        <f t="shared" si="15"/>
        <v/>
      </c>
      <c r="B168" s="16" t="str">
        <f t="shared" si="14"/>
        <v/>
      </c>
      <c r="C168" s="16" t="str">
        <f t="shared" si="16"/>
        <v/>
      </c>
      <c r="D168" s="16" t="str">
        <f t="shared" si="18"/>
        <v/>
      </c>
      <c r="E168" s="16" t="str">
        <f t="shared" si="17"/>
        <v/>
      </c>
      <c r="F168" s="16" t="str">
        <f t="shared" si="19"/>
        <v/>
      </c>
      <c r="G168" s="16" t="str">
        <f t="shared" si="20"/>
        <v/>
      </c>
    </row>
    <row r="169" spans="1:7" x14ac:dyDescent="0.15">
      <c r="A169" s="13" t="str">
        <f t="shared" si="15"/>
        <v/>
      </c>
      <c r="B169" s="16" t="str">
        <f t="shared" si="14"/>
        <v/>
      </c>
      <c r="C169" s="16" t="str">
        <f t="shared" si="16"/>
        <v/>
      </c>
      <c r="D169" s="16" t="str">
        <f t="shared" si="18"/>
        <v/>
      </c>
      <c r="E169" s="16" t="str">
        <f t="shared" si="17"/>
        <v/>
      </c>
      <c r="F169" s="16" t="str">
        <f t="shared" si="19"/>
        <v/>
      </c>
      <c r="G169" s="16" t="str">
        <f t="shared" si="20"/>
        <v/>
      </c>
    </row>
    <row r="170" spans="1:7" x14ac:dyDescent="0.15">
      <c r="A170" s="13" t="str">
        <f t="shared" si="15"/>
        <v/>
      </c>
      <c r="B170" s="16" t="str">
        <f t="shared" si="14"/>
        <v/>
      </c>
      <c r="C170" s="16" t="str">
        <f t="shared" si="16"/>
        <v/>
      </c>
      <c r="D170" s="16" t="str">
        <f t="shared" si="18"/>
        <v/>
      </c>
      <c r="E170" s="16" t="str">
        <f t="shared" si="17"/>
        <v/>
      </c>
      <c r="F170" s="16" t="str">
        <f t="shared" si="19"/>
        <v/>
      </c>
      <c r="G170" s="16" t="str">
        <f t="shared" si="20"/>
        <v/>
      </c>
    </row>
    <row r="171" spans="1:7" x14ac:dyDescent="0.15">
      <c r="A171" s="13" t="str">
        <f t="shared" si="15"/>
        <v/>
      </c>
      <c r="B171" s="16" t="str">
        <f t="shared" si="14"/>
        <v/>
      </c>
      <c r="C171" s="16" t="str">
        <f t="shared" si="16"/>
        <v/>
      </c>
      <c r="D171" s="16" t="str">
        <f t="shared" si="18"/>
        <v/>
      </c>
      <c r="E171" s="16" t="str">
        <f t="shared" si="17"/>
        <v/>
      </c>
      <c r="F171" s="16" t="str">
        <f t="shared" si="19"/>
        <v/>
      </c>
      <c r="G171" s="16" t="str">
        <f t="shared" si="20"/>
        <v/>
      </c>
    </row>
    <row r="172" spans="1:7" x14ac:dyDescent="0.15">
      <c r="A172" s="13" t="str">
        <f t="shared" si="15"/>
        <v/>
      </c>
      <c r="B172" s="16" t="str">
        <f t="shared" si="14"/>
        <v/>
      </c>
      <c r="C172" s="16" t="str">
        <f t="shared" si="16"/>
        <v/>
      </c>
      <c r="D172" s="16" t="str">
        <f t="shared" si="18"/>
        <v/>
      </c>
      <c r="E172" s="16" t="str">
        <f t="shared" si="17"/>
        <v/>
      </c>
      <c r="F172" s="16" t="str">
        <f t="shared" si="19"/>
        <v/>
      </c>
      <c r="G172" s="16" t="str">
        <f t="shared" si="20"/>
        <v/>
      </c>
    </row>
    <row r="173" spans="1:7" x14ac:dyDescent="0.15">
      <c r="A173" s="13" t="str">
        <f t="shared" si="15"/>
        <v/>
      </c>
      <c r="B173" s="16" t="str">
        <f t="shared" si="14"/>
        <v/>
      </c>
      <c r="C173" s="16" t="str">
        <f t="shared" si="16"/>
        <v/>
      </c>
      <c r="D173" s="16" t="str">
        <f t="shared" si="18"/>
        <v/>
      </c>
      <c r="E173" s="16" t="str">
        <f t="shared" si="17"/>
        <v/>
      </c>
      <c r="F173" s="16" t="str">
        <f t="shared" si="19"/>
        <v/>
      </c>
      <c r="G173" s="16" t="str">
        <f t="shared" si="20"/>
        <v/>
      </c>
    </row>
    <row r="174" spans="1:7" x14ac:dyDescent="0.15">
      <c r="A174" s="13" t="str">
        <f t="shared" si="15"/>
        <v/>
      </c>
      <c r="B174" s="16" t="str">
        <f t="shared" si="14"/>
        <v/>
      </c>
      <c r="C174" s="16" t="str">
        <f t="shared" si="16"/>
        <v/>
      </c>
      <c r="D174" s="16" t="str">
        <f t="shared" si="18"/>
        <v/>
      </c>
      <c r="E174" s="16" t="str">
        <f t="shared" si="17"/>
        <v/>
      </c>
      <c r="F174" s="16" t="str">
        <f t="shared" si="19"/>
        <v/>
      </c>
      <c r="G174" s="16" t="str">
        <f t="shared" si="20"/>
        <v/>
      </c>
    </row>
    <row r="175" spans="1:7" x14ac:dyDescent="0.15">
      <c r="A175" s="13" t="str">
        <f t="shared" si="15"/>
        <v/>
      </c>
      <c r="B175" s="16" t="str">
        <f t="shared" si="14"/>
        <v/>
      </c>
      <c r="C175" s="16" t="str">
        <f t="shared" si="16"/>
        <v/>
      </c>
      <c r="D175" s="16" t="str">
        <f t="shared" si="18"/>
        <v/>
      </c>
      <c r="E175" s="16" t="str">
        <f t="shared" si="17"/>
        <v/>
      </c>
      <c r="F175" s="16" t="str">
        <f t="shared" si="19"/>
        <v/>
      </c>
      <c r="G175" s="16" t="str">
        <f t="shared" si="20"/>
        <v/>
      </c>
    </row>
    <row r="176" spans="1:7" x14ac:dyDescent="0.15">
      <c r="A176" s="13" t="str">
        <f t="shared" si="15"/>
        <v/>
      </c>
      <c r="B176" s="16" t="str">
        <f t="shared" si="14"/>
        <v/>
      </c>
      <c r="C176" s="16" t="str">
        <f t="shared" si="16"/>
        <v/>
      </c>
      <c r="D176" s="16" t="str">
        <f t="shared" si="18"/>
        <v/>
      </c>
      <c r="E176" s="16" t="str">
        <f t="shared" si="17"/>
        <v/>
      </c>
      <c r="F176" s="16" t="str">
        <f t="shared" si="19"/>
        <v/>
      </c>
      <c r="G176" s="16" t="str">
        <f t="shared" si="20"/>
        <v/>
      </c>
    </row>
    <row r="177" spans="1:7" x14ac:dyDescent="0.15">
      <c r="A177" s="13" t="str">
        <f t="shared" si="15"/>
        <v/>
      </c>
      <c r="B177" s="16" t="str">
        <f t="shared" si="14"/>
        <v/>
      </c>
      <c r="C177" s="16" t="str">
        <f t="shared" si="16"/>
        <v/>
      </c>
      <c r="D177" s="16" t="str">
        <f t="shared" si="18"/>
        <v/>
      </c>
      <c r="E177" s="16" t="str">
        <f t="shared" si="17"/>
        <v/>
      </c>
      <c r="F177" s="16" t="str">
        <f t="shared" si="19"/>
        <v/>
      </c>
      <c r="G177" s="16" t="str">
        <f t="shared" si="20"/>
        <v/>
      </c>
    </row>
    <row r="178" spans="1:7" x14ac:dyDescent="0.15">
      <c r="A178" s="13" t="str">
        <f t="shared" si="15"/>
        <v/>
      </c>
      <c r="B178" s="16" t="str">
        <f t="shared" si="14"/>
        <v/>
      </c>
      <c r="C178" s="16" t="str">
        <f t="shared" si="16"/>
        <v/>
      </c>
      <c r="D178" s="16" t="str">
        <f t="shared" si="18"/>
        <v/>
      </c>
      <c r="E178" s="16" t="str">
        <f t="shared" si="17"/>
        <v/>
      </c>
      <c r="F178" s="16" t="str">
        <f t="shared" si="19"/>
        <v/>
      </c>
      <c r="G178" s="16" t="str">
        <f t="shared" si="20"/>
        <v/>
      </c>
    </row>
    <row r="179" spans="1:7" x14ac:dyDescent="0.15">
      <c r="A179" s="13" t="str">
        <f t="shared" si="15"/>
        <v/>
      </c>
      <c r="B179" s="16" t="str">
        <f t="shared" si="14"/>
        <v/>
      </c>
      <c r="C179" s="16" t="str">
        <f t="shared" si="16"/>
        <v/>
      </c>
      <c r="D179" s="16" t="str">
        <f t="shared" si="18"/>
        <v/>
      </c>
      <c r="E179" s="16" t="str">
        <f t="shared" si="17"/>
        <v/>
      </c>
      <c r="F179" s="16" t="str">
        <f t="shared" si="19"/>
        <v/>
      </c>
      <c r="G179" s="16" t="str">
        <f t="shared" si="20"/>
        <v/>
      </c>
    </row>
    <row r="180" spans="1:7" x14ac:dyDescent="0.15">
      <c r="A180" s="13" t="str">
        <f t="shared" si="15"/>
        <v/>
      </c>
      <c r="B180" s="16" t="str">
        <f t="shared" si="14"/>
        <v/>
      </c>
      <c r="C180" s="16" t="str">
        <f t="shared" si="16"/>
        <v/>
      </c>
      <c r="D180" s="16" t="str">
        <f t="shared" si="18"/>
        <v/>
      </c>
      <c r="E180" s="16" t="str">
        <f t="shared" si="17"/>
        <v/>
      </c>
      <c r="F180" s="16" t="str">
        <f t="shared" si="19"/>
        <v/>
      </c>
      <c r="G180" s="16" t="str">
        <f t="shared" si="20"/>
        <v/>
      </c>
    </row>
    <row r="181" spans="1:7" x14ac:dyDescent="0.15">
      <c r="A181" s="13" t="str">
        <f t="shared" si="15"/>
        <v/>
      </c>
      <c r="B181" s="16" t="str">
        <f t="shared" si="14"/>
        <v/>
      </c>
      <c r="C181" s="16" t="str">
        <f t="shared" si="16"/>
        <v/>
      </c>
      <c r="D181" s="16" t="str">
        <f t="shared" si="18"/>
        <v/>
      </c>
      <c r="E181" s="16" t="str">
        <f t="shared" si="17"/>
        <v/>
      </c>
      <c r="F181" s="16" t="str">
        <f t="shared" si="19"/>
        <v/>
      </c>
      <c r="G181" s="16" t="str">
        <f t="shared" si="20"/>
        <v/>
      </c>
    </row>
    <row r="182" spans="1:7" x14ac:dyDescent="0.15">
      <c r="A182" s="13" t="str">
        <f t="shared" si="15"/>
        <v/>
      </c>
      <c r="B182" s="16" t="str">
        <f t="shared" si="14"/>
        <v/>
      </c>
      <c r="C182" s="16" t="str">
        <f t="shared" si="16"/>
        <v/>
      </c>
      <c r="D182" s="16" t="str">
        <f t="shared" si="18"/>
        <v/>
      </c>
      <c r="E182" s="16" t="str">
        <f t="shared" si="17"/>
        <v/>
      </c>
      <c r="F182" s="16" t="str">
        <f t="shared" si="19"/>
        <v/>
      </c>
      <c r="G182" s="16" t="str">
        <f t="shared" si="20"/>
        <v/>
      </c>
    </row>
    <row r="183" spans="1:7" x14ac:dyDescent="0.15">
      <c r="A183" s="13" t="str">
        <f t="shared" si="15"/>
        <v/>
      </c>
      <c r="B183" s="16" t="str">
        <f t="shared" si="14"/>
        <v/>
      </c>
      <c r="C183" s="16" t="str">
        <f t="shared" si="16"/>
        <v/>
      </c>
      <c r="D183" s="16" t="str">
        <f t="shared" si="18"/>
        <v/>
      </c>
      <c r="E183" s="16" t="str">
        <f t="shared" si="17"/>
        <v/>
      </c>
      <c r="F183" s="16" t="str">
        <f t="shared" si="19"/>
        <v/>
      </c>
      <c r="G183" s="16" t="str">
        <f t="shared" si="20"/>
        <v/>
      </c>
    </row>
    <row r="184" spans="1:7" x14ac:dyDescent="0.15">
      <c r="A184" s="13" t="str">
        <f t="shared" si="15"/>
        <v/>
      </c>
      <c r="B184" s="16" t="str">
        <f t="shared" si="14"/>
        <v/>
      </c>
      <c r="C184" s="16" t="str">
        <f t="shared" si="16"/>
        <v/>
      </c>
      <c r="D184" s="16" t="str">
        <f t="shared" si="18"/>
        <v/>
      </c>
      <c r="E184" s="16" t="str">
        <f t="shared" si="17"/>
        <v/>
      </c>
      <c r="F184" s="16" t="str">
        <f t="shared" si="19"/>
        <v/>
      </c>
      <c r="G184" s="16" t="str">
        <f t="shared" si="20"/>
        <v/>
      </c>
    </row>
    <row r="185" spans="1:7" x14ac:dyDescent="0.15">
      <c r="A185" s="13" t="str">
        <f t="shared" si="15"/>
        <v/>
      </c>
      <c r="B185" s="16" t="str">
        <f t="shared" si="14"/>
        <v/>
      </c>
      <c r="C185" s="16" t="str">
        <f t="shared" si="16"/>
        <v/>
      </c>
      <c r="D185" s="16" t="str">
        <f t="shared" si="18"/>
        <v/>
      </c>
      <c r="E185" s="16" t="str">
        <f t="shared" si="17"/>
        <v/>
      </c>
      <c r="F185" s="16" t="str">
        <f t="shared" si="19"/>
        <v/>
      </c>
      <c r="G185" s="16" t="str">
        <f t="shared" si="20"/>
        <v/>
      </c>
    </row>
    <row r="186" spans="1:7" x14ac:dyDescent="0.15">
      <c r="A186" s="13" t="str">
        <f t="shared" si="15"/>
        <v/>
      </c>
      <c r="B186" s="16" t="str">
        <f t="shared" si="14"/>
        <v/>
      </c>
      <c r="C186" s="16" t="str">
        <f t="shared" si="16"/>
        <v/>
      </c>
      <c r="D186" s="16" t="str">
        <f t="shared" si="18"/>
        <v/>
      </c>
      <c r="E186" s="16" t="str">
        <f t="shared" si="17"/>
        <v/>
      </c>
      <c r="F186" s="16" t="str">
        <f t="shared" si="19"/>
        <v/>
      </c>
      <c r="G186" s="16" t="str">
        <f t="shared" si="20"/>
        <v/>
      </c>
    </row>
    <row r="187" spans="1:7" x14ac:dyDescent="0.15">
      <c r="A187" s="13" t="str">
        <f t="shared" si="15"/>
        <v/>
      </c>
      <c r="B187" s="16" t="str">
        <f t="shared" si="14"/>
        <v/>
      </c>
      <c r="C187" s="16" t="str">
        <f t="shared" si="16"/>
        <v/>
      </c>
      <c r="D187" s="16" t="str">
        <f t="shared" si="18"/>
        <v/>
      </c>
      <c r="E187" s="16" t="str">
        <f t="shared" si="17"/>
        <v/>
      </c>
      <c r="F187" s="16" t="str">
        <f t="shared" si="19"/>
        <v/>
      </c>
      <c r="G187" s="16" t="str">
        <f t="shared" si="20"/>
        <v/>
      </c>
    </row>
    <row r="188" spans="1:7" x14ac:dyDescent="0.15">
      <c r="A188" s="13" t="str">
        <f t="shared" si="15"/>
        <v/>
      </c>
      <c r="B188" s="16" t="str">
        <f t="shared" si="14"/>
        <v/>
      </c>
      <c r="C188" s="16" t="str">
        <f t="shared" si="16"/>
        <v/>
      </c>
      <c r="D188" s="16" t="str">
        <f t="shared" si="18"/>
        <v/>
      </c>
      <c r="E188" s="16" t="str">
        <f t="shared" si="17"/>
        <v/>
      </c>
      <c r="F188" s="16" t="str">
        <f t="shared" si="19"/>
        <v/>
      </c>
      <c r="G188" s="16" t="str">
        <f t="shared" si="20"/>
        <v/>
      </c>
    </row>
    <row r="189" spans="1:7" x14ac:dyDescent="0.15">
      <c r="A189" s="13" t="str">
        <f t="shared" si="15"/>
        <v/>
      </c>
      <c r="B189" s="16" t="str">
        <f t="shared" si="14"/>
        <v/>
      </c>
      <c r="C189" s="16" t="str">
        <f t="shared" si="16"/>
        <v/>
      </c>
      <c r="D189" s="16" t="str">
        <f t="shared" si="18"/>
        <v/>
      </c>
      <c r="E189" s="16" t="str">
        <f t="shared" si="17"/>
        <v/>
      </c>
      <c r="F189" s="16" t="str">
        <f t="shared" si="19"/>
        <v/>
      </c>
      <c r="G189" s="16" t="str">
        <f t="shared" si="20"/>
        <v/>
      </c>
    </row>
    <row r="190" spans="1:7" x14ac:dyDescent="0.15">
      <c r="A190" s="13" t="str">
        <f t="shared" si="15"/>
        <v/>
      </c>
      <c r="B190" s="16" t="str">
        <f t="shared" si="14"/>
        <v/>
      </c>
      <c r="C190" s="16" t="str">
        <f t="shared" si="16"/>
        <v/>
      </c>
      <c r="D190" s="16" t="str">
        <f t="shared" si="18"/>
        <v/>
      </c>
      <c r="E190" s="16" t="str">
        <f t="shared" si="17"/>
        <v/>
      </c>
      <c r="F190" s="16" t="str">
        <f t="shared" si="19"/>
        <v/>
      </c>
      <c r="G190" s="16" t="str">
        <f t="shared" si="20"/>
        <v/>
      </c>
    </row>
    <row r="191" spans="1:7" x14ac:dyDescent="0.15">
      <c r="A191" s="13" t="str">
        <f t="shared" si="15"/>
        <v/>
      </c>
      <c r="B191" s="16" t="str">
        <f t="shared" si="14"/>
        <v/>
      </c>
      <c r="C191" s="16" t="str">
        <f t="shared" si="16"/>
        <v/>
      </c>
      <c r="D191" s="16" t="str">
        <f t="shared" si="18"/>
        <v/>
      </c>
      <c r="E191" s="16" t="str">
        <f t="shared" si="17"/>
        <v/>
      </c>
      <c r="F191" s="16" t="str">
        <f t="shared" si="19"/>
        <v/>
      </c>
      <c r="G191" s="16" t="str">
        <f t="shared" si="20"/>
        <v/>
      </c>
    </row>
    <row r="192" spans="1:7" x14ac:dyDescent="0.15">
      <c r="A192" s="13" t="str">
        <f t="shared" si="15"/>
        <v/>
      </c>
      <c r="B192" s="16" t="str">
        <f t="shared" si="14"/>
        <v/>
      </c>
      <c r="C192" s="16" t="str">
        <f t="shared" si="16"/>
        <v/>
      </c>
      <c r="D192" s="16" t="str">
        <f t="shared" si="18"/>
        <v/>
      </c>
      <c r="E192" s="16" t="str">
        <f t="shared" si="17"/>
        <v/>
      </c>
      <c r="F192" s="16" t="str">
        <f t="shared" si="19"/>
        <v/>
      </c>
      <c r="G192" s="16" t="str">
        <f t="shared" si="20"/>
        <v/>
      </c>
    </row>
    <row r="193" spans="1:7" x14ac:dyDescent="0.15">
      <c r="A193" s="13" t="str">
        <f t="shared" si="15"/>
        <v/>
      </c>
      <c r="B193" s="16" t="str">
        <f t="shared" si="14"/>
        <v/>
      </c>
      <c r="C193" s="16" t="str">
        <f t="shared" si="16"/>
        <v/>
      </c>
      <c r="D193" s="16" t="str">
        <f t="shared" si="18"/>
        <v/>
      </c>
      <c r="E193" s="16" t="str">
        <f t="shared" si="17"/>
        <v/>
      </c>
      <c r="F193" s="16" t="str">
        <f t="shared" si="19"/>
        <v/>
      </c>
      <c r="G193" s="16" t="str">
        <f t="shared" si="20"/>
        <v/>
      </c>
    </row>
    <row r="194" spans="1:7" x14ac:dyDescent="0.15">
      <c r="A194" s="13" t="str">
        <f t="shared" si="15"/>
        <v/>
      </c>
      <c r="B194" s="16" t="str">
        <f t="shared" si="14"/>
        <v/>
      </c>
      <c r="C194" s="16" t="str">
        <f t="shared" si="16"/>
        <v/>
      </c>
      <c r="D194" s="16" t="str">
        <f t="shared" si="18"/>
        <v/>
      </c>
      <c r="E194" s="16" t="str">
        <f t="shared" si="17"/>
        <v/>
      </c>
      <c r="F194" s="16" t="str">
        <f t="shared" si="19"/>
        <v/>
      </c>
      <c r="G194" s="16" t="str">
        <f t="shared" si="20"/>
        <v/>
      </c>
    </row>
    <row r="195" spans="1:7" x14ac:dyDescent="0.15">
      <c r="A195" s="13" t="str">
        <f t="shared" si="15"/>
        <v/>
      </c>
      <c r="B195" s="16" t="str">
        <f t="shared" si="14"/>
        <v/>
      </c>
      <c r="C195" s="16" t="str">
        <f t="shared" si="16"/>
        <v/>
      </c>
      <c r="D195" s="16" t="str">
        <f t="shared" si="18"/>
        <v/>
      </c>
      <c r="E195" s="16" t="str">
        <f t="shared" si="17"/>
        <v/>
      </c>
      <c r="F195" s="16" t="str">
        <f t="shared" si="19"/>
        <v/>
      </c>
      <c r="G195" s="16" t="str">
        <f t="shared" si="20"/>
        <v/>
      </c>
    </row>
    <row r="196" spans="1:7" x14ac:dyDescent="0.15">
      <c r="A196" s="13" t="str">
        <f t="shared" si="15"/>
        <v/>
      </c>
      <c r="B196" s="16" t="str">
        <f t="shared" si="14"/>
        <v/>
      </c>
      <c r="C196" s="16" t="str">
        <f t="shared" si="16"/>
        <v/>
      </c>
      <c r="D196" s="16" t="str">
        <f t="shared" si="18"/>
        <v/>
      </c>
      <c r="E196" s="16" t="str">
        <f t="shared" si="17"/>
        <v/>
      </c>
      <c r="F196" s="16" t="str">
        <f t="shared" si="19"/>
        <v/>
      </c>
      <c r="G196" s="16" t="str">
        <f t="shared" si="20"/>
        <v/>
      </c>
    </row>
    <row r="197" spans="1:7" x14ac:dyDescent="0.15">
      <c r="A197" s="13" t="str">
        <f t="shared" si="15"/>
        <v/>
      </c>
      <c r="B197" s="16" t="str">
        <f t="shared" si="14"/>
        <v/>
      </c>
      <c r="C197" s="16" t="str">
        <f t="shared" si="16"/>
        <v/>
      </c>
      <c r="D197" s="16" t="str">
        <f t="shared" si="18"/>
        <v/>
      </c>
      <c r="E197" s="16" t="str">
        <f t="shared" si="17"/>
        <v/>
      </c>
      <c r="F197" s="16" t="str">
        <f t="shared" si="19"/>
        <v/>
      </c>
      <c r="G197" s="16" t="str">
        <f t="shared" si="20"/>
        <v/>
      </c>
    </row>
    <row r="198" spans="1:7" x14ac:dyDescent="0.15">
      <c r="A198" s="13" t="str">
        <f t="shared" si="15"/>
        <v/>
      </c>
      <c r="B198" s="16" t="str">
        <f t="shared" si="14"/>
        <v/>
      </c>
      <c r="C198" s="16" t="str">
        <f t="shared" si="16"/>
        <v/>
      </c>
      <c r="D198" s="16" t="str">
        <f t="shared" si="18"/>
        <v/>
      </c>
      <c r="E198" s="16" t="str">
        <f t="shared" si="17"/>
        <v/>
      </c>
      <c r="F198" s="16" t="str">
        <f t="shared" si="19"/>
        <v/>
      </c>
      <c r="G198" s="16" t="str">
        <f t="shared" si="20"/>
        <v/>
      </c>
    </row>
    <row r="199" spans="1:7" x14ac:dyDescent="0.15">
      <c r="A199" s="13" t="str">
        <f t="shared" si="15"/>
        <v/>
      </c>
      <c r="B199" s="16" t="str">
        <f t="shared" ref="B199:B262" si="21">IF(ROW(A199)-8&lt;$B$2,$D$2,"")</f>
        <v/>
      </c>
      <c r="C199" s="16" t="str">
        <f t="shared" si="16"/>
        <v/>
      </c>
      <c r="D199" s="16" t="str">
        <f t="shared" si="18"/>
        <v/>
      </c>
      <c r="E199" s="16" t="str">
        <f t="shared" si="17"/>
        <v/>
      </c>
      <c r="F199" s="16" t="str">
        <f t="shared" si="19"/>
        <v/>
      </c>
      <c r="G199" s="16" t="str">
        <f t="shared" si="20"/>
        <v/>
      </c>
    </row>
    <row r="200" spans="1:7" x14ac:dyDescent="0.15">
      <c r="A200" s="13" t="str">
        <f t="shared" ref="A200:A263" si="22">IF(ROW(A200)-8&lt;$B$2,ROW(A200)-7,"")</f>
        <v/>
      </c>
      <c r="B200" s="16" t="str">
        <f t="shared" si="21"/>
        <v/>
      </c>
      <c r="C200" s="16" t="str">
        <f t="shared" ref="C200:C263" si="23">IF(ROW(A200)-8&lt;$B$2,-$H$2,"")</f>
        <v/>
      </c>
      <c r="D200" s="16" t="str">
        <f t="shared" si="18"/>
        <v/>
      </c>
      <c r="E200" s="16" t="str">
        <f t="shared" ref="E200:E263" si="24">IF(ROW(A200)-8&lt;$B$2,IF(ROW(A200)-8&lt;$B$2-1,0,-$D$2),"")</f>
        <v/>
      </c>
      <c r="F200" s="16" t="str">
        <f t="shared" si="19"/>
        <v/>
      </c>
      <c r="G200" s="16" t="str">
        <f t="shared" si="20"/>
        <v/>
      </c>
    </row>
    <row r="201" spans="1:7" x14ac:dyDescent="0.15">
      <c r="A201" s="13" t="str">
        <f t="shared" si="22"/>
        <v/>
      </c>
      <c r="B201" s="16" t="str">
        <f t="shared" si="21"/>
        <v/>
      </c>
      <c r="C201" s="16" t="str">
        <f t="shared" si="23"/>
        <v/>
      </c>
      <c r="D201" s="16" t="str">
        <f t="shared" ref="D201:D264" si="25">IFERROR(C201,"")</f>
        <v/>
      </c>
      <c r="E201" s="16" t="str">
        <f t="shared" si="24"/>
        <v/>
      </c>
      <c r="F201" s="16" t="str">
        <f t="shared" ref="F201:F264" si="26">IFERROR(C201+E201,"")</f>
        <v/>
      </c>
      <c r="G201" s="16" t="str">
        <f t="shared" ref="G201:G264" si="27">IFERROR(F201-D201*$K$2,"")</f>
        <v/>
      </c>
    </row>
    <row r="202" spans="1:7" x14ac:dyDescent="0.15">
      <c r="A202" s="13" t="str">
        <f t="shared" si="22"/>
        <v/>
      </c>
      <c r="B202" s="16" t="str">
        <f t="shared" si="21"/>
        <v/>
      </c>
      <c r="C202" s="16" t="str">
        <f t="shared" si="23"/>
        <v/>
      </c>
      <c r="D202" s="16" t="str">
        <f t="shared" si="25"/>
        <v/>
      </c>
      <c r="E202" s="16" t="str">
        <f t="shared" si="24"/>
        <v/>
      </c>
      <c r="F202" s="16" t="str">
        <f t="shared" si="26"/>
        <v/>
      </c>
      <c r="G202" s="16" t="str">
        <f t="shared" si="27"/>
        <v/>
      </c>
    </row>
    <row r="203" spans="1:7" x14ac:dyDescent="0.15">
      <c r="A203" s="13" t="str">
        <f t="shared" si="22"/>
        <v/>
      </c>
      <c r="B203" s="16" t="str">
        <f t="shared" si="21"/>
        <v/>
      </c>
      <c r="C203" s="16" t="str">
        <f t="shared" si="23"/>
        <v/>
      </c>
      <c r="D203" s="16" t="str">
        <f t="shared" si="25"/>
        <v/>
      </c>
      <c r="E203" s="16" t="str">
        <f t="shared" si="24"/>
        <v/>
      </c>
      <c r="F203" s="16" t="str">
        <f t="shared" si="26"/>
        <v/>
      </c>
      <c r="G203" s="16" t="str">
        <f t="shared" si="27"/>
        <v/>
      </c>
    </row>
    <row r="204" spans="1:7" x14ac:dyDescent="0.15">
      <c r="A204" s="13" t="str">
        <f t="shared" si="22"/>
        <v/>
      </c>
      <c r="B204" s="16" t="str">
        <f t="shared" si="21"/>
        <v/>
      </c>
      <c r="C204" s="16" t="str">
        <f t="shared" si="23"/>
        <v/>
      </c>
      <c r="D204" s="16" t="str">
        <f t="shared" si="25"/>
        <v/>
      </c>
      <c r="E204" s="16" t="str">
        <f t="shared" si="24"/>
        <v/>
      </c>
      <c r="F204" s="16" t="str">
        <f t="shared" si="26"/>
        <v/>
      </c>
      <c r="G204" s="16" t="str">
        <f t="shared" si="27"/>
        <v/>
      </c>
    </row>
    <row r="205" spans="1:7" x14ac:dyDescent="0.15">
      <c r="A205" s="13" t="str">
        <f t="shared" si="22"/>
        <v/>
      </c>
      <c r="B205" s="16" t="str">
        <f t="shared" si="21"/>
        <v/>
      </c>
      <c r="C205" s="16" t="str">
        <f t="shared" si="23"/>
        <v/>
      </c>
      <c r="D205" s="16" t="str">
        <f t="shared" si="25"/>
        <v/>
      </c>
      <c r="E205" s="16" t="str">
        <f t="shared" si="24"/>
        <v/>
      </c>
      <c r="F205" s="16" t="str">
        <f t="shared" si="26"/>
        <v/>
      </c>
      <c r="G205" s="16" t="str">
        <f t="shared" si="27"/>
        <v/>
      </c>
    </row>
    <row r="206" spans="1:7" x14ac:dyDescent="0.15">
      <c r="A206" s="13" t="str">
        <f t="shared" si="22"/>
        <v/>
      </c>
      <c r="B206" s="16" t="str">
        <f t="shared" si="21"/>
        <v/>
      </c>
      <c r="C206" s="16" t="str">
        <f t="shared" si="23"/>
        <v/>
      </c>
      <c r="D206" s="16" t="str">
        <f t="shared" si="25"/>
        <v/>
      </c>
      <c r="E206" s="16" t="str">
        <f t="shared" si="24"/>
        <v/>
      </c>
      <c r="F206" s="16" t="str">
        <f t="shared" si="26"/>
        <v/>
      </c>
      <c r="G206" s="16" t="str">
        <f t="shared" si="27"/>
        <v/>
      </c>
    </row>
    <row r="207" spans="1:7" x14ac:dyDescent="0.15">
      <c r="A207" s="13" t="str">
        <f t="shared" si="22"/>
        <v/>
      </c>
      <c r="B207" s="16" t="str">
        <f t="shared" si="21"/>
        <v/>
      </c>
      <c r="C207" s="16" t="str">
        <f t="shared" si="23"/>
        <v/>
      </c>
      <c r="D207" s="16" t="str">
        <f t="shared" si="25"/>
        <v/>
      </c>
      <c r="E207" s="16" t="str">
        <f t="shared" si="24"/>
        <v/>
      </c>
      <c r="F207" s="16" t="str">
        <f t="shared" si="26"/>
        <v/>
      </c>
      <c r="G207" s="16" t="str">
        <f t="shared" si="27"/>
        <v/>
      </c>
    </row>
    <row r="208" spans="1:7" x14ac:dyDescent="0.15">
      <c r="A208" s="13" t="str">
        <f t="shared" si="22"/>
        <v/>
      </c>
      <c r="B208" s="16" t="str">
        <f t="shared" si="21"/>
        <v/>
      </c>
      <c r="C208" s="16" t="str">
        <f t="shared" si="23"/>
        <v/>
      </c>
      <c r="D208" s="16" t="str">
        <f t="shared" si="25"/>
        <v/>
      </c>
      <c r="E208" s="16" t="str">
        <f t="shared" si="24"/>
        <v/>
      </c>
      <c r="F208" s="16" t="str">
        <f t="shared" si="26"/>
        <v/>
      </c>
      <c r="G208" s="16" t="str">
        <f t="shared" si="27"/>
        <v/>
      </c>
    </row>
    <row r="209" spans="1:7" x14ac:dyDescent="0.15">
      <c r="A209" s="13" t="str">
        <f t="shared" si="22"/>
        <v/>
      </c>
      <c r="B209" s="16" t="str">
        <f t="shared" si="21"/>
        <v/>
      </c>
      <c r="C209" s="16" t="str">
        <f t="shared" si="23"/>
        <v/>
      </c>
      <c r="D209" s="16" t="str">
        <f t="shared" si="25"/>
        <v/>
      </c>
      <c r="E209" s="16" t="str">
        <f t="shared" si="24"/>
        <v/>
      </c>
      <c r="F209" s="16" t="str">
        <f t="shared" si="26"/>
        <v/>
      </c>
      <c r="G209" s="16" t="str">
        <f t="shared" si="27"/>
        <v/>
      </c>
    </row>
    <row r="210" spans="1:7" x14ac:dyDescent="0.15">
      <c r="A210" s="13" t="str">
        <f t="shared" si="22"/>
        <v/>
      </c>
      <c r="B210" s="16" t="str">
        <f t="shared" si="21"/>
        <v/>
      </c>
      <c r="C210" s="16" t="str">
        <f t="shared" si="23"/>
        <v/>
      </c>
      <c r="D210" s="16" t="str">
        <f t="shared" si="25"/>
        <v/>
      </c>
      <c r="E210" s="16" t="str">
        <f t="shared" si="24"/>
        <v/>
      </c>
      <c r="F210" s="16" t="str">
        <f t="shared" si="26"/>
        <v/>
      </c>
      <c r="G210" s="16" t="str">
        <f t="shared" si="27"/>
        <v/>
      </c>
    </row>
    <row r="211" spans="1:7" x14ac:dyDescent="0.15">
      <c r="A211" s="13" t="str">
        <f t="shared" si="22"/>
        <v/>
      </c>
      <c r="B211" s="16" t="str">
        <f t="shared" si="21"/>
        <v/>
      </c>
      <c r="C211" s="16" t="str">
        <f t="shared" si="23"/>
        <v/>
      </c>
      <c r="D211" s="16" t="str">
        <f t="shared" si="25"/>
        <v/>
      </c>
      <c r="E211" s="16" t="str">
        <f t="shared" si="24"/>
        <v/>
      </c>
      <c r="F211" s="16" t="str">
        <f t="shared" si="26"/>
        <v/>
      </c>
      <c r="G211" s="16" t="str">
        <f t="shared" si="27"/>
        <v/>
      </c>
    </row>
    <row r="212" spans="1:7" x14ac:dyDescent="0.15">
      <c r="A212" s="13" t="str">
        <f t="shared" si="22"/>
        <v/>
      </c>
      <c r="B212" s="16" t="str">
        <f t="shared" si="21"/>
        <v/>
      </c>
      <c r="C212" s="16" t="str">
        <f t="shared" si="23"/>
        <v/>
      </c>
      <c r="D212" s="16" t="str">
        <f t="shared" si="25"/>
        <v/>
      </c>
      <c r="E212" s="16" t="str">
        <f t="shared" si="24"/>
        <v/>
      </c>
      <c r="F212" s="16" t="str">
        <f t="shared" si="26"/>
        <v/>
      </c>
      <c r="G212" s="16" t="str">
        <f t="shared" si="27"/>
        <v/>
      </c>
    </row>
    <row r="213" spans="1:7" x14ac:dyDescent="0.15">
      <c r="A213" s="13" t="str">
        <f t="shared" si="22"/>
        <v/>
      </c>
      <c r="B213" s="16" t="str">
        <f t="shared" si="21"/>
        <v/>
      </c>
      <c r="C213" s="16" t="str">
        <f t="shared" si="23"/>
        <v/>
      </c>
      <c r="D213" s="16" t="str">
        <f t="shared" si="25"/>
        <v/>
      </c>
      <c r="E213" s="16" t="str">
        <f t="shared" si="24"/>
        <v/>
      </c>
      <c r="F213" s="16" t="str">
        <f t="shared" si="26"/>
        <v/>
      </c>
      <c r="G213" s="16" t="str">
        <f t="shared" si="27"/>
        <v/>
      </c>
    </row>
    <row r="214" spans="1:7" x14ac:dyDescent="0.15">
      <c r="A214" s="13" t="str">
        <f t="shared" si="22"/>
        <v/>
      </c>
      <c r="B214" s="16" t="str">
        <f t="shared" si="21"/>
        <v/>
      </c>
      <c r="C214" s="16" t="str">
        <f t="shared" si="23"/>
        <v/>
      </c>
      <c r="D214" s="16" t="str">
        <f t="shared" si="25"/>
        <v/>
      </c>
      <c r="E214" s="16" t="str">
        <f t="shared" si="24"/>
        <v/>
      </c>
      <c r="F214" s="16" t="str">
        <f t="shared" si="26"/>
        <v/>
      </c>
      <c r="G214" s="16" t="str">
        <f t="shared" si="27"/>
        <v/>
      </c>
    </row>
    <row r="215" spans="1:7" x14ac:dyDescent="0.15">
      <c r="A215" s="13" t="str">
        <f t="shared" si="22"/>
        <v/>
      </c>
      <c r="B215" s="16" t="str">
        <f t="shared" si="21"/>
        <v/>
      </c>
      <c r="C215" s="16" t="str">
        <f t="shared" si="23"/>
        <v/>
      </c>
      <c r="D215" s="16" t="str">
        <f t="shared" si="25"/>
        <v/>
      </c>
      <c r="E215" s="16" t="str">
        <f t="shared" si="24"/>
        <v/>
      </c>
      <c r="F215" s="16" t="str">
        <f t="shared" si="26"/>
        <v/>
      </c>
      <c r="G215" s="16" t="str">
        <f t="shared" si="27"/>
        <v/>
      </c>
    </row>
    <row r="216" spans="1:7" x14ac:dyDescent="0.15">
      <c r="A216" s="13" t="str">
        <f t="shared" si="22"/>
        <v/>
      </c>
      <c r="B216" s="16" t="str">
        <f t="shared" si="21"/>
        <v/>
      </c>
      <c r="C216" s="16" t="str">
        <f t="shared" si="23"/>
        <v/>
      </c>
      <c r="D216" s="16" t="str">
        <f t="shared" si="25"/>
        <v/>
      </c>
      <c r="E216" s="16" t="str">
        <f t="shared" si="24"/>
        <v/>
      </c>
      <c r="F216" s="16" t="str">
        <f t="shared" si="26"/>
        <v/>
      </c>
      <c r="G216" s="16" t="str">
        <f t="shared" si="27"/>
        <v/>
      </c>
    </row>
    <row r="217" spans="1:7" x14ac:dyDescent="0.15">
      <c r="A217" s="13" t="str">
        <f t="shared" si="22"/>
        <v/>
      </c>
      <c r="B217" s="16" t="str">
        <f t="shared" si="21"/>
        <v/>
      </c>
      <c r="C217" s="16" t="str">
        <f t="shared" si="23"/>
        <v/>
      </c>
      <c r="D217" s="16" t="str">
        <f t="shared" si="25"/>
        <v/>
      </c>
      <c r="E217" s="16" t="str">
        <f t="shared" si="24"/>
        <v/>
      </c>
      <c r="F217" s="16" t="str">
        <f t="shared" si="26"/>
        <v/>
      </c>
      <c r="G217" s="16" t="str">
        <f t="shared" si="27"/>
        <v/>
      </c>
    </row>
    <row r="218" spans="1:7" x14ac:dyDescent="0.15">
      <c r="A218" s="13" t="str">
        <f t="shared" si="22"/>
        <v/>
      </c>
      <c r="B218" s="16" t="str">
        <f t="shared" si="21"/>
        <v/>
      </c>
      <c r="C218" s="16" t="str">
        <f t="shared" si="23"/>
        <v/>
      </c>
      <c r="D218" s="16" t="str">
        <f t="shared" si="25"/>
        <v/>
      </c>
      <c r="E218" s="16" t="str">
        <f t="shared" si="24"/>
        <v/>
      </c>
      <c r="F218" s="16" t="str">
        <f t="shared" si="26"/>
        <v/>
      </c>
      <c r="G218" s="16" t="str">
        <f t="shared" si="27"/>
        <v/>
      </c>
    </row>
    <row r="219" spans="1:7" x14ac:dyDescent="0.15">
      <c r="A219" s="13" t="str">
        <f t="shared" si="22"/>
        <v/>
      </c>
      <c r="B219" s="16" t="str">
        <f t="shared" si="21"/>
        <v/>
      </c>
      <c r="C219" s="16" t="str">
        <f t="shared" si="23"/>
        <v/>
      </c>
      <c r="D219" s="16" t="str">
        <f t="shared" si="25"/>
        <v/>
      </c>
      <c r="E219" s="16" t="str">
        <f t="shared" si="24"/>
        <v/>
      </c>
      <c r="F219" s="16" t="str">
        <f t="shared" si="26"/>
        <v/>
      </c>
      <c r="G219" s="16" t="str">
        <f t="shared" si="27"/>
        <v/>
      </c>
    </row>
    <row r="220" spans="1:7" x14ac:dyDescent="0.15">
      <c r="A220" s="13" t="str">
        <f t="shared" si="22"/>
        <v/>
      </c>
      <c r="B220" s="16" t="str">
        <f t="shared" si="21"/>
        <v/>
      </c>
      <c r="C220" s="16" t="str">
        <f t="shared" si="23"/>
        <v/>
      </c>
      <c r="D220" s="16" t="str">
        <f t="shared" si="25"/>
        <v/>
      </c>
      <c r="E220" s="16" t="str">
        <f t="shared" si="24"/>
        <v/>
      </c>
      <c r="F220" s="16" t="str">
        <f t="shared" si="26"/>
        <v/>
      </c>
      <c r="G220" s="16" t="str">
        <f t="shared" si="27"/>
        <v/>
      </c>
    </row>
    <row r="221" spans="1:7" x14ac:dyDescent="0.15">
      <c r="A221" s="13" t="str">
        <f t="shared" si="22"/>
        <v/>
      </c>
      <c r="B221" s="16" t="str">
        <f t="shared" si="21"/>
        <v/>
      </c>
      <c r="C221" s="16" t="str">
        <f t="shared" si="23"/>
        <v/>
      </c>
      <c r="D221" s="16" t="str">
        <f t="shared" si="25"/>
        <v/>
      </c>
      <c r="E221" s="16" t="str">
        <f t="shared" si="24"/>
        <v/>
      </c>
      <c r="F221" s="16" t="str">
        <f t="shared" si="26"/>
        <v/>
      </c>
      <c r="G221" s="16" t="str">
        <f t="shared" si="27"/>
        <v/>
      </c>
    </row>
    <row r="222" spans="1:7" x14ac:dyDescent="0.15">
      <c r="A222" s="13" t="str">
        <f t="shared" si="22"/>
        <v/>
      </c>
      <c r="B222" s="16" t="str">
        <f t="shared" si="21"/>
        <v/>
      </c>
      <c r="C222" s="16" t="str">
        <f t="shared" si="23"/>
        <v/>
      </c>
      <c r="D222" s="16" t="str">
        <f t="shared" si="25"/>
        <v/>
      </c>
      <c r="E222" s="16" t="str">
        <f t="shared" si="24"/>
        <v/>
      </c>
      <c r="F222" s="16" t="str">
        <f t="shared" si="26"/>
        <v/>
      </c>
      <c r="G222" s="16" t="str">
        <f t="shared" si="27"/>
        <v/>
      </c>
    </row>
    <row r="223" spans="1:7" x14ac:dyDescent="0.15">
      <c r="A223" s="13" t="str">
        <f t="shared" si="22"/>
        <v/>
      </c>
      <c r="B223" s="16" t="str">
        <f t="shared" si="21"/>
        <v/>
      </c>
      <c r="C223" s="16" t="str">
        <f t="shared" si="23"/>
        <v/>
      </c>
      <c r="D223" s="16" t="str">
        <f t="shared" si="25"/>
        <v/>
      </c>
      <c r="E223" s="16" t="str">
        <f t="shared" si="24"/>
        <v/>
      </c>
      <c r="F223" s="16" t="str">
        <f t="shared" si="26"/>
        <v/>
      </c>
      <c r="G223" s="16" t="str">
        <f t="shared" si="27"/>
        <v/>
      </c>
    </row>
    <row r="224" spans="1:7" x14ac:dyDescent="0.15">
      <c r="A224" s="13" t="str">
        <f t="shared" si="22"/>
        <v/>
      </c>
      <c r="B224" s="16" t="str">
        <f t="shared" si="21"/>
        <v/>
      </c>
      <c r="C224" s="16" t="str">
        <f t="shared" si="23"/>
        <v/>
      </c>
      <c r="D224" s="16" t="str">
        <f t="shared" si="25"/>
        <v/>
      </c>
      <c r="E224" s="16" t="str">
        <f t="shared" si="24"/>
        <v/>
      </c>
      <c r="F224" s="16" t="str">
        <f t="shared" si="26"/>
        <v/>
      </c>
      <c r="G224" s="16" t="str">
        <f t="shared" si="27"/>
        <v/>
      </c>
    </row>
    <row r="225" spans="1:7" x14ac:dyDescent="0.15">
      <c r="A225" s="13" t="str">
        <f t="shared" si="22"/>
        <v/>
      </c>
      <c r="B225" s="16" t="str">
        <f t="shared" si="21"/>
        <v/>
      </c>
      <c r="C225" s="16" t="str">
        <f t="shared" si="23"/>
        <v/>
      </c>
      <c r="D225" s="16" t="str">
        <f t="shared" si="25"/>
        <v/>
      </c>
      <c r="E225" s="16" t="str">
        <f t="shared" si="24"/>
        <v/>
      </c>
      <c r="F225" s="16" t="str">
        <f t="shared" si="26"/>
        <v/>
      </c>
      <c r="G225" s="16" t="str">
        <f t="shared" si="27"/>
        <v/>
      </c>
    </row>
    <row r="226" spans="1:7" x14ac:dyDescent="0.15">
      <c r="A226" s="13" t="str">
        <f t="shared" si="22"/>
        <v/>
      </c>
      <c r="B226" s="16" t="str">
        <f t="shared" si="21"/>
        <v/>
      </c>
      <c r="C226" s="16" t="str">
        <f t="shared" si="23"/>
        <v/>
      </c>
      <c r="D226" s="16" t="str">
        <f t="shared" si="25"/>
        <v/>
      </c>
      <c r="E226" s="16" t="str">
        <f t="shared" si="24"/>
        <v/>
      </c>
      <c r="F226" s="16" t="str">
        <f t="shared" si="26"/>
        <v/>
      </c>
      <c r="G226" s="16" t="str">
        <f t="shared" si="27"/>
        <v/>
      </c>
    </row>
    <row r="227" spans="1:7" x14ac:dyDescent="0.15">
      <c r="A227" s="13" t="str">
        <f t="shared" si="22"/>
        <v/>
      </c>
      <c r="B227" s="16" t="str">
        <f t="shared" si="21"/>
        <v/>
      </c>
      <c r="C227" s="16" t="str">
        <f t="shared" si="23"/>
        <v/>
      </c>
      <c r="D227" s="16" t="str">
        <f t="shared" si="25"/>
        <v/>
      </c>
      <c r="E227" s="16" t="str">
        <f t="shared" si="24"/>
        <v/>
      </c>
      <c r="F227" s="16" t="str">
        <f t="shared" si="26"/>
        <v/>
      </c>
      <c r="G227" s="16" t="str">
        <f t="shared" si="27"/>
        <v/>
      </c>
    </row>
    <row r="228" spans="1:7" x14ac:dyDescent="0.15">
      <c r="A228" s="13" t="str">
        <f t="shared" si="22"/>
        <v/>
      </c>
      <c r="B228" s="16" t="str">
        <f t="shared" si="21"/>
        <v/>
      </c>
      <c r="C228" s="16" t="str">
        <f t="shared" si="23"/>
        <v/>
      </c>
      <c r="D228" s="16" t="str">
        <f t="shared" si="25"/>
        <v/>
      </c>
      <c r="E228" s="16" t="str">
        <f t="shared" si="24"/>
        <v/>
      </c>
      <c r="F228" s="16" t="str">
        <f t="shared" si="26"/>
        <v/>
      </c>
      <c r="G228" s="16" t="str">
        <f t="shared" si="27"/>
        <v/>
      </c>
    </row>
    <row r="229" spans="1:7" x14ac:dyDescent="0.15">
      <c r="A229" s="13" t="str">
        <f t="shared" si="22"/>
        <v/>
      </c>
      <c r="B229" s="16" t="str">
        <f t="shared" si="21"/>
        <v/>
      </c>
      <c r="C229" s="16" t="str">
        <f t="shared" si="23"/>
        <v/>
      </c>
      <c r="D229" s="16" t="str">
        <f t="shared" si="25"/>
        <v/>
      </c>
      <c r="E229" s="16" t="str">
        <f t="shared" si="24"/>
        <v/>
      </c>
      <c r="F229" s="16" t="str">
        <f t="shared" si="26"/>
        <v/>
      </c>
      <c r="G229" s="16" t="str">
        <f t="shared" si="27"/>
        <v/>
      </c>
    </row>
    <row r="230" spans="1:7" x14ac:dyDescent="0.15">
      <c r="A230" s="13" t="str">
        <f t="shared" si="22"/>
        <v/>
      </c>
      <c r="B230" s="16" t="str">
        <f t="shared" si="21"/>
        <v/>
      </c>
      <c r="C230" s="16" t="str">
        <f t="shared" si="23"/>
        <v/>
      </c>
      <c r="D230" s="16" t="str">
        <f t="shared" si="25"/>
        <v/>
      </c>
      <c r="E230" s="16" t="str">
        <f t="shared" si="24"/>
        <v/>
      </c>
      <c r="F230" s="16" t="str">
        <f t="shared" si="26"/>
        <v/>
      </c>
      <c r="G230" s="16" t="str">
        <f t="shared" si="27"/>
        <v/>
      </c>
    </row>
    <row r="231" spans="1:7" x14ac:dyDescent="0.15">
      <c r="A231" s="13" t="str">
        <f t="shared" si="22"/>
        <v/>
      </c>
      <c r="B231" s="16" t="str">
        <f t="shared" si="21"/>
        <v/>
      </c>
      <c r="C231" s="16" t="str">
        <f t="shared" si="23"/>
        <v/>
      </c>
      <c r="D231" s="16" t="str">
        <f t="shared" si="25"/>
        <v/>
      </c>
      <c r="E231" s="16" t="str">
        <f t="shared" si="24"/>
        <v/>
      </c>
      <c r="F231" s="16" t="str">
        <f t="shared" si="26"/>
        <v/>
      </c>
      <c r="G231" s="16" t="str">
        <f t="shared" si="27"/>
        <v/>
      </c>
    </row>
    <row r="232" spans="1:7" x14ac:dyDescent="0.15">
      <c r="A232" s="13" t="str">
        <f t="shared" si="22"/>
        <v/>
      </c>
      <c r="B232" s="16" t="str">
        <f t="shared" si="21"/>
        <v/>
      </c>
      <c r="C232" s="16" t="str">
        <f t="shared" si="23"/>
        <v/>
      </c>
      <c r="D232" s="16" t="str">
        <f t="shared" si="25"/>
        <v/>
      </c>
      <c r="E232" s="16" t="str">
        <f t="shared" si="24"/>
        <v/>
      </c>
      <c r="F232" s="16" t="str">
        <f t="shared" si="26"/>
        <v/>
      </c>
      <c r="G232" s="16" t="str">
        <f t="shared" si="27"/>
        <v/>
      </c>
    </row>
    <row r="233" spans="1:7" x14ac:dyDescent="0.15">
      <c r="A233" s="13" t="str">
        <f t="shared" si="22"/>
        <v/>
      </c>
      <c r="B233" s="16" t="str">
        <f t="shared" si="21"/>
        <v/>
      </c>
      <c r="C233" s="16" t="str">
        <f t="shared" si="23"/>
        <v/>
      </c>
      <c r="D233" s="16" t="str">
        <f t="shared" si="25"/>
        <v/>
      </c>
      <c r="E233" s="16" t="str">
        <f t="shared" si="24"/>
        <v/>
      </c>
      <c r="F233" s="16" t="str">
        <f t="shared" si="26"/>
        <v/>
      </c>
      <c r="G233" s="16" t="str">
        <f t="shared" si="27"/>
        <v/>
      </c>
    </row>
    <row r="234" spans="1:7" x14ac:dyDescent="0.15">
      <c r="A234" s="13" t="str">
        <f t="shared" si="22"/>
        <v/>
      </c>
      <c r="B234" s="16" t="str">
        <f t="shared" si="21"/>
        <v/>
      </c>
      <c r="C234" s="16" t="str">
        <f t="shared" si="23"/>
        <v/>
      </c>
      <c r="D234" s="16" t="str">
        <f t="shared" si="25"/>
        <v/>
      </c>
      <c r="E234" s="16" t="str">
        <f t="shared" si="24"/>
        <v/>
      </c>
      <c r="F234" s="16" t="str">
        <f t="shared" si="26"/>
        <v/>
      </c>
      <c r="G234" s="16" t="str">
        <f t="shared" si="27"/>
        <v/>
      </c>
    </row>
    <row r="235" spans="1:7" x14ac:dyDescent="0.15">
      <c r="A235" s="13" t="str">
        <f t="shared" si="22"/>
        <v/>
      </c>
      <c r="B235" s="16" t="str">
        <f t="shared" si="21"/>
        <v/>
      </c>
      <c r="C235" s="16" t="str">
        <f t="shared" si="23"/>
        <v/>
      </c>
      <c r="D235" s="16" t="str">
        <f t="shared" si="25"/>
        <v/>
      </c>
      <c r="E235" s="16" t="str">
        <f t="shared" si="24"/>
        <v/>
      </c>
      <c r="F235" s="16" t="str">
        <f t="shared" si="26"/>
        <v/>
      </c>
      <c r="G235" s="16" t="str">
        <f t="shared" si="27"/>
        <v/>
      </c>
    </row>
    <row r="236" spans="1:7" x14ac:dyDescent="0.15">
      <c r="A236" s="13" t="str">
        <f t="shared" si="22"/>
        <v/>
      </c>
      <c r="B236" s="16" t="str">
        <f t="shared" si="21"/>
        <v/>
      </c>
      <c r="C236" s="16" t="str">
        <f t="shared" si="23"/>
        <v/>
      </c>
      <c r="D236" s="16" t="str">
        <f t="shared" si="25"/>
        <v/>
      </c>
      <c r="E236" s="16" t="str">
        <f t="shared" si="24"/>
        <v/>
      </c>
      <c r="F236" s="16" t="str">
        <f t="shared" si="26"/>
        <v/>
      </c>
      <c r="G236" s="16" t="str">
        <f t="shared" si="27"/>
        <v/>
      </c>
    </row>
    <row r="237" spans="1:7" x14ac:dyDescent="0.15">
      <c r="A237" s="13" t="str">
        <f t="shared" si="22"/>
        <v/>
      </c>
      <c r="B237" s="16" t="str">
        <f t="shared" si="21"/>
        <v/>
      </c>
      <c r="C237" s="16" t="str">
        <f t="shared" si="23"/>
        <v/>
      </c>
      <c r="D237" s="16" t="str">
        <f t="shared" si="25"/>
        <v/>
      </c>
      <c r="E237" s="16" t="str">
        <f t="shared" si="24"/>
        <v/>
      </c>
      <c r="F237" s="16" t="str">
        <f t="shared" si="26"/>
        <v/>
      </c>
      <c r="G237" s="16" t="str">
        <f t="shared" si="27"/>
        <v/>
      </c>
    </row>
    <row r="238" spans="1:7" x14ac:dyDescent="0.15">
      <c r="A238" s="13" t="str">
        <f t="shared" si="22"/>
        <v/>
      </c>
      <c r="B238" s="16" t="str">
        <f t="shared" si="21"/>
        <v/>
      </c>
      <c r="C238" s="16" t="str">
        <f t="shared" si="23"/>
        <v/>
      </c>
      <c r="D238" s="16" t="str">
        <f t="shared" si="25"/>
        <v/>
      </c>
      <c r="E238" s="16" t="str">
        <f t="shared" si="24"/>
        <v/>
      </c>
      <c r="F238" s="16" t="str">
        <f t="shared" si="26"/>
        <v/>
      </c>
      <c r="G238" s="16" t="str">
        <f t="shared" si="27"/>
        <v/>
      </c>
    </row>
    <row r="239" spans="1:7" x14ac:dyDescent="0.15">
      <c r="A239" s="13" t="str">
        <f t="shared" si="22"/>
        <v/>
      </c>
      <c r="B239" s="16" t="str">
        <f t="shared" si="21"/>
        <v/>
      </c>
      <c r="C239" s="16" t="str">
        <f t="shared" si="23"/>
        <v/>
      </c>
      <c r="D239" s="16" t="str">
        <f t="shared" si="25"/>
        <v/>
      </c>
      <c r="E239" s="16" t="str">
        <f t="shared" si="24"/>
        <v/>
      </c>
      <c r="F239" s="16" t="str">
        <f t="shared" si="26"/>
        <v/>
      </c>
      <c r="G239" s="16" t="str">
        <f t="shared" si="27"/>
        <v/>
      </c>
    </row>
    <row r="240" spans="1:7" x14ac:dyDescent="0.15">
      <c r="A240" s="13" t="str">
        <f t="shared" si="22"/>
        <v/>
      </c>
      <c r="B240" s="16" t="str">
        <f t="shared" si="21"/>
        <v/>
      </c>
      <c r="C240" s="16" t="str">
        <f t="shared" si="23"/>
        <v/>
      </c>
      <c r="D240" s="16" t="str">
        <f t="shared" si="25"/>
        <v/>
      </c>
      <c r="E240" s="16" t="str">
        <f t="shared" si="24"/>
        <v/>
      </c>
      <c r="F240" s="16" t="str">
        <f t="shared" si="26"/>
        <v/>
      </c>
      <c r="G240" s="16" t="str">
        <f t="shared" si="27"/>
        <v/>
      </c>
    </row>
    <row r="241" spans="1:7" x14ac:dyDescent="0.15">
      <c r="A241" s="13" t="str">
        <f t="shared" si="22"/>
        <v/>
      </c>
      <c r="B241" s="16" t="str">
        <f t="shared" si="21"/>
        <v/>
      </c>
      <c r="C241" s="16" t="str">
        <f t="shared" si="23"/>
        <v/>
      </c>
      <c r="D241" s="16" t="str">
        <f t="shared" si="25"/>
        <v/>
      </c>
      <c r="E241" s="16" t="str">
        <f t="shared" si="24"/>
        <v/>
      </c>
      <c r="F241" s="16" t="str">
        <f t="shared" si="26"/>
        <v/>
      </c>
      <c r="G241" s="16" t="str">
        <f t="shared" si="27"/>
        <v/>
      </c>
    </row>
    <row r="242" spans="1:7" x14ac:dyDescent="0.15">
      <c r="A242" s="13" t="str">
        <f t="shared" si="22"/>
        <v/>
      </c>
      <c r="B242" s="16" t="str">
        <f t="shared" si="21"/>
        <v/>
      </c>
      <c r="C242" s="16" t="str">
        <f t="shared" si="23"/>
        <v/>
      </c>
      <c r="D242" s="16" t="str">
        <f t="shared" si="25"/>
        <v/>
      </c>
      <c r="E242" s="16" t="str">
        <f t="shared" si="24"/>
        <v/>
      </c>
      <c r="F242" s="16" t="str">
        <f t="shared" si="26"/>
        <v/>
      </c>
      <c r="G242" s="16" t="str">
        <f t="shared" si="27"/>
        <v/>
      </c>
    </row>
    <row r="243" spans="1:7" x14ac:dyDescent="0.15">
      <c r="A243" s="13" t="str">
        <f t="shared" si="22"/>
        <v/>
      </c>
      <c r="B243" s="16" t="str">
        <f t="shared" si="21"/>
        <v/>
      </c>
      <c r="C243" s="16" t="str">
        <f t="shared" si="23"/>
        <v/>
      </c>
      <c r="D243" s="16" t="str">
        <f t="shared" si="25"/>
        <v/>
      </c>
      <c r="E243" s="16" t="str">
        <f t="shared" si="24"/>
        <v/>
      </c>
      <c r="F243" s="16" t="str">
        <f t="shared" si="26"/>
        <v/>
      </c>
      <c r="G243" s="16" t="str">
        <f t="shared" si="27"/>
        <v/>
      </c>
    </row>
    <row r="244" spans="1:7" x14ac:dyDescent="0.15">
      <c r="A244" s="13" t="str">
        <f t="shared" si="22"/>
        <v/>
      </c>
      <c r="B244" s="16" t="str">
        <f t="shared" si="21"/>
        <v/>
      </c>
      <c r="C244" s="16" t="str">
        <f t="shared" si="23"/>
        <v/>
      </c>
      <c r="D244" s="16" t="str">
        <f t="shared" si="25"/>
        <v/>
      </c>
      <c r="E244" s="16" t="str">
        <f t="shared" si="24"/>
        <v/>
      </c>
      <c r="F244" s="16" t="str">
        <f t="shared" si="26"/>
        <v/>
      </c>
      <c r="G244" s="16" t="str">
        <f t="shared" si="27"/>
        <v/>
      </c>
    </row>
    <row r="245" spans="1:7" x14ac:dyDescent="0.15">
      <c r="A245" s="13" t="str">
        <f t="shared" si="22"/>
        <v/>
      </c>
      <c r="B245" s="16" t="str">
        <f t="shared" si="21"/>
        <v/>
      </c>
      <c r="C245" s="16" t="str">
        <f t="shared" si="23"/>
        <v/>
      </c>
      <c r="D245" s="16" t="str">
        <f t="shared" si="25"/>
        <v/>
      </c>
      <c r="E245" s="16" t="str">
        <f t="shared" si="24"/>
        <v/>
      </c>
      <c r="F245" s="16" t="str">
        <f t="shared" si="26"/>
        <v/>
      </c>
      <c r="G245" s="16" t="str">
        <f t="shared" si="27"/>
        <v/>
      </c>
    </row>
    <row r="246" spans="1:7" x14ac:dyDescent="0.15">
      <c r="A246" s="13" t="str">
        <f t="shared" si="22"/>
        <v/>
      </c>
      <c r="B246" s="16" t="str">
        <f t="shared" si="21"/>
        <v/>
      </c>
      <c r="C246" s="16" t="str">
        <f t="shared" si="23"/>
        <v/>
      </c>
      <c r="D246" s="16" t="str">
        <f t="shared" si="25"/>
        <v/>
      </c>
      <c r="E246" s="16" t="str">
        <f t="shared" si="24"/>
        <v/>
      </c>
      <c r="F246" s="16" t="str">
        <f t="shared" si="26"/>
        <v/>
      </c>
      <c r="G246" s="16" t="str">
        <f t="shared" si="27"/>
        <v/>
      </c>
    </row>
    <row r="247" spans="1:7" x14ac:dyDescent="0.15">
      <c r="A247" s="13" t="str">
        <f t="shared" si="22"/>
        <v/>
      </c>
      <c r="B247" s="16" t="str">
        <f t="shared" si="21"/>
        <v/>
      </c>
      <c r="C247" s="16" t="str">
        <f t="shared" si="23"/>
        <v/>
      </c>
      <c r="D247" s="16" t="str">
        <f t="shared" si="25"/>
        <v/>
      </c>
      <c r="E247" s="16" t="str">
        <f t="shared" si="24"/>
        <v/>
      </c>
      <c r="F247" s="16" t="str">
        <f t="shared" si="26"/>
        <v/>
      </c>
      <c r="G247" s="16" t="str">
        <f t="shared" si="27"/>
        <v/>
      </c>
    </row>
    <row r="248" spans="1:7" x14ac:dyDescent="0.15">
      <c r="A248" s="13" t="str">
        <f t="shared" si="22"/>
        <v/>
      </c>
      <c r="B248" s="16" t="str">
        <f t="shared" si="21"/>
        <v/>
      </c>
      <c r="C248" s="16" t="str">
        <f t="shared" si="23"/>
        <v/>
      </c>
      <c r="D248" s="16" t="str">
        <f t="shared" si="25"/>
        <v/>
      </c>
      <c r="E248" s="16" t="str">
        <f t="shared" si="24"/>
        <v/>
      </c>
      <c r="F248" s="16" t="str">
        <f t="shared" si="26"/>
        <v/>
      </c>
      <c r="G248" s="16" t="str">
        <f t="shared" si="27"/>
        <v/>
      </c>
    </row>
    <row r="249" spans="1:7" x14ac:dyDescent="0.15">
      <c r="A249" s="13" t="str">
        <f t="shared" si="22"/>
        <v/>
      </c>
      <c r="B249" s="16" t="str">
        <f t="shared" si="21"/>
        <v/>
      </c>
      <c r="C249" s="16" t="str">
        <f t="shared" si="23"/>
        <v/>
      </c>
      <c r="D249" s="16" t="str">
        <f t="shared" si="25"/>
        <v/>
      </c>
      <c r="E249" s="16" t="str">
        <f t="shared" si="24"/>
        <v/>
      </c>
      <c r="F249" s="16" t="str">
        <f t="shared" si="26"/>
        <v/>
      </c>
      <c r="G249" s="16" t="str">
        <f t="shared" si="27"/>
        <v/>
      </c>
    </row>
    <row r="250" spans="1:7" x14ac:dyDescent="0.15">
      <c r="A250" s="13" t="str">
        <f t="shared" si="22"/>
        <v/>
      </c>
      <c r="B250" s="16" t="str">
        <f t="shared" si="21"/>
        <v/>
      </c>
      <c r="C250" s="16" t="str">
        <f t="shared" si="23"/>
        <v/>
      </c>
      <c r="D250" s="16" t="str">
        <f t="shared" si="25"/>
        <v/>
      </c>
      <c r="E250" s="16" t="str">
        <f t="shared" si="24"/>
        <v/>
      </c>
      <c r="F250" s="16" t="str">
        <f t="shared" si="26"/>
        <v/>
      </c>
      <c r="G250" s="16" t="str">
        <f t="shared" si="27"/>
        <v/>
      </c>
    </row>
    <row r="251" spans="1:7" x14ac:dyDescent="0.15">
      <c r="A251" s="13" t="str">
        <f t="shared" si="22"/>
        <v/>
      </c>
      <c r="B251" s="16" t="str">
        <f t="shared" si="21"/>
        <v/>
      </c>
      <c r="C251" s="16" t="str">
        <f t="shared" si="23"/>
        <v/>
      </c>
      <c r="D251" s="16" t="str">
        <f t="shared" si="25"/>
        <v/>
      </c>
      <c r="E251" s="16" t="str">
        <f t="shared" si="24"/>
        <v/>
      </c>
      <c r="F251" s="16" t="str">
        <f t="shared" si="26"/>
        <v/>
      </c>
      <c r="G251" s="16" t="str">
        <f t="shared" si="27"/>
        <v/>
      </c>
    </row>
    <row r="252" spans="1:7" x14ac:dyDescent="0.15">
      <c r="A252" s="13" t="str">
        <f t="shared" si="22"/>
        <v/>
      </c>
      <c r="B252" s="16" t="str">
        <f t="shared" si="21"/>
        <v/>
      </c>
      <c r="C252" s="16" t="str">
        <f t="shared" si="23"/>
        <v/>
      </c>
      <c r="D252" s="16" t="str">
        <f t="shared" si="25"/>
        <v/>
      </c>
      <c r="E252" s="16" t="str">
        <f t="shared" si="24"/>
        <v/>
      </c>
      <c r="F252" s="16" t="str">
        <f t="shared" si="26"/>
        <v/>
      </c>
      <c r="G252" s="16" t="str">
        <f t="shared" si="27"/>
        <v/>
      </c>
    </row>
    <row r="253" spans="1:7" x14ac:dyDescent="0.15">
      <c r="A253" s="13" t="str">
        <f t="shared" si="22"/>
        <v/>
      </c>
      <c r="B253" s="16" t="str">
        <f t="shared" si="21"/>
        <v/>
      </c>
      <c r="C253" s="16" t="str">
        <f t="shared" si="23"/>
        <v/>
      </c>
      <c r="D253" s="16" t="str">
        <f t="shared" si="25"/>
        <v/>
      </c>
      <c r="E253" s="16" t="str">
        <f t="shared" si="24"/>
        <v/>
      </c>
      <c r="F253" s="16" t="str">
        <f t="shared" si="26"/>
        <v/>
      </c>
      <c r="G253" s="16" t="str">
        <f t="shared" si="27"/>
        <v/>
      </c>
    </row>
    <row r="254" spans="1:7" x14ac:dyDescent="0.15">
      <c r="A254" s="13" t="str">
        <f t="shared" si="22"/>
        <v/>
      </c>
      <c r="B254" s="16" t="str">
        <f t="shared" si="21"/>
        <v/>
      </c>
      <c r="C254" s="16" t="str">
        <f t="shared" si="23"/>
        <v/>
      </c>
      <c r="D254" s="16" t="str">
        <f t="shared" si="25"/>
        <v/>
      </c>
      <c r="E254" s="16" t="str">
        <f t="shared" si="24"/>
        <v/>
      </c>
      <c r="F254" s="16" t="str">
        <f t="shared" si="26"/>
        <v/>
      </c>
      <c r="G254" s="16" t="str">
        <f t="shared" si="27"/>
        <v/>
      </c>
    </row>
    <row r="255" spans="1:7" x14ac:dyDescent="0.15">
      <c r="A255" s="13" t="str">
        <f t="shared" si="22"/>
        <v/>
      </c>
      <c r="B255" s="16" t="str">
        <f t="shared" si="21"/>
        <v/>
      </c>
      <c r="C255" s="16" t="str">
        <f t="shared" si="23"/>
        <v/>
      </c>
      <c r="D255" s="16" t="str">
        <f t="shared" si="25"/>
        <v/>
      </c>
      <c r="E255" s="16" t="str">
        <f t="shared" si="24"/>
        <v/>
      </c>
      <c r="F255" s="16" t="str">
        <f t="shared" si="26"/>
        <v/>
      </c>
      <c r="G255" s="16" t="str">
        <f t="shared" si="27"/>
        <v/>
      </c>
    </row>
    <row r="256" spans="1:7" x14ac:dyDescent="0.15">
      <c r="A256" s="13" t="str">
        <f t="shared" si="22"/>
        <v/>
      </c>
      <c r="B256" s="16" t="str">
        <f t="shared" si="21"/>
        <v/>
      </c>
      <c r="C256" s="16" t="str">
        <f t="shared" si="23"/>
        <v/>
      </c>
      <c r="D256" s="16" t="str">
        <f t="shared" si="25"/>
        <v/>
      </c>
      <c r="E256" s="16" t="str">
        <f t="shared" si="24"/>
        <v/>
      </c>
      <c r="F256" s="16" t="str">
        <f t="shared" si="26"/>
        <v/>
      </c>
      <c r="G256" s="16" t="str">
        <f t="shared" si="27"/>
        <v/>
      </c>
    </row>
    <row r="257" spans="1:7" x14ac:dyDescent="0.15">
      <c r="A257" s="13" t="str">
        <f t="shared" si="22"/>
        <v/>
      </c>
      <c r="B257" s="16" t="str">
        <f t="shared" si="21"/>
        <v/>
      </c>
      <c r="C257" s="16" t="str">
        <f t="shared" si="23"/>
        <v/>
      </c>
      <c r="D257" s="16" t="str">
        <f t="shared" si="25"/>
        <v/>
      </c>
      <c r="E257" s="16" t="str">
        <f t="shared" si="24"/>
        <v/>
      </c>
      <c r="F257" s="16" t="str">
        <f t="shared" si="26"/>
        <v/>
      </c>
      <c r="G257" s="16" t="str">
        <f t="shared" si="27"/>
        <v/>
      </c>
    </row>
    <row r="258" spans="1:7" x14ac:dyDescent="0.15">
      <c r="A258" s="13" t="str">
        <f t="shared" si="22"/>
        <v/>
      </c>
      <c r="B258" s="16" t="str">
        <f t="shared" si="21"/>
        <v/>
      </c>
      <c r="C258" s="16" t="str">
        <f t="shared" si="23"/>
        <v/>
      </c>
      <c r="D258" s="16" t="str">
        <f t="shared" si="25"/>
        <v/>
      </c>
      <c r="E258" s="16" t="str">
        <f t="shared" si="24"/>
        <v/>
      </c>
      <c r="F258" s="16" t="str">
        <f t="shared" si="26"/>
        <v/>
      </c>
      <c r="G258" s="16" t="str">
        <f t="shared" si="27"/>
        <v/>
      </c>
    </row>
    <row r="259" spans="1:7" x14ac:dyDescent="0.15">
      <c r="A259" s="13" t="str">
        <f t="shared" si="22"/>
        <v/>
      </c>
      <c r="B259" s="16" t="str">
        <f t="shared" si="21"/>
        <v/>
      </c>
      <c r="C259" s="16" t="str">
        <f t="shared" si="23"/>
        <v/>
      </c>
      <c r="D259" s="16" t="str">
        <f t="shared" si="25"/>
        <v/>
      </c>
      <c r="E259" s="16" t="str">
        <f t="shared" si="24"/>
        <v/>
      </c>
      <c r="F259" s="16" t="str">
        <f t="shared" si="26"/>
        <v/>
      </c>
      <c r="G259" s="16" t="str">
        <f t="shared" si="27"/>
        <v/>
      </c>
    </row>
    <row r="260" spans="1:7" x14ac:dyDescent="0.15">
      <c r="A260" s="13" t="str">
        <f t="shared" si="22"/>
        <v/>
      </c>
      <c r="B260" s="16" t="str">
        <f t="shared" si="21"/>
        <v/>
      </c>
      <c r="C260" s="16" t="str">
        <f t="shared" si="23"/>
        <v/>
      </c>
      <c r="D260" s="16" t="str">
        <f t="shared" si="25"/>
        <v/>
      </c>
      <c r="E260" s="16" t="str">
        <f t="shared" si="24"/>
        <v/>
      </c>
      <c r="F260" s="16" t="str">
        <f t="shared" si="26"/>
        <v/>
      </c>
      <c r="G260" s="16" t="str">
        <f t="shared" si="27"/>
        <v/>
      </c>
    </row>
    <row r="261" spans="1:7" x14ac:dyDescent="0.15">
      <c r="A261" s="13" t="str">
        <f t="shared" si="22"/>
        <v/>
      </c>
      <c r="B261" s="16" t="str">
        <f t="shared" si="21"/>
        <v/>
      </c>
      <c r="C261" s="16" t="str">
        <f t="shared" si="23"/>
        <v/>
      </c>
      <c r="D261" s="16" t="str">
        <f t="shared" si="25"/>
        <v/>
      </c>
      <c r="E261" s="16" t="str">
        <f t="shared" si="24"/>
        <v/>
      </c>
      <c r="F261" s="16" t="str">
        <f t="shared" si="26"/>
        <v/>
      </c>
      <c r="G261" s="16" t="str">
        <f t="shared" si="27"/>
        <v/>
      </c>
    </row>
    <row r="262" spans="1:7" x14ac:dyDescent="0.15">
      <c r="A262" s="13" t="str">
        <f t="shared" si="22"/>
        <v/>
      </c>
      <c r="B262" s="16" t="str">
        <f t="shared" si="21"/>
        <v/>
      </c>
      <c r="C262" s="16" t="str">
        <f t="shared" si="23"/>
        <v/>
      </c>
      <c r="D262" s="16" t="str">
        <f t="shared" si="25"/>
        <v/>
      </c>
      <c r="E262" s="16" t="str">
        <f t="shared" si="24"/>
        <v/>
      </c>
      <c r="F262" s="16" t="str">
        <f t="shared" si="26"/>
        <v/>
      </c>
      <c r="G262" s="16" t="str">
        <f t="shared" si="27"/>
        <v/>
      </c>
    </row>
    <row r="263" spans="1:7" x14ac:dyDescent="0.15">
      <c r="A263" s="13" t="str">
        <f t="shared" si="22"/>
        <v/>
      </c>
      <c r="B263" s="16" t="str">
        <f t="shared" ref="B263:B326" si="28">IF(ROW(A263)-8&lt;$B$2,$D$2,"")</f>
        <v/>
      </c>
      <c r="C263" s="16" t="str">
        <f t="shared" si="23"/>
        <v/>
      </c>
      <c r="D263" s="16" t="str">
        <f t="shared" si="25"/>
        <v/>
      </c>
      <c r="E263" s="16" t="str">
        <f t="shared" si="24"/>
        <v/>
      </c>
      <c r="F263" s="16" t="str">
        <f t="shared" si="26"/>
        <v/>
      </c>
      <c r="G263" s="16" t="str">
        <f t="shared" si="27"/>
        <v/>
      </c>
    </row>
    <row r="264" spans="1:7" x14ac:dyDescent="0.15">
      <c r="A264" s="13" t="str">
        <f t="shared" ref="A264:A327" si="29">IF(ROW(A264)-8&lt;$B$2,ROW(A264)-7,"")</f>
        <v/>
      </c>
      <c r="B264" s="16" t="str">
        <f t="shared" si="28"/>
        <v/>
      </c>
      <c r="C264" s="16" t="str">
        <f t="shared" ref="C264:C327" si="30">IF(ROW(A264)-8&lt;$B$2,-$H$2,"")</f>
        <v/>
      </c>
      <c r="D264" s="16" t="str">
        <f t="shared" si="25"/>
        <v/>
      </c>
      <c r="E264" s="16" t="str">
        <f t="shared" ref="E264:E327" si="31">IF(ROW(A264)-8&lt;$B$2,IF(ROW(A264)-8&lt;$B$2-1,0,-$D$2),"")</f>
        <v/>
      </c>
      <c r="F264" s="16" t="str">
        <f t="shared" si="26"/>
        <v/>
      </c>
      <c r="G264" s="16" t="str">
        <f t="shared" si="27"/>
        <v/>
      </c>
    </row>
    <row r="265" spans="1:7" x14ac:dyDescent="0.15">
      <c r="A265" s="13" t="str">
        <f t="shared" si="29"/>
        <v/>
      </c>
      <c r="B265" s="16" t="str">
        <f t="shared" si="28"/>
        <v/>
      </c>
      <c r="C265" s="16" t="str">
        <f t="shared" si="30"/>
        <v/>
      </c>
      <c r="D265" s="16" t="str">
        <f t="shared" ref="D265:D328" si="32">IFERROR(C265,"")</f>
        <v/>
      </c>
      <c r="E265" s="16" t="str">
        <f t="shared" si="31"/>
        <v/>
      </c>
      <c r="F265" s="16" t="str">
        <f t="shared" ref="F265:F328" si="33">IFERROR(C265+E265,"")</f>
        <v/>
      </c>
      <c r="G265" s="16" t="str">
        <f t="shared" ref="G265:G328" si="34">IFERROR(F265-D265*$K$2,"")</f>
        <v/>
      </c>
    </row>
    <row r="266" spans="1:7" x14ac:dyDescent="0.15">
      <c r="A266" s="13" t="str">
        <f t="shared" si="29"/>
        <v/>
      </c>
      <c r="B266" s="16" t="str">
        <f t="shared" si="28"/>
        <v/>
      </c>
      <c r="C266" s="16" t="str">
        <f t="shared" si="30"/>
        <v/>
      </c>
      <c r="D266" s="16" t="str">
        <f t="shared" si="32"/>
        <v/>
      </c>
      <c r="E266" s="16" t="str">
        <f t="shared" si="31"/>
        <v/>
      </c>
      <c r="F266" s="16" t="str">
        <f t="shared" si="33"/>
        <v/>
      </c>
      <c r="G266" s="16" t="str">
        <f t="shared" si="34"/>
        <v/>
      </c>
    </row>
    <row r="267" spans="1:7" x14ac:dyDescent="0.15">
      <c r="A267" s="13" t="str">
        <f t="shared" si="29"/>
        <v/>
      </c>
      <c r="B267" s="16" t="str">
        <f t="shared" si="28"/>
        <v/>
      </c>
      <c r="C267" s="16" t="str">
        <f t="shared" si="30"/>
        <v/>
      </c>
      <c r="D267" s="16" t="str">
        <f t="shared" si="32"/>
        <v/>
      </c>
      <c r="E267" s="16" t="str">
        <f t="shared" si="31"/>
        <v/>
      </c>
      <c r="F267" s="16" t="str">
        <f t="shared" si="33"/>
        <v/>
      </c>
      <c r="G267" s="16" t="str">
        <f t="shared" si="34"/>
        <v/>
      </c>
    </row>
    <row r="268" spans="1:7" x14ac:dyDescent="0.15">
      <c r="A268" s="13" t="str">
        <f t="shared" si="29"/>
        <v/>
      </c>
      <c r="B268" s="16" t="str">
        <f t="shared" si="28"/>
        <v/>
      </c>
      <c r="C268" s="16" t="str">
        <f t="shared" si="30"/>
        <v/>
      </c>
      <c r="D268" s="16" t="str">
        <f t="shared" si="32"/>
        <v/>
      </c>
      <c r="E268" s="16" t="str">
        <f t="shared" si="31"/>
        <v/>
      </c>
      <c r="F268" s="16" t="str">
        <f t="shared" si="33"/>
        <v/>
      </c>
      <c r="G268" s="16" t="str">
        <f t="shared" si="34"/>
        <v/>
      </c>
    </row>
    <row r="269" spans="1:7" x14ac:dyDescent="0.15">
      <c r="A269" s="13" t="str">
        <f t="shared" si="29"/>
        <v/>
      </c>
      <c r="B269" s="16" t="str">
        <f t="shared" si="28"/>
        <v/>
      </c>
      <c r="C269" s="16" t="str">
        <f t="shared" si="30"/>
        <v/>
      </c>
      <c r="D269" s="16" t="str">
        <f t="shared" si="32"/>
        <v/>
      </c>
      <c r="E269" s="16" t="str">
        <f t="shared" si="31"/>
        <v/>
      </c>
      <c r="F269" s="16" t="str">
        <f t="shared" si="33"/>
        <v/>
      </c>
      <c r="G269" s="16" t="str">
        <f t="shared" si="34"/>
        <v/>
      </c>
    </row>
    <row r="270" spans="1:7" x14ac:dyDescent="0.15">
      <c r="A270" s="13" t="str">
        <f t="shared" si="29"/>
        <v/>
      </c>
      <c r="B270" s="16" t="str">
        <f t="shared" si="28"/>
        <v/>
      </c>
      <c r="C270" s="16" t="str">
        <f t="shared" si="30"/>
        <v/>
      </c>
      <c r="D270" s="16" t="str">
        <f t="shared" si="32"/>
        <v/>
      </c>
      <c r="E270" s="16" t="str">
        <f t="shared" si="31"/>
        <v/>
      </c>
      <c r="F270" s="16" t="str">
        <f t="shared" si="33"/>
        <v/>
      </c>
      <c r="G270" s="16" t="str">
        <f t="shared" si="34"/>
        <v/>
      </c>
    </row>
    <row r="271" spans="1:7" x14ac:dyDescent="0.15">
      <c r="A271" s="13" t="str">
        <f t="shared" si="29"/>
        <v/>
      </c>
      <c r="B271" s="16" t="str">
        <f t="shared" si="28"/>
        <v/>
      </c>
      <c r="C271" s="16" t="str">
        <f t="shared" si="30"/>
        <v/>
      </c>
      <c r="D271" s="16" t="str">
        <f t="shared" si="32"/>
        <v/>
      </c>
      <c r="E271" s="16" t="str">
        <f t="shared" si="31"/>
        <v/>
      </c>
      <c r="F271" s="16" t="str">
        <f t="shared" si="33"/>
        <v/>
      </c>
      <c r="G271" s="16" t="str">
        <f t="shared" si="34"/>
        <v/>
      </c>
    </row>
    <row r="272" spans="1:7" x14ac:dyDescent="0.15">
      <c r="A272" s="13" t="str">
        <f t="shared" si="29"/>
        <v/>
      </c>
      <c r="B272" s="16" t="str">
        <f t="shared" si="28"/>
        <v/>
      </c>
      <c r="C272" s="16" t="str">
        <f t="shared" si="30"/>
        <v/>
      </c>
      <c r="D272" s="16" t="str">
        <f t="shared" si="32"/>
        <v/>
      </c>
      <c r="E272" s="16" t="str">
        <f t="shared" si="31"/>
        <v/>
      </c>
      <c r="F272" s="16" t="str">
        <f t="shared" si="33"/>
        <v/>
      </c>
      <c r="G272" s="16" t="str">
        <f t="shared" si="34"/>
        <v/>
      </c>
    </row>
    <row r="273" spans="1:7" x14ac:dyDescent="0.15">
      <c r="A273" s="13" t="str">
        <f t="shared" si="29"/>
        <v/>
      </c>
      <c r="B273" s="16" t="str">
        <f t="shared" si="28"/>
        <v/>
      </c>
      <c r="C273" s="16" t="str">
        <f t="shared" si="30"/>
        <v/>
      </c>
      <c r="D273" s="16" t="str">
        <f t="shared" si="32"/>
        <v/>
      </c>
      <c r="E273" s="16" t="str">
        <f t="shared" si="31"/>
        <v/>
      </c>
      <c r="F273" s="16" t="str">
        <f t="shared" si="33"/>
        <v/>
      </c>
      <c r="G273" s="16" t="str">
        <f t="shared" si="34"/>
        <v/>
      </c>
    </row>
    <row r="274" spans="1:7" x14ac:dyDescent="0.15">
      <c r="A274" s="13" t="str">
        <f t="shared" si="29"/>
        <v/>
      </c>
      <c r="B274" s="16" t="str">
        <f t="shared" si="28"/>
        <v/>
      </c>
      <c r="C274" s="16" t="str">
        <f t="shared" si="30"/>
        <v/>
      </c>
      <c r="D274" s="16" t="str">
        <f t="shared" si="32"/>
        <v/>
      </c>
      <c r="E274" s="16" t="str">
        <f t="shared" si="31"/>
        <v/>
      </c>
      <c r="F274" s="16" t="str">
        <f t="shared" si="33"/>
        <v/>
      </c>
      <c r="G274" s="16" t="str">
        <f t="shared" si="34"/>
        <v/>
      </c>
    </row>
    <row r="275" spans="1:7" x14ac:dyDescent="0.15">
      <c r="A275" s="13" t="str">
        <f t="shared" si="29"/>
        <v/>
      </c>
      <c r="B275" s="16" t="str">
        <f t="shared" si="28"/>
        <v/>
      </c>
      <c r="C275" s="16" t="str">
        <f t="shared" si="30"/>
        <v/>
      </c>
      <c r="D275" s="16" t="str">
        <f t="shared" si="32"/>
        <v/>
      </c>
      <c r="E275" s="16" t="str">
        <f t="shared" si="31"/>
        <v/>
      </c>
      <c r="F275" s="16" t="str">
        <f t="shared" si="33"/>
        <v/>
      </c>
      <c r="G275" s="16" t="str">
        <f t="shared" si="34"/>
        <v/>
      </c>
    </row>
    <row r="276" spans="1:7" x14ac:dyDescent="0.15">
      <c r="A276" s="13" t="str">
        <f t="shared" si="29"/>
        <v/>
      </c>
      <c r="B276" s="16" t="str">
        <f t="shared" si="28"/>
        <v/>
      </c>
      <c r="C276" s="16" t="str">
        <f t="shared" si="30"/>
        <v/>
      </c>
      <c r="D276" s="16" t="str">
        <f t="shared" si="32"/>
        <v/>
      </c>
      <c r="E276" s="16" t="str">
        <f t="shared" si="31"/>
        <v/>
      </c>
      <c r="F276" s="16" t="str">
        <f t="shared" si="33"/>
        <v/>
      </c>
      <c r="G276" s="16" t="str">
        <f t="shared" si="34"/>
        <v/>
      </c>
    </row>
    <row r="277" spans="1:7" x14ac:dyDescent="0.15">
      <c r="A277" s="13" t="str">
        <f t="shared" si="29"/>
        <v/>
      </c>
      <c r="B277" s="16" t="str">
        <f t="shared" si="28"/>
        <v/>
      </c>
      <c r="C277" s="16" t="str">
        <f t="shared" si="30"/>
        <v/>
      </c>
      <c r="D277" s="16" t="str">
        <f t="shared" si="32"/>
        <v/>
      </c>
      <c r="E277" s="16" t="str">
        <f t="shared" si="31"/>
        <v/>
      </c>
      <c r="F277" s="16" t="str">
        <f t="shared" si="33"/>
        <v/>
      </c>
      <c r="G277" s="16" t="str">
        <f t="shared" si="34"/>
        <v/>
      </c>
    </row>
    <row r="278" spans="1:7" x14ac:dyDescent="0.15">
      <c r="A278" s="13" t="str">
        <f t="shared" si="29"/>
        <v/>
      </c>
      <c r="B278" s="16" t="str">
        <f t="shared" si="28"/>
        <v/>
      </c>
      <c r="C278" s="16" t="str">
        <f t="shared" si="30"/>
        <v/>
      </c>
      <c r="D278" s="16" t="str">
        <f t="shared" si="32"/>
        <v/>
      </c>
      <c r="E278" s="16" t="str">
        <f t="shared" si="31"/>
        <v/>
      </c>
      <c r="F278" s="16" t="str">
        <f t="shared" si="33"/>
        <v/>
      </c>
      <c r="G278" s="16" t="str">
        <f t="shared" si="34"/>
        <v/>
      </c>
    </row>
    <row r="279" spans="1:7" x14ac:dyDescent="0.15">
      <c r="A279" s="13" t="str">
        <f t="shared" si="29"/>
        <v/>
      </c>
      <c r="B279" s="16" t="str">
        <f t="shared" si="28"/>
        <v/>
      </c>
      <c r="C279" s="16" t="str">
        <f t="shared" si="30"/>
        <v/>
      </c>
      <c r="D279" s="16" t="str">
        <f t="shared" si="32"/>
        <v/>
      </c>
      <c r="E279" s="16" t="str">
        <f t="shared" si="31"/>
        <v/>
      </c>
      <c r="F279" s="16" t="str">
        <f t="shared" si="33"/>
        <v/>
      </c>
      <c r="G279" s="16" t="str">
        <f t="shared" si="34"/>
        <v/>
      </c>
    </row>
    <row r="280" spans="1:7" x14ac:dyDescent="0.15">
      <c r="A280" s="13" t="str">
        <f t="shared" si="29"/>
        <v/>
      </c>
      <c r="B280" s="16" t="str">
        <f t="shared" si="28"/>
        <v/>
      </c>
      <c r="C280" s="16" t="str">
        <f t="shared" si="30"/>
        <v/>
      </c>
      <c r="D280" s="16" t="str">
        <f t="shared" si="32"/>
        <v/>
      </c>
      <c r="E280" s="16" t="str">
        <f t="shared" si="31"/>
        <v/>
      </c>
      <c r="F280" s="16" t="str">
        <f t="shared" si="33"/>
        <v/>
      </c>
      <c r="G280" s="16" t="str">
        <f t="shared" si="34"/>
        <v/>
      </c>
    </row>
    <row r="281" spans="1:7" x14ac:dyDescent="0.15">
      <c r="A281" s="13" t="str">
        <f t="shared" si="29"/>
        <v/>
      </c>
      <c r="B281" s="16" t="str">
        <f t="shared" si="28"/>
        <v/>
      </c>
      <c r="C281" s="16" t="str">
        <f t="shared" si="30"/>
        <v/>
      </c>
      <c r="D281" s="16" t="str">
        <f t="shared" si="32"/>
        <v/>
      </c>
      <c r="E281" s="16" t="str">
        <f t="shared" si="31"/>
        <v/>
      </c>
      <c r="F281" s="16" t="str">
        <f t="shared" si="33"/>
        <v/>
      </c>
      <c r="G281" s="16" t="str">
        <f t="shared" si="34"/>
        <v/>
      </c>
    </row>
    <row r="282" spans="1:7" x14ac:dyDescent="0.15">
      <c r="A282" s="13" t="str">
        <f t="shared" si="29"/>
        <v/>
      </c>
      <c r="B282" s="16" t="str">
        <f t="shared" si="28"/>
        <v/>
      </c>
      <c r="C282" s="16" t="str">
        <f t="shared" si="30"/>
        <v/>
      </c>
      <c r="D282" s="16" t="str">
        <f t="shared" si="32"/>
        <v/>
      </c>
      <c r="E282" s="16" t="str">
        <f t="shared" si="31"/>
        <v/>
      </c>
      <c r="F282" s="16" t="str">
        <f t="shared" si="33"/>
        <v/>
      </c>
      <c r="G282" s="16" t="str">
        <f t="shared" si="34"/>
        <v/>
      </c>
    </row>
    <row r="283" spans="1:7" x14ac:dyDescent="0.15">
      <c r="A283" s="13" t="str">
        <f t="shared" si="29"/>
        <v/>
      </c>
      <c r="B283" s="16" t="str">
        <f t="shared" si="28"/>
        <v/>
      </c>
      <c r="C283" s="16" t="str">
        <f t="shared" si="30"/>
        <v/>
      </c>
      <c r="D283" s="16" t="str">
        <f t="shared" si="32"/>
        <v/>
      </c>
      <c r="E283" s="16" t="str">
        <f t="shared" si="31"/>
        <v/>
      </c>
      <c r="F283" s="16" t="str">
        <f t="shared" si="33"/>
        <v/>
      </c>
      <c r="G283" s="16" t="str">
        <f t="shared" si="34"/>
        <v/>
      </c>
    </row>
    <row r="284" spans="1:7" x14ac:dyDescent="0.15">
      <c r="A284" s="13" t="str">
        <f t="shared" si="29"/>
        <v/>
      </c>
      <c r="B284" s="16" t="str">
        <f t="shared" si="28"/>
        <v/>
      </c>
      <c r="C284" s="16" t="str">
        <f t="shared" si="30"/>
        <v/>
      </c>
      <c r="D284" s="16" t="str">
        <f t="shared" si="32"/>
        <v/>
      </c>
      <c r="E284" s="16" t="str">
        <f t="shared" si="31"/>
        <v/>
      </c>
      <c r="F284" s="16" t="str">
        <f t="shared" si="33"/>
        <v/>
      </c>
      <c r="G284" s="16" t="str">
        <f t="shared" si="34"/>
        <v/>
      </c>
    </row>
    <row r="285" spans="1:7" x14ac:dyDescent="0.15">
      <c r="A285" s="13" t="str">
        <f t="shared" si="29"/>
        <v/>
      </c>
      <c r="B285" s="16" t="str">
        <f t="shared" si="28"/>
        <v/>
      </c>
      <c r="C285" s="16" t="str">
        <f t="shared" si="30"/>
        <v/>
      </c>
      <c r="D285" s="16" t="str">
        <f t="shared" si="32"/>
        <v/>
      </c>
      <c r="E285" s="16" t="str">
        <f t="shared" si="31"/>
        <v/>
      </c>
      <c r="F285" s="16" t="str">
        <f t="shared" si="33"/>
        <v/>
      </c>
      <c r="G285" s="16" t="str">
        <f t="shared" si="34"/>
        <v/>
      </c>
    </row>
    <row r="286" spans="1:7" x14ac:dyDescent="0.15">
      <c r="A286" s="13" t="str">
        <f t="shared" si="29"/>
        <v/>
      </c>
      <c r="B286" s="16" t="str">
        <f t="shared" si="28"/>
        <v/>
      </c>
      <c r="C286" s="16" t="str">
        <f t="shared" si="30"/>
        <v/>
      </c>
      <c r="D286" s="16" t="str">
        <f t="shared" si="32"/>
        <v/>
      </c>
      <c r="E286" s="16" t="str">
        <f t="shared" si="31"/>
        <v/>
      </c>
      <c r="F286" s="16" t="str">
        <f t="shared" si="33"/>
        <v/>
      </c>
      <c r="G286" s="16" t="str">
        <f t="shared" si="34"/>
        <v/>
      </c>
    </row>
    <row r="287" spans="1:7" x14ac:dyDescent="0.15">
      <c r="A287" s="13" t="str">
        <f t="shared" si="29"/>
        <v/>
      </c>
      <c r="B287" s="16" t="str">
        <f t="shared" si="28"/>
        <v/>
      </c>
      <c r="C287" s="16" t="str">
        <f t="shared" si="30"/>
        <v/>
      </c>
      <c r="D287" s="16" t="str">
        <f t="shared" si="32"/>
        <v/>
      </c>
      <c r="E287" s="16" t="str">
        <f t="shared" si="31"/>
        <v/>
      </c>
      <c r="F287" s="16" t="str">
        <f t="shared" si="33"/>
        <v/>
      </c>
      <c r="G287" s="16" t="str">
        <f t="shared" si="34"/>
        <v/>
      </c>
    </row>
    <row r="288" spans="1:7" x14ac:dyDescent="0.15">
      <c r="A288" s="13" t="str">
        <f t="shared" si="29"/>
        <v/>
      </c>
      <c r="B288" s="16" t="str">
        <f t="shared" si="28"/>
        <v/>
      </c>
      <c r="C288" s="16" t="str">
        <f t="shared" si="30"/>
        <v/>
      </c>
      <c r="D288" s="16" t="str">
        <f t="shared" si="32"/>
        <v/>
      </c>
      <c r="E288" s="16" t="str">
        <f t="shared" si="31"/>
        <v/>
      </c>
      <c r="F288" s="16" t="str">
        <f t="shared" si="33"/>
        <v/>
      </c>
      <c r="G288" s="16" t="str">
        <f t="shared" si="34"/>
        <v/>
      </c>
    </row>
    <row r="289" spans="1:7" x14ac:dyDescent="0.15">
      <c r="A289" s="13" t="str">
        <f t="shared" si="29"/>
        <v/>
      </c>
      <c r="B289" s="16" t="str">
        <f t="shared" si="28"/>
        <v/>
      </c>
      <c r="C289" s="16" t="str">
        <f t="shared" si="30"/>
        <v/>
      </c>
      <c r="D289" s="16" t="str">
        <f t="shared" si="32"/>
        <v/>
      </c>
      <c r="E289" s="16" t="str">
        <f t="shared" si="31"/>
        <v/>
      </c>
      <c r="F289" s="16" t="str">
        <f t="shared" si="33"/>
        <v/>
      </c>
      <c r="G289" s="16" t="str">
        <f t="shared" si="34"/>
        <v/>
      </c>
    </row>
    <row r="290" spans="1:7" x14ac:dyDescent="0.15">
      <c r="A290" s="13" t="str">
        <f t="shared" si="29"/>
        <v/>
      </c>
      <c r="B290" s="16" t="str">
        <f t="shared" si="28"/>
        <v/>
      </c>
      <c r="C290" s="16" t="str">
        <f t="shared" si="30"/>
        <v/>
      </c>
      <c r="D290" s="16" t="str">
        <f t="shared" si="32"/>
        <v/>
      </c>
      <c r="E290" s="16" t="str">
        <f t="shared" si="31"/>
        <v/>
      </c>
      <c r="F290" s="16" t="str">
        <f t="shared" si="33"/>
        <v/>
      </c>
      <c r="G290" s="16" t="str">
        <f t="shared" si="34"/>
        <v/>
      </c>
    </row>
    <row r="291" spans="1:7" x14ac:dyDescent="0.15">
      <c r="A291" s="13" t="str">
        <f t="shared" si="29"/>
        <v/>
      </c>
      <c r="B291" s="16" t="str">
        <f t="shared" si="28"/>
        <v/>
      </c>
      <c r="C291" s="16" t="str">
        <f t="shared" si="30"/>
        <v/>
      </c>
      <c r="D291" s="16" t="str">
        <f t="shared" si="32"/>
        <v/>
      </c>
      <c r="E291" s="16" t="str">
        <f t="shared" si="31"/>
        <v/>
      </c>
      <c r="F291" s="16" t="str">
        <f t="shared" si="33"/>
        <v/>
      </c>
      <c r="G291" s="16" t="str">
        <f t="shared" si="34"/>
        <v/>
      </c>
    </row>
    <row r="292" spans="1:7" x14ac:dyDescent="0.15">
      <c r="A292" s="13" t="str">
        <f t="shared" si="29"/>
        <v/>
      </c>
      <c r="B292" s="16" t="str">
        <f t="shared" si="28"/>
        <v/>
      </c>
      <c r="C292" s="16" t="str">
        <f t="shared" si="30"/>
        <v/>
      </c>
      <c r="D292" s="16" t="str">
        <f t="shared" si="32"/>
        <v/>
      </c>
      <c r="E292" s="16" t="str">
        <f t="shared" si="31"/>
        <v/>
      </c>
      <c r="F292" s="16" t="str">
        <f t="shared" si="33"/>
        <v/>
      </c>
      <c r="G292" s="16" t="str">
        <f t="shared" si="34"/>
        <v/>
      </c>
    </row>
    <row r="293" spans="1:7" x14ac:dyDescent="0.15">
      <c r="A293" s="13" t="str">
        <f t="shared" si="29"/>
        <v/>
      </c>
      <c r="B293" s="16" t="str">
        <f t="shared" si="28"/>
        <v/>
      </c>
      <c r="C293" s="16" t="str">
        <f t="shared" si="30"/>
        <v/>
      </c>
      <c r="D293" s="16" t="str">
        <f t="shared" si="32"/>
        <v/>
      </c>
      <c r="E293" s="16" t="str">
        <f t="shared" si="31"/>
        <v/>
      </c>
      <c r="F293" s="16" t="str">
        <f t="shared" si="33"/>
        <v/>
      </c>
      <c r="G293" s="16" t="str">
        <f t="shared" si="34"/>
        <v/>
      </c>
    </row>
    <row r="294" spans="1:7" x14ac:dyDescent="0.15">
      <c r="A294" s="13" t="str">
        <f t="shared" si="29"/>
        <v/>
      </c>
      <c r="B294" s="16" t="str">
        <f t="shared" si="28"/>
        <v/>
      </c>
      <c r="C294" s="16" t="str">
        <f t="shared" si="30"/>
        <v/>
      </c>
      <c r="D294" s="16" t="str">
        <f t="shared" si="32"/>
        <v/>
      </c>
      <c r="E294" s="16" t="str">
        <f t="shared" si="31"/>
        <v/>
      </c>
      <c r="F294" s="16" t="str">
        <f t="shared" si="33"/>
        <v/>
      </c>
      <c r="G294" s="16" t="str">
        <f t="shared" si="34"/>
        <v/>
      </c>
    </row>
    <row r="295" spans="1:7" x14ac:dyDescent="0.15">
      <c r="A295" s="13" t="str">
        <f t="shared" si="29"/>
        <v/>
      </c>
      <c r="B295" s="16" t="str">
        <f t="shared" si="28"/>
        <v/>
      </c>
      <c r="C295" s="16" t="str">
        <f t="shared" si="30"/>
        <v/>
      </c>
      <c r="D295" s="16" t="str">
        <f t="shared" si="32"/>
        <v/>
      </c>
      <c r="E295" s="16" t="str">
        <f t="shared" si="31"/>
        <v/>
      </c>
      <c r="F295" s="16" t="str">
        <f t="shared" si="33"/>
        <v/>
      </c>
      <c r="G295" s="16" t="str">
        <f t="shared" si="34"/>
        <v/>
      </c>
    </row>
    <row r="296" spans="1:7" x14ac:dyDescent="0.15">
      <c r="A296" s="13" t="str">
        <f t="shared" si="29"/>
        <v/>
      </c>
      <c r="B296" s="16" t="str">
        <f t="shared" si="28"/>
        <v/>
      </c>
      <c r="C296" s="16" t="str">
        <f t="shared" si="30"/>
        <v/>
      </c>
      <c r="D296" s="16" t="str">
        <f t="shared" si="32"/>
        <v/>
      </c>
      <c r="E296" s="16" t="str">
        <f t="shared" si="31"/>
        <v/>
      </c>
      <c r="F296" s="16" t="str">
        <f t="shared" si="33"/>
        <v/>
      </c>
      <c r="G296" s="16" t="str">
        <f t="shared" si="34"/>
        <v/>
      </c>
    </row>
    <row r="297" spans="1:7" x14ac:dyDescent="0.15">
      <c r="A297" s="13" t="str">
        <f t="shared" si="29"/>
        <v/>
      </c>
      <c r="B297" s="16" t="str">
        <f t="shared" si="28"/>
        <v/>
      </c>
      <c r="C297" s="16" t="str">
        <f t="shared" si="30"/>
        <v/>
      </c>
      <c r="D297" s="16" t="str">
        <f t="shared" si="32"/>
        <v/>
      </c>
      <c r="E297" s="16" t="str">
        <f t="shared" si="31"/>
        <v/>
      </c>
      <c r="F297" s="16" t="str">
        <f t="shared" si="33"/>
        <v/>
      </c>
      <c r="G297" s="16" t="str">
        <f t="shared" si="34"/>
        <v/>
      </c>
    </row>
    <row r="298" spans="1:7" x14ac:dyDescent="0.15">
      <c r="A298" s="13" t="str">
        <f t="shared" si="29"/>
        <v/>
      </c>
      <c r="B298" s="16" t="str">
        <f t="shared" si="28"/>
        <v/>
      </c>
      <c r="C298" s="16" t="str">
        <f t="shared" si="30"/>
        <v/>
      </c>
      <c r="D298" s="16" t="str">
        <f t="shared" si="32"/>
        <v/>
      </c>
      <c r="E298" s="16" t="str">
        <f t="shared" si="31"/>
        <v/>
      </c>
      <c r="F298" s="16" t="str">
        <f t="shared" si="33"/>
        <v/>
      </c>
      <c r="G298" s="16" t="str">
        <f t="shared" si="34"/>
        <v/>
      </c>
    </row>
    <row r="299" spans="1:7" x14ac:dyDescent="0.15">
      <c r="A299" s="13" t="str">
        <f t="shared" si="29"/>
        <v/>
      </c>
      <c r="B299" s="16" t="str">
        <f t="shared" si="28"/>
        <v/>
      </c>
      <c r="C299" s="16" t="str">
        <f t="shared" si="30"/>
        <v/>
      </c>
      <c r="D299" s="16" t="str">
        <f t="shared" si="32"/>
        <v/>
      </c>
      <c r="E299" s="16" t="str">
        <f t="shared" si="31"/>
        <v/>
      </c>
      <c r="F299" s="16" t="str">
        <f t="shared" si="33"/>
        <v/>
      </c>
      <c r="G299" s="16" t="str">
        <f t="shared" si="34"/>
        <v/>
      </c>
    </row>
    <row r="300" spans="1:7" x14ac:dyDescent="0.15">
      <c r="A300" s="13" t="str">
        <f t="shared" si="29"/>
        <v/>
      </c>
      <c r="B300" s="16" t="str">
        <f t="shared" si="28"/>
        <v/>
      </c>
      <c r="C300" s="16" t="str">
        <f t="shared" si="30"/>
        <v/>
      </c>
      <c r="D300" s="16" t="str">
        <f t="shared" si="32"/>
        <v/>
      </c>
      <c r="E300" s="16" t="str">
        <f t="shared" si="31"/>
        <v/>
      </c>
      <c r="F300" s="16" t="str">
        <f t="shared" si="33"/>
        <v/>
      </c>
      <c r="G300" s="16" t="str">
        <f t="shared" si="34"/>
        <v/>
      </c>
    </row>
    <row r="301" spans="1:7" x14ac:dyDescent="0.15">
      <c r="A301" s="13" t="str">
        <f t="shared" si="29"/>
        <v/>
      </c>
      <c r="B301" s="16" t="str">
        <f t="shared" si="28"/>
        <v/>
      </c>
      <c r="C301" s="16" t="str">
        <f t="shared" si="30"/>
        <v/>
      </c>
      <c r="D301" s="16" t="str">
        <f t="shared" si="32"/>
        <v/>
      </c>
      <c r="E301" s="16" t="str">
        <f t="shared" si="31"/>
        <v/>
      </c>
      <c r="F301" s="16" t="str">
        <f t="shared" si="33"/>
        <v/>
      </c>
      <c r="G301" s="16" t="str">
        <f t="shared" si="34"/>
        <v/>
      </c>
    </row>
    <row r="302" spans="1:7" x14ac:dyDescent="0.15">
      <c r="A302" s="13" t="str">
        <f t="shared" si="29"/>
        <v/>
      </c>
      <c r="B302" s="16" t="str">
        <f t="shared" si="28"/>
        <v/>
      </c>
      <c r="C302" s="16" t="str">
        <f t="shared" si="30"/>
        <v/>
      </c>
      <c r="D302" s="16" t="str">
        <f t="shared" si="32"/>
        <v/>
      </c>
      <c r="E302" s="16" t="str">
        <f t="shared" si="31"/>
        <v/>
      </c>
      <c r="F302" s="16" t="str">
        <f t="shared" si="33"/>
        <v/>
      </c>
      <c r="G302" s="16" t="str">
        <f t="shared" si="34"/>
        <v/>
      </c>
    </row>
    <row r="303" spans="1:7" x14ac:dyDescent="0.15">
      <c r="A303" s="13" t="str">
        <f t="shared" si="29"/>
        <v/>
      </c>
      <c r="B303" s="16" t="str">
        <f t="shared" si="28"/>
        <v/>
      </c>
      <c r="C303" s="16" t="str">
        <f t="shared" si="30"/>
        <v/>
      </c>
      <c r="D303" s="16" t="str">
        <f t="shared" si="32"/>
        <v/>
      </c>
      <c r="E303" s="16" t="str">
        <f t="shared" si="31"/>
        <v/>
      </c>
      <c r="F303" s="16" t="str">
        <f t="shared" si="33"/>
        <v/>
      </c>
      <c r="G303" s="16" t="str">
        <f t="shared" si="34"/>
        <v/>
      </c>
    </row>
    <row r="304" spans="1:7" x14ac:dyDescent="0.15">
      <c r="A304" s="13" t="str">
        <f t="shared" si="29"/>
        <v/>
      </c>
      <c r="B304" s="16" t="str">
        <f t="shared" si="28"/>
        <v/>
      </c>
      <c r="C304" s="16" t="str">
        <f t="shared" si="30"/>
        <v/>
      </c>
      <c r="D304" s="16" t="str">
        <f t="shared" si="32"/>
        <v/>
      </c>
      <c r="E304" s="16" t="str">
        <f t="shared" si="31"/>
        <v/>
      </c>
      <c r="F304" s="16" t="str">
        <f t="shared" si="33"/>
        <v/>
      </c>
      <c r="G304" s="16" t="str">
        <f t="shared" si="34"/>
        <v/>
      </c>
    </row>
    <row r="305" spans="1:7" x14ac:dyDescent="0.15">
      <c r="A305" s="13" t="str">
        <f t="shared" si="29"/>
        <v/>
      </c>
      <c r="B305" s="16" t="str">
        <f t="shared" si="28"/>
        <v/>
      </c>
      <c r="C305" s="16" t="str">
        <f t="shared" si="30"/>
        <v/>
      </c>
      <c r="D305" s="16" t="str">
        <f t="shared" si="32"/>
        <v/>
      </c>
      <c r="E305" s="16" t="str">
        <f t="shared" si="31"/>
        <v/>
      </c>
      <c r="F305" s="16" t="str">
        <f t="shared" si="33"/>
        <v/>
      </c>
      <c r="G305" s="16" t="str">
        <f t="shared" si="34"/>
        <v/>
      </c>
    </row>
    <row r="306" spans="1:7" x14ac:dyDescent="0.15">
      <c r="A306" s="13" t="str">
        <f t="shared" si="29"/>
        <v/>
      </c>
      <c r="B306" s="16" t="str">
        <f t="shared" si="28"/>
        <v/>
      </c>
      <c r="C306" s="16" t="str">
        <f t="shared" si="30"/>
        <v/>
      </c>
      <c r="D306" s="16" t="str">
        <f t="shared" si="32"/>
        <v/>
      </c>
      <c r="E306" s="16" t="str">
        <f t="shared" si="31"/>
        <v/>
      </c>
      <c r="F306" s="16" t="str">
        <f t="shared" si="33"/>
        <v/>
      </c>
      <c r="G306" s="16" t="str">
        <f t="shared" si="34"/>
        <v/>
      </c>
    </row>
    <row r="307" spans="1:7" x14ac:dyDescent="0.15">
      <c r="A307" s="13" t="str">
        <f t="shared" si="29"/>
        <v/>
      </c>
      <c r="B307" s="16" t="str">
        <f t="shared" si="28"/>
        <v/>
      </c>
      <c r="C307" s="16" t="str">
        <f t="shared" si="30"/>
        <v/>
      </c>
      <c r="D307" s="16" t="str">
        <f t="shared" si="32"/>
        <v/>
      </c>
      <c r="E307" s="16" t="str">
        <f t="shared" si="31"/>
        <v/>
      </c>
      <c r="F307" s="16" t="str">
        <f t="shared" si="33"/>
        <v/>
      </c>
      <c r="G307" s="16" t="str">
        <f t="shared" si="34"/>
        <v/>
      </c>
    </row>
    <row r="308" spans="1:7" x14ac:dyDescent="0.15">
      <c r="A308" s="13" t="str">
        <f t="shared" si="29"/>
        <v/>
      </c>
      <c r="B308" s="16" t="str">
        <f t="shared" si="28"/>
        <v/>
      </c>
      <c r="C308" s="16" t="str">
        <f t="shared" si="30"/>
        <v/>
      </c>
      <c r="D308" s="16" t="str">
        <f t="shared" si="32"/>
        <v/>
      </c>
      <c r="E308" s="16" t="str">
        <f t="shared" si="31"/>
        <v/>
      </c>
      <c r="F308" s="16" t="str">
        <f t="shared" si="33"/>
        <v/>
      </c>
      <c r="G308" s="16" t="str">
        <f t="shared" si="34"/>
        <v/>
      </c>
    </row>
    <row r="309" spans="1:7" x14ac:dyDescent="0.15">
      <c r="A309" s="13" t="str">
        <f t="shared" si="29"/>
        <v/>
      </c>
      <c r="B309" s="16" t="str">
        <f t="shared" si="28"/>
        <v/>
      </c>
      <c r="C309" s="16" t="str">
        <f t="shared" si="30"/>
        <v/>
      </c>
      <c r="D309" s="16" t="str">
        <f t="shared" si="32"/>
        <v/>
      </c>
      <c r="E309" s="16" t="str">
        <f t="shared" si="31"/>
        <v/>
      </c>
      <c r="F309" s="16" t="str">
        <f t="shared" si="33"/>
        <v/>
      </c>
      <c r="G309" s="16" t="str">
        <f t="shared" si="34"/>
        <v/>
      </c>
    </row>
    <row r="310" spans="1:7" x14ac:dyDescent="0.15">
      <c r="A310" s="13" t="str">
        <f t="shared" si="29"/>
        <v/>
      </c>
      <c r="B310" s="16" t="str">
        <f t="shared" si="28"/>
        <v/>
      </c>
      <c r="C310" s="16" t="str">
        <f t="shared" si="30"/>
        <v/>
      </c>
      <c r="D310" s="16" t="str">
        <f t="shared" si="32"/>
        <v/>
      </c>
      <c r="E310" s="16" t="str">
        <f t="shared" si="31"/>
        <v/>
      </c>
      <c r="F310" s="16" t="str">
        <f t="shared" si="33"/>
        <v/>
      </c>
      <c r="G310" s="16" t="str">
        <f t="shared" si="34"/>
        <v/>
      </c>
    </row>
    <row r="311" spans="1:7" x14ac:dyDescent="0.15">
      <c r="A311" s="13" t="str">
        <f t="shared" si="29"/>
        <v/>
      </c>
      <c r="B311" s="16" t="str">
        <f t="shared" si="28"/>
        <v/>
      </c>
      <c r="C311" s="16" t="str">
        <f t="shared" si="30"/>
        <v/>
      </c>
      <c r="D311" s="16" t="str">
        <f t="shared" si="32"/>
        <v/>
      </c>
      <c r="E311" s="16" t="str">
        <f t="shared" si="31"/>
        <v/>
      </c>
      <c r="F311" s="16" t="str">
        <f t="shared" si="33"/>
        <v/>
      </c>
      <c r="G311" s="16" t="str">
        <f t="shared" si="34"/>
        <v/>
      </c>
    </row>
    <row r="312" spans="1:7" x14ac:dyDescent="0.15">
      <c r="A312" s="13" t="str">
        <f t="shared" si="29"/>
        <v/>
      </c>
      <c r="B312" s="16" t="str">
        <f t="shared" si="28"/>
        <v/>
      </c>
      <c r="C312" s="16" t="str">
        <f t="shared" si="30"/>
        <v/>
      </c>
      <c r="D312" s="16" t="str">
        <f t="shared" si="32"/>
        <v/>
      </c>
      <c r="E312" s="16" t="str">
        <f t="shared" si="31"/>
        <v/>
      </c>
      <c r="F312" s="16" t="str">
        <f t="shared" si="33"/>
        <v/>
      </c>
      <c r="G312" s="16" t="str">
        <f t="shared" si="34"/>
        <v/>
      </c>
    </row>
    <row r="313" spans="1:7" x14ac:dyDescent="0.15">
      <c r="A313" s="13" t="str">
        <f t="shared" si="29"/>
        <v/>
      </c>
      <c r="B313" s="16" t="str">
        <f t="shared" si="28"/>
        <v/>
      </c>
      <c r="C313" s="16" t="str">
        <f t="shared" si="30"/>
        <v/>
      </c>
      <c r="D313" s="16" t="str">
        <f t="shared" si="32"/>
        <v/>
      </c>
      <c r="E313" s="16" t="str">
        <f t="shared" si="31"/>
        <v/>
      </c>
      <c r="F313" s="16" t="str">
        <f t="shared" si="33"/>
        <v/>
      </c>
      <c r="G313" s="16" t="str">
        <f t="shared" si="34"/>
        <v/>
      </c>
    </row>
    <row r="314" spans="1:7" x14ac:dyDescent="0.15">
      <c r="A314" s="13" t="str">
        <f t="shared" si="29"/>
        <v/>
      </c>
      <c r="B314" s="16" t="str">
        <f t="shared" si="28"/>
        <v/>
      </c>
      <c r="C314" s="16" t="str">
        <f t="shared" si="30"/>
        <v/>
      </c>
      <c r="D314" s="16" t="str">
        <f t="shared" si="32"/>
        <v/>
      </c>
      <c r="E314" s="16" t="str">
        <f t="shared" si="31"/>
        <v/>
      </c>
      <c r="F314" s="16" t="str">
        <f t="shared" si="33"/>
        <v/>
      </c>
      <c r="G314" s="16" t="str">
        <f t="shared" si="34"/>
        <v/>
      </c>
    </row>
    <row r="315" spans="1:7" x14ac:dyDescent="0.15">
      <c r="A315" s="13" t="str">
        <f t="shared" si="29"/>
        <v/>
      </c>
      <c r="B315" s="16" t="str">
        <f t="shared" si="28"/>
        <v/>
      </c>
      <c r="C315" s="16" t="str">
        <f t="shared" si="30"/>
        <v/>
      </c>
      <c r="D315" s="16" t="str">
        <f t="shared" si="32"/>
        <v/>
      </c>
      <c r="E315" s="16" t="str">
        <f t="shared" si="31"/>
        <v/>
      </c>
      <c r="F315" s="16" t="str">
        <f t="shared" si="33"/>
        <v/>
      </c>
      <c r="G315" s="16" t="str">
        <f t="shared" si="34"/>
        <v/>
      </c>
    </row>
    <row r="316" spans="1:7" x14ac:dyDescent="0.15">
      <c r="A316" s="13" t="str">
        <f t="shared" si="29"/>
        <v/>
      </c>
      <c r="B316" s="16" t="str">
        <f t="shared" si="28"/>
        <v/>
      </c>
      <c r="C316" s="16" t="str">
        <f t="shared" si="30"/>
        <v/>
      </c>
      <c r="D316" s="16" t="str">
        <f t="shared" si="32"/>
        <v/>
      </c>
      <c r="E316" s="16" t="str">
        <f t="shared" si="31"/>
        <v/>
      </c>
      <c r="F316" s="16" t="str">
        <f t="shared" si="33"/>
        <v/>
      </c>
      <c r="G316" s="16" t="str">
        <f t="shared" si="34"/>
        <v/>
      </c>
    </row>
    <row r="317" spans="1:7" x14ac:dyDescent="0.15">
      <c r="A317" s="13" t="str">
        <f t="shared" si="29"/>
        <v/>
      </c>
      <c r="B317" s="16" t="str">
        <f t="shared" si="28"/>
        <v/>
      </c>
      <c r="C317" s="16" t="str">
        <f t="shared" si="30"/>
        <v/>
      </c>
      <c r="D317" s="16" t="str">
        <f t="shared" si="32"/>
        <v/>
      </c>
      <c r="E317" s="16" t="str">
        <f t="shared" si="31"/>
        <v/>
      </c>
      <c r="F317" s="16" t="str">
        <f t="shared" si="33"/>
        <v/>
      </c>
      <c r="G317" s="16" t="str">
        <f t="shared" si="34"/>
        <v/>
      </c>
    </row>
    <row r="318" spans="1:7" x14ac:dyDescent="0.15">
      <c r="A318" s="13" t="str">
        <f t="shared" si="29"/>
        <v/>
      </c>
      <c r="B318" s="16" t="str">
        <f t="shared" si="28"/>
        <v/>
      </c>
      <c r="C318" s="16" t="str">
        <f t="shared" si="30"/>
        <v/>
      </c>
      <c r="D318" s="16" t="str">
        <f t="shared" si="32"/>
        <v/>
      </c>
      <c r="E318" s="16" t="str">
        <f t="shared" si="31"/>
        <v/>
      </c>
      <c r="F318" s="16" t="str">
        <f t="shared" si="33"/>
        <v/>
      </c>
      <c r="G318" s="16" t="str">
        <f t="shared" si="34"/>
        <v/>
      </c>
    </row>
    <row r="319" spans="1:7" x14ac:dyDescent="0.15">
      <c r="A319" s="13" t="str">
        <f t="shared" si="29"/>
        <v/>
      </c>
      <c r="B319" s="16" t="str">
        <f t="shared" si="28"/>
        <v/>
      </c>
      <c r="C319" s="16" t="str">
        <f t="shared" si="30"/>
        <v/>
      </c>
      <c r="D319" s="16" t="str">
        <f t="shared" si="32"/>
        <v/>
      </c>
      <c r="E319" s="16" t="str">
        <f t="shared" si="31"/>
        <v/>
      </c>
      <c r="F319" s="16" t="str">
        <f t="shared" si="33"/>
        <v/>
      </c>
      <c r="G319" s="16" t="str">
        <f t="shared" si="34"/>
        <v/>
      </c>
    </row>
    <row r="320" spans="1:7" x14ac:dyDescent="0.15">
      <c r="A320" s="13" t="str">
        <f t="shared" si="29"/>
        <v/>
      </c>
      <c r="B320" s="16" t="str">
        <f t="shared" si="28"/>
        <v/>
      </c>
      <c r="C320" s="16" t="str">
        <f t="shared" si="30"/>
        <v/>
      </c>
      <c r="D320" s="16" t="str">
        <f t="shared" si="32"/>
        <v/>
      </c>
      <c r="E320" s="16" t="str">
        <f t="shared" si="31"/>
        <v/>
      </c>
      <c r="F320" s="16" t="str">
        <f t="shared" si="33"/>
        <v/>
      </c>
      <c r="G320" s="16" t="str">
        <f t="shared" si="34"/>
        <v/>
      </c>
    </row>
    <row r="321" spans="1:7" x14ac:dyDescent="0.15">
      <c r="A321" s="13" t="str">
        <f t="shared" si="29"/>
        <v/>
      </c>
      <c r="B321" s="16" t="str">
        <f t="shared" si="28"/>
        <v/>
      </c>
      <c r="C321" s="16" t="str">
        <f t="shared" si="30"/>
        <v/>
      </c>
      <c r="D321" s="16" t="str">
        <f t="shared" si="32"/>
        <v/>
      </c>
      <c r="E321" s="16" t="str">
        <f t="shared" si="31"/>
        <v/>
      </c>
      <c r="F321" s="16" t="str">
        <f t="shared" si="33"/>
        <v/>
      </c>
      <c r="G321" s="16" t="str">
        <f t="shared" si="34"/>
        <v/>
      </c>
    </row>
    <row r="322" spans="1:7" x14ac:dyDescent="0.15">
      <c r="A322" s="13" t="str">
        <f t="shared" si="29"/>
        <v/>
      </c>
      <c r="B322" s="16" t="str">
        <f t="shared" si="28"/>
        <v/>
      </c>
      <c r="C322" s="16" t="str">
        <f t="shared" si="30"/>
        <v/>
      </c>
      <c r="D322" s="16" t="str">
        <f t="shared" si="32"/>
        <v/>
      </c>
      <c r="E322" s="16" t="str">
        <f t="shared" si="31"/>
        <v/>
      </c>
      <c r="F322" s="16" t="str">
        <f t="shared" si="33"/>
        <v/>
      </c>
      <c r="G322" s="16" t="str">
        <f t="shared" si="34"/>
        <v/>
      </c>
    </row>
    <row r="323" spans="1:7" x14ac:dyDescent="0.15">
      <c r="A323" s="13" t="str">
        <f t="shared" si="29"/>
        <v/>
      </c>
      <c r="B323" s="16" t="str">
        <f t="shared" si="28"/>
        <v/>
      </c>
      <c r="C323" s="16" t="str">
        <f t="shared" si="30"/>
        <v/>
      </c>
      <c r="D323" s="16" t="str">
        <f t="shared" si="32"/>
        <v/>
      </c>
      <c r="E323" s="16" t="str">
        <f t="shared" si="31"/>
        <v/>
      </c>
      <c r="F323" s="16" t="str">
        <f t="shared" si="33"/>
        <v/>
      </c>
      <c r="G323" s="16" t="str">
        <f t="shared" si="34"/>
        <v/>
      </c>
    </row>
    <row r="324" spans="1:7" x14ac:dyDescent="0.15">
      <c r="A324" s="13" t="str">
        <f t="shared" si="29"/>
        <v/>
      </c>
      <c r="B324" s="16" t="str">
        <f t="shared" si="28"/>
        <v/>
      </c>
      <c r="C324" s="16" t="str">
        <f t="shared" si="30"/>
        <v/>
      </c>
      <c r="D324" s="16" t="str">
        <f t="shared" si="32"/>
        <v/>
      </c>
      <c r="E324" s="16" t="str">
        <f t="shared" si="31"/>
        <v/>
      </c>
      <c r="F324" s="16" t="str">
        <f t="shared" si="33"/>
        <v/>
      </c>
      <c r="G324" s="16" t="str">
        <f t="shared" si="34"/>
        <v/>
      </c>
    </row>
    <row r="325" spans="1:7" x14ac:dyDescent="0.15">
      <c r="A325" s="13" t="str">
        <f t="shared" si="29"/>
        <v/>
      </c>
      <c r="B325" s="16" t="str">
        <f t="shared" si="28"/>
        <v/>
      </c>
      <c r="C325" s="16" t="str">
        <f t="shared" si="30"/>
        <v/>
      </c>
      <c r="D325" s="16" t="str">
        <f t="shared" si="32"/>
        <v/>
      </c>
      <c r="E325" s="16" t="str">
        <f t="shared" si="31"/>
        <v/>
      </c>
      <c r="F325" s="16" t="str">
        <f t="shared" si="33"/>
        <v/>
      </c>
      <c r="G325" s="16" t="str">
        <f t="shared" si="34"/>
        <v/>
      </c>
    </row>
    <row r="326" spans="1:7" x14ac:dyDescent="0.15">
      <c r="A326" s="13" t="str">
        <f t="shared" si="29"/>
        <v/>
      </c>
      <c r="B326" s="16" t="str">
        <f t="shared" si="28"/>
        <v/>
      </c>
      <c r="C326" s="16" t="str">
        <f t="shared" si="30"/>
        <v/>
      </c>
      <c r="D326" s="16" t="str">
        <f t="shared" si="32"/>
        <v/>
      </c>
      <c r="E326" s="16" t="str">
        <f t="shared" si="31"/>
        <v/>
      </c>
      <c r="F326" s="16" t="str">
        <f t="shared" si="33"/>
        <v/>
      </c>
      <c r="G326" s="16" t="str">
        <f t="shared" si="34"/>
        <v/>
      </c>
    </row>
    <row r="327" spans="1:7" x14ac:dyDescent="0.15">
      <c r="A327" s="13" t="str">
        <f t="shared" si="29"/>
        <v/>
      </c>
      <c r="B327" s="16" t="str">
        <f t="shared" ref="B327:B375" si="35">IF(ROW(A327)-8&lt;$B$2,$D$2,"")</f>
        <v/>
      </c>
      <c r="C327" s="16" t="str">
        <f t="shared" si="30"/>
        <v/>
      </c>
      <c r="D327" s="16" t="str">
        <f t="shared" si="32"/>
        <v/>
      </c>
      <c r="E327" s="16" t="str">
        <f t="shared" si="31"/>
        <v/>
      </c>
      <c r="F327" s="16" t="str">
        <f t="shared" si="33"/>
        <v/>
      </c>
      <c r="G327" s="16" t="str">
        <f t="shared" si="34"/>
        <v/>
      </c>
    </row>
    <row r="328" spans="1:7" x14ac:dyDescent="0.15">
      <c r="A328" s="13" t="str">
        <f t="shared" ref="A328:A375" si="36">IF(ROW(A328)-8&lt;$B$2,ROW(A328)-7,"")</f>
        <v/>
      </c>
      <c r="B328" s="16" t="str">
        <f t="shared" si="35"/>
        <v/>
      </c>
      <c r="C328" s="16" t="str">
        <f t="shared" ref="C328:C375" si="37">IF(ROW(A328)-8&lt;$B$2,-$H$2,"")</f>
        <v/>
      </c>
      <c r="D328" s="16" t="str">
        <f t="shared" si="32"/>
        <v/>
      </c>
      <c r="E328" s="16" t="str">
        <f t="shared" ref="E328:E375" si="38">IF(ROW(A328)-8&lt;$B$2,IF(ROW(A328)-8&lt;$B$2-1,0,-$D$2),"")</f>
        <v/>
      </c>
      <c r="F328" s="16" t="str">
        <f t="shared" si="33"/>
        <v/>
      </c>
      <c r="G328" s="16" t="str">
        <f t="shared" si="34"/>
        <v/>
      </c>
    </row>
    <row r="329" spans="1:7" x14ac:dyDescent="0.15">
      <c r="A329" s="13" t="str">
        <f t="shared" si="36"/>
        <v/>
      </c>
      <c r="B329" s="16" t="str">
        <f t="shared" si="35"/>
        <v/>
      </c>
      <c r="C329" s="16" t="str">
        <f t="shared" si="37"/>
        <v/>
      </c>
      <c r="D329" s="16" t="str">
        <f t="shared" ref="D329:D375" si="39">IFERROR(C329,"")</f>
        <v/>
      </c>
      <c r="E329" s="16" t="str">
        <f t="shared" si="38"/>
        <v/>
      </c>
      <c r="F329" s="16" t="str">
        <f t="shared" ref="F329:F375" si="40">IFERROR(C329+E329,"")</f>
        <v/>
      </c>
      <c r="G329" s="16" t="str">
        <f t="shared" ref="G329:G375" si="41">IFERROR(F329-D329*$K$2,"")</f>
        <v/>
      </c>
    </row>
    <row r="330" spans="1:7" x14ac:dyDescent="0.15">
      <c r="A330" s="13" t="str">
        <f t="shared" si="36"/>
        <v/>
      </c>
      <c r="B330" s="16" t="str">
        <f t="shared" si="35"/>
        <v/>
      </c>
      <c r="C330" s="16" t="str">
        <f t="shared" si="37"/>
        <v/>
      </c>
      <c r="D330" s="16" t="str">
        <f t="shared" si="39"/>
        <v/>
      </c>
      <c r="E330" s="16" t="str">
        <f t="shared" si="38"/>
        <v/>
      </c>
      <c r="F330" s="16" t="str">
        <f t="shared" si="40"/>
        <v/>
      </c>
      <c r="G330" s="16" t="str">
        <f t="shared" si="41"/>
        <v/>
      </c>
    </row>
    <row r="331" spans="1:7" x14ac:dyDescent="0.15">
      <c r="A331" s="13" t="str">
        <f t="shared" si="36"/>
        <v/>
      </c>
      <c r="B331" s="16" t="str">
        <f t="shared" si="35"/>
        <v/>
      </c>
      <c r="C331" s="16" t="str">
        <f t="shared" si="37"/>
        <v/>
      </c>
      <c r="D331" s="16" t="str">
        <f t="shared" si="39"/>
        <v/>
      </c>
      <c r="E331" s="16" t="str">
        <f t="shared" si="38"/>
        <v/>
      </c>
      <c r="F331" s="16" t="str">
        <f t="shared" si="40"/>
        <v/>
      </c>
      <c r="G331" s="16" t="str">
        <f t="shared" si="41"/>
        <v/>
      </c>
    </row>
    <row r="332" spans="1:7" x14ac:dyDescent="0.15">
      <c r="A332" s="13" t="str">
        <f t="shared" si="36"/>
        <v/>
      </c>
      <c r="B332" s="16" t="str">
        <f t="shared" si="35"/>
        <v/>
      </c>
      <c r="C332" s="16" t="str">
        <f t="shared" si="37"/>
        <v/>
      </c>
      <c r="D332" s="16" t="str">
        <f t="shared" si="39"/>
        <v/>
      </c>
      <c r="E332" s="16" t="str">
        <f t="shared" si="38"/>
        <v/>
      </c>
      <c r="F332" s="16" t="str">
        <f t="shared" si="40"/>
        <v/>
      </c>
      <c r="G332" s="16" t="str">
        <f t="shared" si="41"/>
        <v/>
      </c>
    </row>
    <row r="333" spans="1:7" x14ac:dyDescent="0.15">
      <c r="A333" s="13" t="str">
        <f t="shared" si="36"/>
        <v/>
      </c>
      <c r="B333" s="16" t="str">
        <f t="shared" si="35"/>
        <v/>
      </c>
      <c r="C333" s="16" t="str">
        <f t="shared" si="37"/>
        <v/>
      </c>
      <c r="D333" s="16" t="str">
        <f t="shared" si="39"/>
        <v/>
      </c>
      <c r="E333" s="16" t="str">
        <f t="shared" si="38"/>
        <v/>
      </c>
      <c r="F333" s="16" t="str">
        <f t="shared" si="40"/>
        <v/>
      </c>
      <c r="G333" s="16" t="str">
        <f t="shared" si="41"/>
        <v/>
      </c>
    </row>
    <row r="334" spans="1:7" x14ac:dyDescent="0.15">
      <c r="A334" s="13" t="str">
        <f t="shared" si="36"/>
        <v/>
      </c>
      <c r="B334" s="16" t="str">
        <f t="shared" si="35"/>
        <v/>
      </c>
      <c r="C334" s="16" t="str">
        <f t="shared" si="37"/>
        <v/>
      </c>
      <c r="D334" s="16" t="str">
        <f t="shared" si="39"/>
        <v/>
      </c>
      <c r="E334" s="16" t="str">
        <f t="shared" si="38"/>
        <v/>
      </c>
      <c r="F334" s="16" t="str">
        <f t="shared" si="40"/>
        <v/>
      </c>
      <c r="G334" s="16" t="str">
        <f t="shared" si="41"/>
        <v/>
      </c>
    </row>
    <row r="335" spans="1:7" x14ac:dyDescent="0.15">
      <c r="A335" s="13" t="str">
        <f t="shared" si="36"/>
        <v/>
      </c>
      <c r="B335" s="16" t="str">
        <f t="shared" si="35"/>
        <v/>
      </c>
      <c r="C335" s="16" t="str">
        <f t="shared" si="37"/>
        <v/>
      </c>
      <c r="D335" s="16" t="str">
        <f t="shared" si="39"/>
        <v/>
      </c>
      <c r="E335" s="16" t="str">
        <f t="shared" si="38"/>
        <v/>
      </c>
      <c r="F335" s="16" t="str">
        <f t="shared" si="40"/>
        <v/>
      </c>
      <c r="G335" s="16" t="str">
        <f t="shared" si="41"/>
        <v/>
      </c>
    </row>
    <row r="336" spans="1:7" x14ac:dyDescent="0.15">
      <c r="A336" s="13" t="str">
        <f t="shared" si="36"/>
        <v/>
      </c>
      <c r="B336" s="16" t="str">
        <f t="shared" si="35"/>
        <v/>
      </c>
      <c r="C336" s="16" t="str">
        <f t="shared" si="37"/>
        <v/>
      </c>
      <c r="D336" s="16" t="str">
        <f t="shared" si="39"/>
        <v/>
      </c>
      <c r="E336" s="16" t="str">
        <f t="shared" si="38"/>
        <v/>
      </c>
      <c r="F336" s="16" t="str">
        <f t="shared" si="40"/>
        <v/>
      </c>
      <c r="G336" s="16" t="str">
        <f t="shared" si="41"/>
        <v/>
      </c>
    </row>
    <row r="337" spans="1:7" x14ac:dyDescent="0.15">
      <c r="A337" s="13" t="str">
        <f t="shared" si="36"/>
        <v/>
      </c>
      <c r="B337" s="16" t="str">
        <f t="shared" si="35"/>
        <v/>
      </c>
      <c r="C337" s="16" t="str">
        <f t="shared" si="37"/>
        <v/>
      </c>
      <c r="D337" s="16" t="str">
        <f t="shared" si="39"/>
        <v/>
      </c>
      <c r="E337" s="16" t="str">
        <f t="shared" si="38"/>
        <v/>
      </c>
      <c r="F337" s="16" t="str">
        <f t="shared" si="40"/>
        <v/>
      </c>
      <c r="G337" s="16" t="str">
        <f t="shared" si="41"/>
        <v/>
      </c>
    </row>
    <row r="338" spans="1:7" x14ac:dyDescent="0.15">
      <c r="A338" s="13" t="str">
        <f t="shared" si="36"/>
        <v/>
      </c>
      <c r="B338" s="16" t="str">
        <f t="shared" si="35"/>
        <v/>
      </c>
      <c r="C338" s="16" t="str">
        <f t="shared" si="37"/>
        <v/>
      </c>
      <c r="D338" s="16" t="str">
        <f t="shared" si="39"/>
        <v/>
      </c>
      <c r="E338" s="16" t="str">
        <f t="shared" si="38"/>
        <v/>
      </c>
      <c r="F338" s="16" t="str">
        <f t="shared" si="40"/>
        <v/>
      </c>
      <c r="G338" s="16" t="str">
        <f t="shared" si="41"/>
        <v/>
      </c>
    </row>
    <row r="339" spans="1:7" x14ac:dyDescent="0.15">
      <c r="A339" s="13" t="str">
        <f t="shared" si="36"/>
        <v/>
      </c>
      <c r="B339" s="16" t="str">
        <f t="shared" si="35"/>
        <v/>
      </c>
      <c r="C339" s="16" t="str">
        <f t="shared" si="37"/>
        <v/>
      </c>
      <c r="D339" s="16" t="str">
        <f t="shared" si="39"/>
        <v/>
      </c>
      <c r="E339" s="16" t="str">
        <f t="shared" si="38"/>
        <v/>
      </c>
      <c r="F339" s="16" t="str">
        <f t="shared" si="40"/>
        <v/>
      </c>
      <c r="G339" s="16" t="str">
        <f t="shared" si="41"/>
        <v/>
      </c>
    </row>
    <row r="340" spans="1:7" x14ac:dyDescent="0.15">
      <c r="A340" s="13" t="str">
        <f t="shared" si="36"/>
        <v/>
      </c>
      <c r="B340" s="16" t="str">
        <f t="shared" si="35"/>
        <v/>
      </c>
      <c r="C340" s="16" t="str">
        <f t="shared" si="37"/>
        <v/>
      </c>
      <c r="D340" s="16" t="str">
        <f t="shared" si="39"/>
        <v/>
      </c>
      <c r="E340" s="16" t="str">
        <f t="shared" si="38"/>
        <v/>
      </c>
      <c r="F340" s="16" t="str">
        <f t="shared" si="40"/>
        <v/>
      </c>
      <c r="G340" s="16" t="str">
        <f t="shared" si="41"/>
        <v/>
      </c>
    </row>
    <row r="341" spans="1:7" x14ac:dyDescent="0.15">
      <c r="A341" s="13" t="str">
        <f t="shared" si="36"/>
        <v/>
      </c>
      <c r="B341" s="16" t="str">
        <f t="shared" si="35"/>
        <v/>
      </c>
      <c r="C341" s="16" t="str">
        <f t="shared" si="37"/>
        <v/>
      </c>
      <c r="D341" s="16" t="str">
        <f t="shared" si="39"/>
        <v/>
      </c>
      <c r="E341" s="16" t="str">
        <f t="shared" si="38"/>
        <v/>
      </c>
      <c r="F341" s="16" t="str">
        <f t="shared" si="40"/>
        <v/>
      </c>
      <c r="G341" s="16" t="str">
        <f t="shared" si="41"/>
        <v/>
      </c>
    </row>
    <row r="342" spans="1:7" x14ac:dyDescent="0.15">
      <c r="A342" s="13" t="str">
        <f t="shared" si="36"/>
        <v/>
      </c>
      <c r="B342" s="16" t="str">
        <f t="shared" si="35"/>
        <v/>
      </c>
      <c r="C342" s="16" t="str">
        <f t="shared" si="37"/>
        <v/>
      </c>
      <c r="D342" s="16" t="str">
        <f t="shared" si="39"/>
        <v/>
      </c>
      <c r="E342" s="16" t="str">
        <f t="shared" si="38"/>
        <v/>
      </c>
      <c r="F342" s="16" t="str">
        <f t="shared" si="40"/>
        <v/>
      </c>
      <c r="G342" s="16" t="str">
        <f t="shared" si="41"/>
        <v/>
      </c>
    </row>
    <row r="343" spans="1:7" x14ac:dyDescent="0.15">
      <c r="A343" s="13" t="str">
        <f t="shared" si="36"/>
        <v/>
      </c>
      <c r="B343" s="16" t="str">
        <f t="shared" si="35"/>
        <v/>
      </c>
      <c r="C343" s="16" t="str">
        <f t="shared" si="37"/>
        <v/>
      </c>
      <c r="D343" s="16" t="str">
        <f t="shared" si="39"/>
        <v/>
      </c>
      <c r="E343" s="16" t="str">
        <f t="shared" si="38"/>
        <v/>
      </c>
      <c r="F343" s="16" t="str">
        <f t="shared" si="40"/>
        <v/>
      </c>
      <c r="G343" s="16" t="str">
        <f t="shared" si="41"/>
        <v/>
      </c>
    </row>
    <row r="344" spans="1:7" x14ac:dyDescent="0.15">
      <c r="A344" s="13" t="str">
        <f t="shared" si="36"/>
        <v/>
      </c>
      <c r="B344" s="16" t="str">
        <f t="shared" si="35"/>
        <v/>
      </c>
      <c r="C344" s="16" t="str">
        <f t="shared" si="37"/>
        <v/>
      </c>
      <c r="D344" s="16" t="str">
        <f t="shared" si="39"/>
        <v/>
      </c>
      <c r="E344" s="16" t="str">
        <f t="shared" si="38"/>
        <v/>
      </c>
      <c r="F344" s="16" t="str">
        <f t="shared" si="40"/>
        <v/>
      </c>
      <c r="G344" s="16" t="str">
        <f t="shared" si="41"/>
        <v/>
      </c>
    </row>
    <row r="345" spans="1:7" x14ac:dyDescent="0.15">
      <c r="A345" s="13" t="str">
        <f t="shared" si="36"/>
        <v/>
      </c>
      <c r="B345" s="16" t="str">
        <f t="shared" si="35"/>
        <v/>
      </c>
      <c r="C345" s="16" t="str">
        <f t="shared" si="37"/>
        <v/>
      </c>
      <c r="D345" s="16" t="str">
        <f t="shared" si="39"/>
        <v/>
      </c>
      <c r="E345" s="16" t="str">
        <f t="shared" si="38"/>
        <v/>
      </c>
      <c r="F345" s="16" t="str">
        <f t="shared" si="40"/>
        <v/>
      </c>
      <c r="G345" s="16" t="str">
        <f t="shared" si="41"/>
        <v/>
      </c>
    </row>
    <row r="346" spans="1:7" x14ac:dyDescent="0.15">
      <c r="A346" s="13" t="str">
        <f t="shared" si="36"/>
        <v/>
      </c>
      <c r="B346" s="16" t="str">
        <f t="shared" si="35"/>
        <v/>
      </c>
      <c r="C346" s="16" t="str">
        <f t="shared" si="37"/>
        <v/>
      </c>
      <c r="D346" s="16" t="str">
        <f t="shared" si="39"/>
        <v/>
      </c>
      <c r="E346" s="16" t="str">
        <f t="shared" si="38"/>
        <v/>
      </c>
      <c r="F346" s="16" t="str">
        <f t="shared" si="40"/>
        <v/>
      </c>
      <c r="G346" s="16" t="str">
        <f t="shared" si="41"/>
        <v/>
      </c>
    </row>
    <row r="347" spans="1:7" x14ac:dyDescent="0.15">
      <c r="A347" s="13" t="str">
        <f t="shared" si="36"/>
        <v/>
      </c>
      <c r="B347" s="16" t="str">
        <f t="shared" si="35"/>
        <v/>
      </c>
      <c r="C347" s="16" t="str">
        <f t="shared" si="37"/>
        <v/>
      </c>
      <c r="D347" s="16" t="str">
        <f t="shared" si="39"/>
        <v/>
      </c>
      <c r="E347" s="16" t="str">
        <f t="shared" si="38"/>
        <v/>
      </c>
      <c r="F347" s="16" t="str">
        <f t="shared" si="40"/>
        <v/>
      </c>
      <c r="G347" s="16" t="str">
        <f t="shared" si="41"/>
        <v/>
      </c>
    </row>
    <row r="348" spans="1:7" x14ac:dyDescent="0.15">
      <c r="A348" s="13" t="str">
        <f t="shared" si="36"/>
        <v/>
      </c>
      <c r="B348" s="16" t="str">
        <f t="shared" si="35"/>
        <v/>
      </c>
      <c r="C348" s="16" t="str">
        <f t="shared" si="37"/>
        <v/>
      </c>
      <c r="D348" s="16" t="str">
        <f t="shared" si="39"/>
        <v/>
      </c>
      <c r="E348" s="16" t="str">
        <f t="shared" si="38"/>
        <v/>
      </c>
      <c r="F348" s="16" t="str">
        <f t="shared" si="40"/>
        <v/>
      </c>
      <c r="G348" s="16" t="str">
        <f t="shared" si="41"/>
        <v/>
      </c>
    </row>
    <row r="349" spans="1:7" x14ac:dyDescent="0.15">
      <c r="A349" s="13" t="str">
        <f t="shared" si="36"/>
        <v/>
      </c>
      <c r="B349" s="16" t="str">
        <f t="shared" si="35"/>
        <v/>
      </c>
      <c r="C349" s="16" t="str">
        <f t="shared" si="37"/>
        <v/>
      </c>
      <c r="D349" s="16" t="str">
        <f t="shared" si="39"/>
        <v/>
      </c>
      <c r="E349" s="16" t="str">
        <f t="shared" si="38"/>
        <v/>
      </c>
      <c r="F349" s="16" t="str">
        <f t="shared" si="40"/>
        <v/>
      </c>
      <c r="G349" s="16" t="str">
        <f t="shared" si="41"/>
        <v/>
      </c>
    </row>
    <row r="350" spans="1:7" x14ac:dyDescent="0.15">
      <c r="A350" s="13" t="str">
        <f t="shared" si="36"/>
        <v/>
      </c>
      <c r="B350" s="16" t="str">
        <f t="shared" si="35"/>
        <v/>
      </c>
      <c r="C350" s="16" t="str">
        <f t="shared" si="37"/>
        <v/>
      </c>
      <c r="D350" s="16" t="str">
        <f t="shared" si="39"/>
        <v/>
      </c>
      <c r="E350" s="16" t="str">
        <f t="shared" si="38"/>
        <v/>
      </c>
      <c r="F350" s="16" t="str">
        <f t="shared" si="40"/>
        <v/>
      </c>
      <c r="G350" s="16" t="str">
        <f t="shared" si="41"/>
        <v/>
      </c>
    </row>
    <row r="351" spans="1:7" x14ac:dyDescent="0.15">
      <c r="A351" s="13" t="str">
        <f t="shared" si="36"/>
        <v/>
      </c>
      <c r="B351" s="16" t="str">
        <f t="shared" si="35"/>
        <v/>
      </c>
      <c r="C351" s="16" t="str">
        <f t="shared" si="37"/>
        <v/>
      </c>
      <c r="D351" s="16" t="str">
        <f t="shared" si="39"/>
        <v/>
      </c>
      <c r="E351" s="16" t="str">
        <f t="shared" si="38"/>
        <v/>
      </c>
      <c r="F351" s="16" t="str">
        <f t="shared" si="40"/>
        <v/>
      </c>
      <c r="G351" s="16" t="str">
        <f t="shared" si="41"/>
        <v/>
      </c>
    </row>
    <row r="352" spans="1:7" x14ac:dyDescent="0.15">
      <c r="A352" s="13" t="str">
        <f t="shared" si="36"/>
        <v/>
      </c>
      <c r="B352" s="16" t="str">
        <f t="shared" si="35"/>
        <v/>
      </c>
      <c r="C352" s="16" t="str">
        <f t="shared" si="37"/>
        <v/>
      </c>
      <c r="D352" s="16" t="str">
        <f t="shared" si="39"/>
        <v/>
      </c>
      <c r="E352" s="16" t="str">
        <f t="shared" si="38"/>
        <v/>
      </c>
      <c r="F352" s="16" t="str">
        <f t="shared" si="40"/>
        <v/>
      </c>
      <c r="G352" s="16" t="str">
        <f t="shared" si="41"/>
        <v/>
      </c>
    </row>
    <row r="353" spans="1:7" x14ac:dyDescent="0.15">
      <c r="A353" s="13" t="str">
        <f t="shared" si="36"/>
        <v/>
      </c>
      <c r="B353" s="16" t="str">
        <f t="shared" si="35"/>
        <v/>
      </c>
      <c r="C353" s="16" t="str">
        <f t="shared" si="37"/>
        <v/>
      </c>
      <c r="D353" s="16" t="str">
        <f t="shared" si="39"/>
        <v/>
      </c>
      <c r="E353" s="16" t="str">
        <f t="shared" si="38"/>
        <v/>
      </c>
      <c r="F353" s="16" t="str">
        <f t="shared" si="40"/>
        <v/>
      </c>
      <c r="G353" s="16" t="str">
        <f t="shared" si="41"/>
        <v/>
      </c>
    </row>
    <row r="354" spans="1:7" x14ac:dyDescent="0.15">
      <c r="A354" s="13" t="str">
        <f t="shared" si="36"/>
        <v/>
      </c>
      <c r="B354" s="16" t="str">
        <f t="shared" si="35"/>
        <v/>
      </c>
      <c r="C354" s="16" t="str">
        <f t="shared" si="37"/>
        <v/>
      </c>
      <c r="D354" s="16" t="str">
        <f t="shared" si="39"/>
        <v/>
      </c>
      <c r="E354" s="16" t="str">
        <f t="shared" si="38"/>
        <v/>
      </c>
      <c r="F354" s="16" t="str">
        <f t="shared" si="40"/>
        <v/>
      </c>
      <c r="G354" s="16" t="str">
        <f t="shared" si="41"/>
        <v/>
      </c>
    </row>
    <row r="355" spans="1:7" x14ac:dyDescent="0.15">
      <c r="A355" s="13" t="str">
        <f t="shared" si="36"/>
        <v/>
      </c>
      <c r="B355" s="16" t="str">
        <f t="shared" si="35"/>
        <v/>
      </c>
      <c r="C355" s="16" t="str">
        <f t="shared" si="37"/>
        <v/>
      </c>
      <c r="D355" s="16" t="str">
        <f t="shared" si="39"/>
        <v/>
      </c>
      <c r="E355" s="16" t="str">
        <f t="shared" si="38"/>
        <v/>
      </c>
      <c r="F355" s="16" t="str">
        <f t="shared" si="40"/>
        <v/>
      </c>
      <c r="G355" s="16" t="str">
        <f t="shared" si="41"/>
        <v/>
      </c>
    </row>
    <row r="356" spans="1:7" x14ac:dyDescent="0.15">
      <c r="A356" s="13" t="str">
        <f t="shared" si="36"/>
        <v/>
      </c>
      <c r="B356" s="16" t="str">
        <f t="shared" si="35"/>
        <v/>
      </c>
      <c r="C356" s="16" t="str">
        <f t="shared" si="37"/>
        <v/>
      </c>
      <c r="D356" s="16" t="str">
        <f t="shared" si="39"/>
        <v/>
      </c>
      <c r="E356" s="16" t="str">
        <f t="shared" si="38"/>
        <v/>
      </c>
      <c r="F356" s="16" t="str">
        <f t="shared" si="40"/>
        <v/>
      </c>
      <c r="G356" s="16" t="str">
        <f t="shared" si="41"/>
        <v/>
      </c>
    </row>
    <row r="357" spans="1:7" x14ac:dyDescent="0.15">
      <c r="A357" s="13" t="str">
        <f t="shared" si="36"/>
        <v/>
      </c>
      <c r="B357" s="16" t="str">
        <f t="shared" si="35"/>
        <v/>
      </c>
      <c r="C357" s="16" t="str">
        <f t="shared" si="37"/>
        <v/>
      </c>
      <c r="D357" s="16" t="str">
        <f t="shared" si="39"/>
        <v/>
      </c>
      <c r="E357" s="16" t="str">
        <f t="shared" si="38"/>
        <v/>
      </c>
      <c r="F357" s="16" t="str">
        <f t="shared" si="40"/>
        <v/>
      </c>
      <c r="G357" s="16" t="str">
        <f t="shared" si="41"/>
        <v/>
      </c>
    </row>
    <row r="358" spans="1:7" x14ac:dyDescent="0.15">
      <c r="A358" s="13" t="str">
        <f t="shared" si="36"/>
        <v/>
      </c>
      <c r="B358" s="16" t="str">
        <f t="shared" si="35"/>
        <v/>
      </c>
      <c r="C358" s="16" t="str">
        <f t="shared" si="37"/>
        <v/>
      </c>
      <c r="D358" s="16" t="str">
        <f t="shared" si="39"/>
        <v/>
      </c>
      <c r="E358" s="16" t="str">
        <f t="shared" si="38"/>
        <v/>
      </c>
      <c r="F358" s="16" t="str">
        <f t="shared" si="40"/>
        <v/>
      </c>
      <c r="G358" s="16" t="str">
        <f t="shared" si="41"/>
        <v/>
      </c>
    </row>
    <row r="359" spans="1:7" x14ac:dyDescent="0.15">
      <c r="A359" s="13" t="str">
        <f t="shared" si="36"/>
        <v/>
      </c>
      <c r="B359" s="16" t="str">
        <f t="shared" si="35"/>
        <v/>
      </c>
      <c r="C359" s="16" t="str">
        <f t="shared" si="37"/>
        <v/>
      </c>
      <c r="D359" s="16" t="str">
        <f t="shared" si="39"/>
        <v/>
      </c>
      <c r="E359" s="16" t="str">
        <f t="shared" si="38"/>
        <v/>
      </c>
      <c r="F359" s="16" t="str">
        <f t="shared" si="40"/>
        <v/>
      </c>
      <c r="G359" s="16" t="str">
        <f t="shared" si="41"/>
        <v/>
      </c>
    </row>
    <row r="360" spans="1:7" x14ac:dyDescent="0.15">
      <c r="A360" s="13" t="str">
        <f t="shared" si="36"/>
        <v/>
      </c>
      <c r="B360" s="16" t="str">
        <f t="shared" si="35"/>
        <v/>
      </c>
      <c r="C360" s="16" t="str">
        <f t="shared" si="37"/>
        <v/>
      </c>
      <c r="D360" s="16" t="str">
        <f t="shared" si="39"/>
        <v/>
      </c>
      <c r="E360" s="16" t="str">
        <f t="shared" si="38"/>
        <v/>
      </c>
      <c r="F360" s="16" t="str">
        <f t="shared" si="40"/>
        <v/>
      </c>
      <c r="G360" s="16" t="str">
        <f t="shared" si="41"/>
        <v/>
      </c>
    </row>
    <row r="361" spans="1:7" x14ac:dyDescent="0.15">
      <c r="A361" s="13" t="str">
        <f t="shared" si="36"/>
        <v/>
      </c>
      <c r="B361" s="16" t="str">
        <f t="shared" si="35"/>
        <v/>
      </c>
      <c r="C361" s="16" t="str">
        <f t="shared" si="37"/>
        <v/>
      </c>
      <c r="D361" s="16" t="str">
        <f t="shared" si="39"/>
        <v/>
      </c>
      <c r="E361" s="16" t="str">
        <f t="shared" si="38"/>
        <v/>
      </c>
      <c r="F361" s="16" t="str">
        <f t="shared" si="40"/>
        <v/>
      </c>
      <c r="G361" s="16" t="str">
        <f t="shared" si="41"/>
        <v/>
      </c>
    </row>
    <row r="362" spans="1:7" x14ac:dyDescent="0.15">
      <c r="A362" s="13" t="str">
        <f t="shared" si="36"/>
        <v/>
      </c>
      <c r="B362" s="16" t="str">
        <f t="shared" si="35"/>
        <v/>
      </c>
      <c r="C362" s="16" t="str">
        <f t="shared" si="37"/>
        <v/>
      </c>
      <c r="D362" s="16" t="str">
        <f t="shared" si="39"/>
        <v/>
      </c>
      <c r="E362" s="16" t="str">
        <f t="shared" si="38"/>
        <v/>
      </c>
      <c r="F362" s="16" t="str">
        <f t="shared" si="40"/>
        <v/>
      </c>
      <c r="G362" s="16" t="str">
        <f t="shared" si="41"/>
        <v/>
      </c>
    </row>
    <row r="363" spans="1:7" x14ac:dyDescent="0.15">
      <c r="A363" s="13" t="str">
        <f t="shared" si="36"/>
        <v/>
      </c>
      <c r="B363" s="16" t="str">
        <f t="shared" si="35"/>
        <v/>
      </c>
      <c r="C363" s="16" t="str">
        <f t="shared" si="37"/>
        <v/>
      </c>
      <c r="D363" s="16" t="str">
        <f t="shared" si="39"/>
        <v/>
      </c>
      <c r="E363" s="16" t="str">
        <f t="shared" si="38"/>
        <v/>
      </c>
      <c r="F363" s="16" t="str">
        <f t="shared" si="40"/>
        <v/>
      </c>
      <c r="G363" s="16" t="str">
        <f t="shared" si="41"/>
        <v/>
      </c>
    </row>
    <row r="364" spans="1:7" x14ac:dyDescent="0.15">
      <c r="A364" s="13" t="str">
        <f t="shared" si="36"/>
        <v/>
      </c>
      <c r="B364" s="16" t="str">
        <f t="shared" si="35"/>
        <v/>
      </c>
      <c r="C364" s="16" t="str">
        <f t="shared" si="37"/>
        <v/>
      </c>
      <c r="D364" s="16" t="str">
        <f t="shared" si="39"/>
        <v/>
      </c>
      <c r="E364" s="16" t="str">
        <f t="shared" si="38"/>
        <v/>
      </c>
      <c r="F364" s="16" t="str">
        <f t="shared" si="40"/>
        <v/>
      </c>
      <c r="G364" s="16" t="str">
        <f t="shared" si="41"/>
        <v/>
      </c>
    </row>
    <row r="365" spans="1:7" x14ac:dyDescent="0.15">
      <c r="A365" s="13" t="str">
        <f t="shared" si="36"/>
        <v/>
      </c>
      <c r="B365" s="16" t="str">
        <f t="shared" si="35"/>
        <v/>
      </c>
      <c r="C365" s="16" t="str">
        <f t="shared" si="37"/>
        <v/>
      </c>
      <c r="D365" s="16" t="str">
        <f t="shared" si="39"/>
        <v/>
      </c>
      <c r="E365" s="16" t="str">
        <f t="shared" si="38"/>
        <v/>
      </c>
      <c r="F365" s="16" t="str">
        <f t="shared" si="40"/>
        <v/>
      </c>
      <c r="G365" s="16" t="str">
        <f t="shared" si="41"/>
        <v/>
      </c>
    </row>
    <row r="366" spans="1:7" x14ac:dyDescent="0.15">
      <c r="A366" s="13" t="str">
        <f t="shared" si="36"/>
        <v/>
      </c>
      <c r="B366" s="16" t="str">
        <f t="shared" si="35"/>
        <v/>
      </c>
      <c r="C366" s="16" t="str">
        <f t="shared" si="37"/>
        <v/>
      </c>
      <c r="D366" s="16" t="str">
        <f t="shared" si="39"/>
        <v/>
      </c>
      <c r="E366" s="16" t="str">
        <f t="shared" si="38"/>
        <v/>
      </c>
      <c r="F366" s="16" t="str">
        <f t="shared" si="40"/>
        <v/>
      </c>
      <c r="G366" s="16" t="str">
        <f t="shared" si="41"/>
        <v/>
      </c>
    </row>
    <row r="367" spans="1:7" x14ac:dyDescent="0.15">
      <c r="A367" s="13" t="str">
        <f t="shared" si="36"/>
        <v/>
      </c>
      <c r="B367" s="16" t="str">
        <f t="shared" si="35"/>
        <v/>
      </c>
      <c r="C367" s="16" t="str">
        <f t="shared" si="37"/>
        <v/>
      </c>
      <c r="D367" s="16" t="str">
        <f t="shared" si="39"/>
        <v/>
      </c>
      <c r="E367" s="16" t="str">
        <f t="shared" si="38"/>
        <v/>
      </c>
      <c r="F367" s="16" t="str">
        <f t="shared" si="40"/>
        <v/>
      </c>
      <c r="G367" s="16" t="str">
        <f t="shared" si="41"/>
        <v/>
      </c>
    </row>
    <row r="368" spans="1:7" x14ac:dyDescent="0.15">
      <c r="A368" s="13" t="str">
        <f t="shared" si="36"/>
        <v/>
      </c>
      <c r="B368" s="16" t="str">
        <f t="shared" si="35"/>
        <v/>
      </c>
      <c r="C368" s="16" t="str">
        <f t="shared" si="37"/>
        <v/>
      </c>
      <c r="D368" s="16" t="str">
        <f t="shared" si="39"/>
        <v/>
      </c>
      <c r="E368" s="16" t="str">
        <f t="shared" si="38"/>
        <v/>
      </c>
      <c r="F368" s="16" t="str">
        <f t="shared" si="40"/>
        <v/>
      </c>
      <c r="G368" s="16" t="str">
        <f t="shared" si="41"/>
        <v/>
      </c>
    </row>
    <row r="369" spans="1:7" x14ac:dyDescent="0.15">
      <c r="A369" s="13" t="str">
        <f t="shared" si="36"/>
        <v/>
      </c>
      <c r="B369" s="16" t="str">
        <f t="shared" si="35"/>
        <v/>
      </c>
      <c r="C369" s="16" t="str">
        <f t="shared" si="37"/>
        <v/>
      </c>
      <c r="D369" s="16" t="str">
        <f t="shared" si="39"/>
        <v/>
      </c>
      <c r="E369" s="16" t="str">
        <f t="shared" si="38"/>
        <v/>
      </c>
      <c r="F369" s="16" t="str">
        <f t="shared" si="40"/>
        <v/>
      </c>
      <c r="G369" s="16" t="str">
        <f t="shared" si="41"/>
        <v/>
      </c>
    </row>
    <row r="370" spans="1:7" x14ac:dyDescent="0.15">
      <c r="A370" s="13" t="str">
        <f t="shared" si="36"/>
        <v/>
      </c>
      <c r="B370" s="16" t="str">
        <f t="shared" si="35"/>
        <v/>
      </c>
      <c r="C370" s="16" t="str">
        <f t="shared" si="37"/>
        <v/>
      </c>
      <c r="D370" s="16" t="str">
        <f t="shared" si="39"/>
        <v/>
      </c>
      <c r="E370" s="16" t="str">
        <f t="shared" si="38"/>
        <v/>
      </c>
      <c r="F370" s="16" t="str">
        <f t="shared" si="40"/>
        <v/>
      </c>
      <c r="G370" s="16" t="str">
        <f t="shared" si="41"/>
        <v/>
      </c>
    </row>
    <row r="371" spans="1:7" x14ac:dyDescent="0.15">
      <c r="A371" s="13" t="str">
        <f t="shared" si="36"/>
        <v/>
      </c>
      <c r="B371" s="16" t="str">
        <f t="shared" si="35"/>
        <v/>
      </c>
      <c r="C371" s="16" t="str">
        <f t="shared" si="37"/>
        <v/>
      </c>
      <c r="D371" s="16" t="str">
        <f t="shared" si="39"/>
        <v/>
      </c>
      <c r="E371" s="16" t="str">
        <f t="shared" si="38"/>
        <v/>
      </c>
      <c r="F371" s="16" t="str">
        <f t="shared" si="40"/>
        <v/>
      </c>
      <c r="G371" s="16" t="str">
        <f t="shared" si="41"/>
        <v/>
      </c>
    </row>
    <row r="372" spans="1:7" x14ac:dyDescent="0.15">
      <c r="A372" s="13" t="str">
        <f t="shared" si="36"/>
        <v/>
      </c>
      <c r="B372" s="16" t="str">
        <f t="shared" si="35"/>
        <v/>
      </c>
      <c r="C372" s="16" t="str">
        <f t="shared" si="37"/>
        <v/>
      </c>
      <c r="D372" s="16" t="str">
        <f t="shared" si="39"/>
        <v/>
      </c>
      <c r="E372" s="16" t="str">
        <f t="shared" si="38"/>
        <v/>
      </c>
      <c r="F372" s="16" t="str">
        <f t="shared" si="40"/>
        <v/>
      </c>
      <c r="G372" s="16" t="str">
        <f t="shared" si="41"/>
        <v/>
      </c>
    </row>
    <row r="373" spans="1:7" x14ac:dyDescent="0.15">
      <c r="A373" s="13" t="str">
        <f t="shared" si="36"/>
        <v/>
      </c>
      <c r="B373" s="16" t="str">
        <f t="shared" si="35"/>
        <v/>
      </c>
      <c r="C373" s="16" t="str">
        <f t="shared" si="37"/>
        <v/>
      </c>
      <c r="D373" s="16" t="str">
        <f t="shared" si="39"/>
        <v/>
      </c>
      <c r="E373" s="16" t="str">
        <f t="shared" si="38"/>
        <v/>
      </c>
      <c r="F373" s="16" t="str">
        <f t="shared" si="40"/>
        <v/>
      </c>
      <c r="G373" s="16" t="str">
        <f t="shared" si="41"/>
        <v/>
      </c>
    </row>
    <row r="374" spans="1:7" x14ac:dyDescent="0.15">
      <c r="A374" s="13" t="str">
        <f t="shared" si="36"/>
        <v/>
      </c>
      <c r="B374" s="16" t="str">
        <f t="shared" si="35"/>
        <v/>
      </c>
      <c r="C374" s="16" t="str">
        <f t="shared" si="37"/>
        <v/>
      </c>
      <c r="D374" s="16" t="str">
        <f t="shared" si="39"/>
        <v/>
      </c>
      <c r="E374" s="16" t="str">
        <f t="shared" si="38"/>
        <v/>
      </c>
      <c r="F374" s="16" t="str">
        <f t="shared" si="40"/>
        <v/>
      </c>
      <c r="G374" s="16" t="str">
        <f t="shared" si="41"/>
        <v/>
      </c>
    </row>
    <row r="375" spans="1:7" x14ac:dyDescent="0.15">
      <c r="A375" s="13" t="str">
        <f t="shared" si="36"/>
        <v/>
      </c>
      <c r="B375" s="16" t="str">
        <f t="shared" si="35"/>
        <v/>
      </c>
      <c r="C375" s="16" t="str">
        <f t="shared" si="37"/>
        <v/>
      </c>
      <c r="D375" s="16" t="str">
        <f t="shared" si="39"/>
        <v/>
      </c>
      <c r="E375" s="16" t="str">
        <f t="shared" si="38"/>
        <v/>
      </c>
      <c r="F375" s="16" t="str">
        <f t="shared" si="40"/>
        <v/>
      </c>
      <c r="G375" s="16" t="str">
        <f t="shared" si="41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5"/>
  <sheetViews>
    <sheetView zoomScale="120" zoomScaleNormal="120" zoomScalePageLayoutView="120" workbookViewId="0">
      <selection activeCell="K1" sqref="K1:L2"/>
    </sheetView>
  </sheetViews>
  <sheetFormatPr baseColWidth="10" defaultRowHeight="12" x14ac:dyDescent="0.15"/>
  <cols>
    <col min="1" max="1" width="11.1640625" style="1" bestFit="1" customWidth="1"/>
    <col min="2" max="2" width="15.33203125" style="1" bestFit="1" customWidth="1"/>
    <col min="3" max="3" width="14.6640625" style="1" customWidth="1"/>
    <col min="4" max="5" width="13" style="1" customWidth="1"/>
    <col min="6" max="6" width="13.5" style="1" bestFit="1" customWidth="1"/>
    <col min="7" max="7" width="11" style="1" bestFit="1" customWidth="1"/>
    <col min="8" max="8" width="9" style="1" bestFit="1" customWidth="1"/>
    <col min="9" max="9" width="5.5" style="1" bestFit="1" customWidth="1"/>
    <col min="10" max="10" width="10.1640625" style="1" customWidth="1"/>
    <col min="11" max="16384" width="10.83203125" style="1"/>
  </cols>
  <sheetData>
    <row r="1" spans="1:12" x14ac:dyDescent="0.15">
      <c r="A1" s="1" t="s">
        <v>16</v>
      </c>
      <c r="B1" s="1" t="s">
        <v>17</v>
      </c>
      <c r="C1" s="1" t="s">
        <v>18</v>
      </c>
      <c r="D1" s="1" t="s">
        <v>15</v>
      </c>
      <c r="E1" s="1" t="s">
        <v>22</v>
      </c>
      <c r="F1" s="1" t="s">
        <v>21</v>
      </c>
      <c r="G1" s="1" t="s">
        <v>20</v>
      </c>
      <c r="H1" s="1" t="s">
        <v>32</v>
      </c>
      <c r="I1" s="1" t="s">
        <v>30</v>
      </c>
      <c r="J1" s="1" t="s">
        <v>69</v>
      </c>
      <c r="K1" s="1" t="s">
        <v>72</v>
      </c>
      <c r="L1" s="1" t="s">
        <v>71</v>
      </c>
    </row>
    <row r="2" spans="1:12" x14ac:dyDescent="0.15">
      <c r="A2" s="2">
        <v>4</v>
      </c>
      <c r="B2" s="2">
        <v>60</v>
      </c>
      <c r="C2" s="3">
        <v>0.06</v>
      </c>
      <c r="D2" s="19">
        <v>60000</v>
      </c>
      <c r="E2" s="19">
        <v>5000</v>
      </c>
      <c r="F2" s="19">
        <v>100</v>
      </c>
      <c r="G2" s="20">
        <f>D2*F2/100-E2</f>
        <v>55000</v>
      </c>
      <c r="H2" s="22">
        <f>IRR(F7:F375)</f>
        <v>1.8889044449869274E-2</v>
      </c>
      <c r="I2" s="8">
        <f>(1+H2)^A2-1</f>
        <v>7.7724039246269028E-2</v>
      </c>
      <c r="J2" s="8">
        <v>0.22</v>
      </c>
      <c r="K2" s="8">
        <f>IRR(H7:H375)</f>
        <v>1.5360349865508827E-2</v>
      </c>
      <c r="L2" s="8">
        <f>(1+K2)^A2-1</f>
        <v>6.287159372299822E-2</v>
      </c>
    </row>
    <row r="3" spans="1:12" x14ac:dyDescent="0.1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2" x14ac:dyDescent="0.1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2" x14ac:dyDescent="0.1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2" ht="13" x14ac:dyDescent="0.15">
      <c r="A6" s="12" t="s">
        <v>28</v>
      </c>
      <c r="B6" s="12" t="s">
        <v>26</v>
      </c>
      <c r="C6" s="12" t="s">
        <v>24</v>
      </c>
      <c r="D6" s="12" t="s">
        <v>25</v>
      </c>
      <c r="E6" s="12" t="s">
        <v>27</v>
      </c>
      <c r="F6" s="12" t="s">
        <v>3</v>
      </c>
      <c r="G6" s="12" t="s">
        <v>29</v>
      </c>
      <c r="H6" s="47" t="s">
        <v>70</v>
      </c>
      <c r="I6" s="7"/>
      <c r="J6" s="7"/>
    </row>
    <row r="7" spans="1:12" x14ac:dyDescent="0.15">
      <c r="A7" s="13">
        <f>IF(ROW(A7)-8&lt;$B$2,ROW(A7)-7,"")</f>
        <v>0</v>
      </c>
      <c r="B7" s="16">
        <f>IF(ROW(A7)-8&lt;$B$2,$D$2,"")</f>
        <v>60000</v>
      </c>
      <c r="C7" s="12"/>
      <c r="D7" s="12"/>
      <c r="E7" s="12"/>
      <c r="F7" s="21">
        <f>G2</f>
        <v>55000</v>
      </c>
      <c r="G7" s="16">
        <f>IF(A7&lt;&gt;"",B7+E7,"")</f>
        <v>60000</v>
      </c>
      <c r="H7" s="49">
        <f>F7</f>
        <v>55000</v>
      </c>
      <c r="I7" s="7"/>
      <c r="J7" s="7"/>
    </row>
    <row r="8" spans="1:12" x14ac:dyDescent="0.15">
      <c r="A8" s="13">
        <f t="shared" ref="A8:A71" si="0">IF(ROW(A8)-8&lt;$B$2,ROW(A8)-7,"")</f>
        <v>1</v>
      </c>
      <c r="B8" s="16">
        <f>IF(ROW(A8)-8&lt;$B$2,$D$2,"")</f>
        <v>60000</v>
      </c>
      <c r="C8" s="16">
        <f>IF(ROW(A8)-8&lt;$B$2,D8+E8,"")</f>
        <v>-1900</v>
      </c>
      <c r="D8" s="16">
        <f>IFERROR(-B8*$C$2/$A$2,"")</f>
        <v>-900</v>
      </c>
      <c r="E8" s="16">
        <f t="shared" ref="E8:E71" si="1">IF(A8&lt;&gt;"",-$D$2/$B$2,"")</f>
        <v>-1000</v>
      </c>
      <c r="F8" s="16">
        <f>IFERROR(C8,"")</f>
        <v>-1900</v>
      </c>
      <c r="G8" s="16">
        <f>IF(A8&lt;&gt;"",B8+E8,"")</f>
        <v>59000</v>
      </c>
      <c r="H8" s="50">
        <f>IFERROR(F8-D8*$J$2,"")</f>
        <v>-1702</v>
      </c>
      <c r="I8" s="6"/>
    </row>
    <row r="9" spans="1:12" x14ac:dyDescent="0.15">
      <c r="A9" s="13">
        <f t="shared" si="0"/>
        <v>2</v>
      </c>
      <c r="B9" s="16">
        <f>IF(ROW(A9)-8&lt;$B$2,G8,"")</f>
        <v>59000</v>
      </c>
      <c r="C9" s="16">
        <f t="shared" ref="C9:C72" si="2">IF(ROW(A9)-8&lt;$B$2,D9+E9,"")</f>
        <v>-1885</v>
      </c>
      <c r="D9" s="16">
        <f t="shared" ref="D9:D72" si="3">IFERROR(-B9*$C$2/$A$2,"")</f>
        <v>-885</v>
      </c>
      <c r="E9" s="16">
        <f t="shared" si="1"/>
        <v>-1000</v>
      </c>
      <c r="F9" s="16">
        <f t="shared" ref="F9:F72" si="4">IFERROR(C9,"")</f>
        <v>-1885</v>
      </c>
      <c r="G9" s="16">
        <f t="shared" ref="G9:G72" si="5">IF(A9&lt;&gt;"",B9+E9,"")</f>
        <v>58000</v>
      </c>
      <c r="H9" s="50">
        <f t="shared" ref="H9:H72" si="6">IFERROR(F9-D9*$J$2,"")</f>
        <v>-1690.3</v>
      </c>
    </row>
    <row r="10" spans="1:12" x14ac:dyDescent="0.15">
      <c r="A10" s="13">
        <f t="shared" si="0"/>
        <v>3</v>
      </c>
      <c r="B10" s="16">
        <f t="shared" ref="B10:B73" si="7">IF(ROW(A10)-8&lt;$B$2,G9,"")</f>
        <v>58000</v>
      </c>
      <c r="C10" s="16">
        <f t="shared" si="2"/>
        <v>-1870</v>
      </c>
      <c r="D10" s="16">
        <f t="shared" si="3"/>
        <v>-870</v>
      </c>
      <c r="E10" s="16">
        <f t="shared" si="1"/>
        <v>-1000</v>
      </c>
      <c r="F10" s="16">
        <f t="shared" si="4"/>
        <v>-1870</v>
      </c>
      <c r="G10" s="16">
        <f t="shared" si="5"/>
        <v>57000</v>
      </c>
      <c r="H10" s="50">
        <f t="shared" si="6"/>
        <v>-1678.6</v>
      </c>
    </row>
    <row r="11" spans="1:12" x14ac:dyDescent="0.15">
      <c r="A11" s="13">
        <f t="shared" si="0"/>
        <v>4</v>
      </c>
      <c r="B11" s="16">
        <f t="shared" si="7"/>
        <v>57000</v>
      </c>
      <c r="C11" s="16">
        <f t="shared" si="2"/>
        <v>-1855</v>
      </c>
      <c r="D11" s="16">
        <f t="shared" si="3"/>
        <v>-855</v>
      </c>
      <c r="E11" s="16">
        <f t="shared" si="1"/>
        <v>-1000</v>
      </c>
      <c r="F11" s="16">
        <f t="shared" si="4"/>
        <v>-1855</v>
      </c>
      <c r="G11" s="16">
        <f t="shared" si="5"/>
        <v>56000</v>
      </c>
      <c r="H11" s="50">
        <f t="shared" si="6"/>
        <v>-1666.9</v>
      </c>
    </row>
    <row r="12" spans="1:12" x14ac:dyDescent="0.15">
      <c r="A12" s="13">
        <f t="shared" si="0"/>
        <v>5</v>
      </c>
      <c r="B12" s="16">
        <f t="shared" si="7"/>
        <v>56000</v>
      </c>
      <c r="C12" s="16">
        <f t="shared" si="2"/>
        <v>-1840</v>
      </c>
      <c r="D12" s="16">
        <f t="shared" si="3"/>
        <v>-840</v>
      </c>
      <c r="E12" s="16">
        <f t="shared" si="1"/>
        <v>-1000</v>
      </c>
      <c r="F12" s="16">
        <f t="shared" si="4"/>
        <v>-1840</v>
      </c>
      <c r="G12" s="16">
        <f t="shared" si="5"/>
        <v>55000</v>
      </c>
      <c r="H12" s="50">
        <f t="shared" si="6"/>
        <v>-1655.2</v>
      </c>
    </row>
    <row r="13" spans="1:12" x14ac:dyDescent="0.15">
      <c r="A13" s="13">
        <f t="shared" si="0"/>
        <v>6</v>
      </c>
      <c r="B13" s="16">
        <f t="shared" si="7"/>
        <v>55000</v>
      </c>
      <c r="C13" s="16">
        <f t="shared" si="2"/>
        <v>-1825</v>
      </c>
      <c r="D13" s="16">
        <f t="shared" si="3"/>
        <v>-825</v>
      </c>
      <c r="E13" s="16">
        <f t="shared" si="1"/>
        <v>-1000</v>
      </c>
      <c r="F13" s="16">
        <f t="shared" si="4"/>
        <v>-1825</v>
      </c>
      <c r="G13" s="16">
        <f t="shared" si="5"/>
        <v>54000</v>
      </c>
      <c r="H13" s="50">
        <f t="shared" si="6"/>
        <v>-1643.5</v>
      </c>
    </row>
    <row r="14" spans="1:12" x14ac:dyDescent="0.15">
      <c r="A14" s="13">
        <f t="shared" si="0"/>
        <v>7</v>
      </c>
      <c r="B14" s="16">
        <f t="shared" si="7"/>
        <v>54000</v>
      </c>
      <c r="C14" s="16">
        <f t="shared" si="2"/>
        <v>-1810</v>
      </c>
      <c r="D14" s="16">
        <f t="shared" si="3"/>
        <v>-810</v>
      </c>
      <c r="E14" s="16">
        <f t="shared" si="1"/>
        <v>-1000</v>
      </c>
      <c r="F14" s="16">
        <f t="shared" si="4"/>
        <v>-1810</v>
      </c>
      <c r="G14" s="16">
        <f t="shared" si="5"/>
        <v>53000</v>
      </c>
      <c r="H14" s="50">
        <f t="shared" si="6"/>
        <v>-1631.8</v>
      </c>
    </row>
    <row r="15" spans="1:12" x14ac:dyDescent="0.15">
      <c r="A15" s="13">
        <f t="shared" si="0"/>
        <v>8</v>
      </c>
      <c r="B15" s="16">
        <f t="shared" si="7"/>
        <v>53000</v>
      </c>
      <c r="C15" s="16">
        <f t="shared" si="2"/>
        <v>-1795</v>
      </c>
      <c r="D15" s="16">
        <f t="shared" si="3"/>
        <v>-795</v>
      </c>
      <c r="E15" s="16">
        <f t="shared" si="1"/>
        <v>-1000</v>
      </c>
      <c r="F15" s="16">
        <f t="shared" si="4"/>
        <v>-1795</v>
      </c>
      <c r="G15" s="16">
        <f t="shared" si="5"/>
        <v>52000</v>
      </c>
      <c r="H15" s="50">
        <f t="shared" si="6"/>
        <v>-1620.1</v>
      </c>
    </row>
    <row r="16" spans="1:12" x14ac:dyDescent="0.15">
      <c r="A16" s="13">
        <f t="shared" si="0"/>
        <v>9</v>
      </c>
      <c r="B16" s="16">
        <f t="shared" si="7"/>
        <v>52000</v>
      </c>
      <c r="C16" s="16">
        <f t="shared" si="2"/>
        <v>-1780</v>
      </c>
      <c r="D16" s="16">
        <f t="shared" si="3"/>
        <v>-780</v>
      </c>
      <c r="E16" s="16">
        <f t="shared" si="1"/>
        <v>-1000</v>
      </c>
      <c r="F16" s="16">
        <f t="shared" si="4"/>
        <v>-1780</v>
      </c>
      <c r="G16" s="16">
        <f t="shared" si="5"/>
        <v>51000</v>
      </c>
      <c r="H16" s="50">
        <f t="shared" si="6"/>
        <v>-1608.4</v>
      </c>
    </row>
    <row r="17" spans="1:8" x14ac:dyDescent="0.15">
      <c r="A17" s="13">
        <f t="shared" si="0"/>
        <v>10</v>
      </c>
      <c r="B17" s="16">
        <f t="shared" si="7"/>
        <v>51000</v>
      </c>
      <c r="C17" s="16">
        <f t="shared" si="2"/>
        <v>-1765</v>
      </c>
      <c r="D17" s="16">
        <f t="shared" si="3"/>
        <v>-765</v>
      </c>
      <c r="E17" s="16">
        <f t="shared" si="1"/>
        <v>-1000</v>
      </c>
      <c r="F17" s="16">
        <f t="shared" si="4"/>
        <v>-1765</v>
      </c>
      <c r="G17" s="16">
        <f t="shared" si="5"/>
        <v>50000</v>
      </c>
      <c r="H17" s="50">
        <f t="shared" si="6"/>
        <v>-1596.7</v>
      </c>
    </row>
    <row r="18" spans="1:8" x14ac:dyDescent="0.15">
      <c r="A18" s="13">
        <f t="shared" si="0"/>
        <v>11</v>
      </c>
      <c r="B18" s="16">
        <f t="shared" si="7"/>
        <v>50000</v>
      </c>
      <c r="C18" s="16">
        <f t="shared" si="2"/>
        <v>-1750</v>
      </c>
      <c r="D18" s="16">
        <f t="shared" si="3"/>
        <v>-750</v>
      </c>
      <c r="E18" s="16">
        <f t="shared" si="1"/>
        <v>-1000</v>
      </c>
      <c r="F18" s="16">
        <f t="shared" si="4"/>
        <v>-1750</v>
      </c>
      <c r="G18" s="16">
        <f t="shared" si="5"/>
        <v>49000</v>
      </c>
      <c r="H18" s="50">
        <f t="shared" si="6"/>
        <v>-1585</v>
      </c>
    </row>
    <row r="19" spans="1:8" x14ac:dyDescent="0.15">
      <c r="A19" s="13">
        <f t="shared" si="0"/>
        <v>12</v>
      </c>
      <c r="B19" s="16">
        <f t="shared" si="7"/>
        <v>49000</v>
      </c>
      <c r="C19" s="16">
        <f t="shared" si="2"/>
        <v>-1735</v>
      </c>
      <c r="D19" s="16">
        <f t="shared" si="3"/>
        <v>-735</v>
      </c>
      <c r="E19" s="16">
        <f t="shared" si="1"/>
        <v>-1000</v>
      </c>
      <c r="F19" s="16">
        <f t="shared" si="4"/>
        <v>-1735</v>
      </c>
      <c r="G19" s="16">
        <f t="shared" si="5"/>
        <v>48000</v>
      </c>
      <c r="H19" s="50">
        <f t="shared" si="6"/>
        <v>-1573.3</v>
      </c>
    </row>
    <row r="20" spans="1:8" x14ac:dyDescent="0.15">
      <c r="A20" s="13">
        <f t="shared" si="0"/>
        <v>13</v>
      </c>
      <c r="B20" s="16">
        <f t="shared" si="7"/>
        <v>48000</v>
      </c>
      <c r="C20" s="16">
        <f t="shared" si="2"/>
        <v>-1720</v>
      </c>
      <c r="D20" s="16">
        <f t="shared" si="3"/>
        <v>-720</v>
      </c>
      <c r="E20" s="16">
        <f t="shared" si="1"/>
        <v>-1000</v>
      </c>
      <c r="F20" s="16">
        <f t="shared" si="4"/>
        <v>-1720</v>
      </c>
      <c r="G20" s="16">
        <f t="shared" si="5"/>
        <v>47000</v>
      </c>
      <c r="H20" s="50">
        <f t="shared" si="6"/>
        <v>-1561.6</v>
      </c>
    </row>
    <row r="21" spans="1:8" x14ac:dyDescent="0.15">
      <c r="A21" s="13">
        <f t="shared" si="0"/>
        <v>14</v>
      </c>
      <c r="B21" s="16">
        <f t="shared" si="7"/>
        <v>47000</v>
      </c>
      <c r="C21" s="16">
        <f t="shared" si="2"/>
        <v>-1705</v>
      </c>
      <c r="D21" s="16">
        <f t="shared" si="3"/>
        <v>-705</v>
      </c>
      <c r="E21" s="16">
        <f t="shared" si="1"/>
        <v>-1000</v>
      </c>
      <c r="F21" s="16">
        <f t="shared" si="4"/>
        <v>-1705</v>
      </c>
      <c r="G21" s="16">
        <f t="shared" si="5"/>
        <v>46000</v>
      </c>
      <c r="H21" s="50">
        <f t="shared" si="6"/>
        <v>-1549.9</v>
      </c>
    </row>
    <row r="22" spans="1:8" x14ac:dyDescent="0.15">
      <c r="A22" s="13">
        <f t="shared" si="0"/>
        <v>15</v>
      </c>
      <c r="B22" s="16">
        <f t="shared" si="7"/>
        <v>46000</v>
      </c>
      <c r="C22" s="16">
        <f t="shared" si="2"/>
        <v>-1690</v>
      </c>
      <c r="D22" s="16">
        <f t="shared" si="3"/>
        <v>-690</v>
      </c>
      <c r="E22" s="16">
        <f t="shared" si="1"/>
        <v>-1000</v>
      </c>
      <c r="F22" s="16">
        <f t="shared" si="4"/>
        <v>-1690</v>
      </c>
      <c r="G22" s="16">
        <f t="shared" si="5"/>
        <v>45000</v>
      </c>
      <c r="H22" s="50">
        <f t="shared" si="6"/>
        <v>-1538.2</v>
      </c>
    </row>
    <row r="23" spans="1:8" x14ac:dyDescent="0.15">
      <c r="A23" s="13">
        <f t="shared" si="0"/>
        <v>16</v>
      </c>
      <c r="B23" s="16">
        <f t="shared" si="7"/>
        <v>45000</v>
      </c>
      <c r="C23" s="16">
        <f t="shared" si="2"/>
        <v>-1675</v>
      </c>
      <c r="D23" s="16">
        <f t="shared" si="3"/>
        <v>-675</v>
      </c>
      <c r="E23" s="16">
        <f t="shared" si="1"/>
        <v>-1000</v>
      </c>
      <c r="F23" s="16">
        <f t="shared" si="4"/>
        <v>-1675</v>
      </c>
      <c r="G23" s="16">
        <f t="shared" si="5"/>
        <v>44000</v>
      </c>
      <c r="H23" s="50">
        <f t="shared" si="6"/>
        <v>-1526.5</v>
      </c>
    </row>
    <row r="24" spans="1:8" x14ac:dyDescent="0.15">
      <c r="A24" s="13">
        <f t="shared" si="0"/>
        <v>17</v>
      </c>
      <c r="B24" s="16">
        <f t="shared" si="7"/>
        <v>44000</v>
      </c>
      <c r="C24" s="16">
        <f t="shared" si="2"/>
        <v>-1660</v>
      </c>
      <c r="D24" s="16">
        <f t="shared" si="3"/>
        <v>-660</v>
      </c>
      <c r="E24" s="16">
        <f t="shared" si="1"/>
        <v>-1000</v>
      </c>
      <c r="F24" s="16">
        <f t="shared" si="4"/>
        <v>-1660</v>
      </c>
      <c r="G24" s="16">
        <f t="shared" si="5"/>
        <v>43000</v>
      </c>
      <c r="H24" s="50">
        <f t="shared" si="6"/>
        <v>-1514.8</v>
      </c>
    </row>
    <row r="25" spans="1:8" x14ac:dyDescent="0.15">
      <c r="A25" s="13">
        <f t="shared" si="0"/>
        <v>18</v>
      </c>
      <c r="B25" s="16">
        <f t="shared" si="7"/>
        <v>43000</v>
      </c>
      <c r="C25" s="16">
        <f t="shared" si="2"/>
        <v>-1645</v>
      </c>
      <c r="D25" s="16">
        <f t="shared" si="3"/>
        <v>-645</v>
      </c>
      <c r="E25" s="16">
        <f t="shared" si="1"/>
        <v>-1000</v>
      </c>
      <c r="F25" s="16">
        <f t="shared" si="4"/>
        <v>-1645</v>
      </c>
      <c r="G25" s="16">
        <f t="shared" si="5"/>
        <v>42000</v>
      </c>
      <c r="H25" s="50">
        <f t="shared" si="6"/>
        <v>-1503.1</v>
      </c>
    </row>
    <row r="26" spans="1:8" x14ac:dyDescent="0.15">
      <c r="A26" s="13">
        <f t="shared" si="0"/>
        <v>19</v>
      </c>
      <c r="B26" s="16">
        <f t="shared" si="7"/>
        <v>42000</v>
      </c>
      <c r="C26" s="16">
        <f t="shared" si="2"/>
        <v>-1630</v>
      </c>
      <c r="D26" s="16">
        <f t="shared" si="3"/>
        <v>-630</v>
      </c>
      <c r="E26" s="16">
        <f t="shared" si="1"/>
        <v>-1000</v>
      </c>
      <c r="F26" s="16">
        <f t="shared" si="4"/>
        <v>-1630</v>
      </c>
      <c r="G26" s="16">
        <f t="shared" si="5"/>
        <v>41000</v>
      </c>
      <c r="H26" s="50">
        <f t="shared" si="6"/>
        <v>-1491.4</v>
      </c>
    </row>
    <row r="27" spans="1:8" x14ac:dyDescent="0.15">
      <c r="A27" s="13">
        <f t="shared" si="0"/>
        <v>20</v>
      </c>
      <c r="B27" s="16">
        <f t="shared" si="7"/>
        <v>41000</v>
      </c>
      <c r="C27" s="16">
        <f t="shared" si="2"/>
        <v>-1615</v>
      </c>
      <c r="D27" s="16">
        <f t="shared" si="3"/>
        <v>-615</v>
      </c>
      <c r="E27" s="16">
        <f t="shared" si="1"/>
        <v>-1000</v>
      </c>
      <c r="F27" s="16">
        <f t="shared" si="4"/>
        <v>-1615</v>
      </c>
      <c r="G27" s="16">
        <f t="shared" si="5"/>
        <v>40000</v>
      </c>
      <c r="H27" s="50">
        <f t="shared" si="6"/>
        <v>-1479.7</v>
      </c>
    </row>
    <row r="28" spans="1:8" x14ac:dyDescent="0.15">
      <c r="A28" s="13">
        <f t="shared" si="0"/>
        <v>21</v>
      </c>
      <c r="B28" s="16">
        <f t="shared" si="7"/>
        <v>40000</v>
      </c>
      <c r="C28" s="16">
        <f t="shared" si="2"/>
        <v>-1600</v>
      </c>
      <c r="D28" s="16">
        <f t="shared" si="3"/>
        <v>-600</v>
      </c>
      <c r="E28" s="16">
        <f t="shared" si="1"/>
        <v>-1000</v>
      </c>
      <c r="F28" s="16">
        <f t="shared" si="4"/>
        <v>-1600</v>
      </c>
      <c r="G28" s="16">
        <f t="shared" si="5"/>
        <v>39000</v>
      </c>
      <c r="H28" s="50">
        <f t="shared" si="6"/>
        <v>-1468</v>
      </c>
    </row>
    <row r="29" spans="1:8" x14ac:dyDescent="0.15">
      <c r="A29" s="13">
        <f t="shared" si="0"/>
        <v>22</v>
      </c>
      <c r="B29" s="16">
        <f t="shared" si="7"/>
        <v>39000</v>
      </c>
      <c r="C29" s="16">
        <f t="shared" si="2"/>
        <v>-1585</v>
      </c>
      <c r="D29" s="16">
        <f t="shared" si="3"/>
        <v>-585</v>
      </c>
      <c r="E29" s="16">
        <f t="shared" si="1"/>
        <v>-1000</v>
      </c>
      <c r="F29" s="16">
        <f t="shared" si="4"/>
        <v>-1585</v>
      </c>
      <c r="G29" s="16">
        <f t="shared" si="5"/>
        <v>38000</v>
      </c>
      <c r="H29" s="50">
        <f t="shared" si="6"/>
        <v>-1456.3</v>
      </c>
    </row>
    <row r="30" spans="1:8" x14ac:dyDescent="0.15">
      <c r="A30" s="13">
        <f t="shared" si="0"/>
        <v>23</v>
      </c>
      <c r="B30" s="16">
        <f t="shared" si="7"/>
        <v>38000</v>
      </c>
      <c r="C30" s="16">
        <f t="shared" si="2"/>
        <v>-1570</v>
      </c>
      <c r="D30" s="16">
        <f t="shared" si="3"/>
        <v>-570</v>
      </c>
      <c r="E30" s="16">
        <f t="shared" si="1"/>
        <v>-1000</v>
      </c>
      <c r="F30" s="16">
        <f t="shared" si="4"/>
        <v>-1570</v>
      </c>
      <c r="G30" s="16">
        <f t="shared" si="5"/>
        <v>37000</v>
      </c>
      <c r="H30" s="50">
        <f t="shared" si="6"/>
        <v>-1444.6</v>
      </c>
    </row>
    <row r="31" spans="1:8" x14ac:dyDescent="0.15">
      <c r="A31" s="13">
        <f t="shared" si="0"/>
        <v>24</v>
      </c>
      <c r="B31" s="16">
        <f t="shared" si="7"/>
        <v>37000</v>
      </c>
      <c r="C31" s="16">
        <f t="shared" si="2"/>
        <v>-1555</v>
      </c>
      <c r="D31" s="16">
        <f t="shared" si="3"/>
        <v>-555</v>
      </c>
      <c r="E31" s="16">
        <f t="shared" si="1"/>
        <v>-1000</v>
      </c>
      <c r="F31" s="16">
        <f t="shared" si="4"/>
        <v>-1555</v>
      </c>
      <c r="G31" s="16">
        <f t="shared" si="5"/>
        <v>36000</v>
      </c>
      <c r="H31" s="50">
        <f t="shared" si="6"/>
        <v>-1432.9</v>
      </c>
    </row>
    <row r="32" spans="1:8" x14ac:dyDescent="0.15">
      <c r="A32" s="13">
        <f t="shared" si="0"/>
        <v>25</v>
      </c>
      <c r="B32" s="16">
        <f t="shared" si="7"/>
        <v>36000</v>
      </c>
      <c r="C32" s="16">
        <f t="shared" si="2"/>
        <v>-1540</v>
      </c>
      <c r="D32" s="16">
        <f t="shared" si="3"/>
        <v>-540</v>
      </c>
      <c r="E32" s="16">
        <f t="shared" si="1"/>
        <v>-1000</v>
      </c>
      <c r="F32" s="16">
        <f t="shared" si="4"/>
        <v>-1540</v>
      </c>
      <c r="G32" s="16">
        <f t="shared" si="5"/>
        <v>35000</v>
      </c>
      <c r="H32" s="50">
        <f t="shared" si="6"/>
        <v>-1421.2</v>
      </c>
    </row>
    <row r="33" spans="1:8" x14ac:dyDescent="0.15">
      <c r="A33" s="13">
        <f t="shared" si="0"/>
        <v>26</v>
      </c>
      <c r="B33" s="16">
        <f t="shared" si="7"/>
        <v>35000</v>
      </c>
      <c r="C33" s="16">
        <f t="shared" si="2"/>
        <v>-1525</v>
      </c>
      <c r="D33" s="16">
        <f t="shared" si="3"/>
        <v>-525</v>
      </c>
      <c r="E33" s="16">
        <f t="shared" si="1"/>
        <v>-1000</v>
      </c>
      <c r="F33" s="16">
        <f t="shared" si="4"/>
        <v>-1525</v>
      </c>
      <c r="G33" s="16">
        <f t="shared" si="5"/>
        <v>34000</v>
      </c>
      <c r="H33" s="50">
        <f t="shared" si="6"/>
        <v>-1409.5</v>
      </c>
    </row>
    <row r="34" spans="1:8" x14ac:dyDescent="0.15">
      <c r="A34" s="13">
        <f t="shared" si="0"/>
        <v>27</v>
      </c>
      <c r="B34" s="16">
        <f t="shared" si="7"/>
        <v>34000</v>
      </c>
      <c r="C34" s="16">
        <f t="shared" si="2"/>
        <v>-1510</v>
      </c>
      <c r="D34" s="16">
        <f t="shared" si="3"/>
        <v>-510</v>
      </c>
      <c r="E34" s="16">
        <f t="shared" si="1"/>
        <v>-1000</v>
      </c>
      <c r="F34" s="16">
        <f t="shared" si="4"/>
        <v>-1510</v>
      </c>
      <c r="G34" s="16">
        <f t="shared" si="5"/>
        <v>33000</v>
      </c>
      <c r="H34" s="50">
        <f t="shared" si="6"/>
        <v>-1397.8</v>
      </c>
    </row>
    <row r="35" spans="1:8" x14ac:dyDescent="0.15">
      <c r="A35" s="13">
        <f t="shared" si="0"/>
        <v>28</v>
      </c>
      <c r="B35" s="16">
        <f t="shared" si="7"/>
        <v>33000</v>
      </c>
      <c r="C35" s="16">
        <f t="shared" si="2"/>
        <v>-1495</v>
      </c>
      <c r="D35" s="16">
        <f t="shared" si="3"/>
        <v>-495</v>
      </c>
      <c r="E35" s="16">
        <f t="shared" si="1"/>
        <v>-1000</v>
      </c>
      <c r="F35" s="16">
        <f t="shared" si="4"/>
        <v>-1495</v>
      </c>
      <c r="G35" s="16">
        <f t="shared" si="5"/>
        <v>32000</v>
      </c>
      <c r="H35" s="50">
        <f t="shared" si="6"/>
        <v>-1386.1</v>
      </c>
    </row>
    <row r="36" spans="1:8" x14ac:dyDescent="0.15">
      <c r="A36" s="13">
        <f t="shared" si="0"/>
        <v>29</v>
      </c>
      <c r="B36" s="16">
        <f t="shared" si="7"/>
        <v>32000</v>
      </c>
      <c r="C36" s="16">
        <f t="shared" si="2"/>
        <v>-1480</v>
      </c>
      <c r="D36" s="16">
        <f t="shared" si="3"/>
        <v>-480</v>
      </c>
      <c r="E36" s="16">
        <f t="shared" si="1"/>
        <v>-1000</v>
      </c>
      <c r="F36" s="16">
        <f t="shared" si="4"/>
        <v>-1480</v>
      </c>
      <c r="G36" s="16">
        <f t="shared" si="5"/>
        <v>31000</v>
      </c>
      <c r="H36" s="50">
        <f t="shared" si="6"/>
        <v>-1374.4</v>
      </c>
    </row>
    <row r="37" spans="1:8" x14ac:dyDescent="0.15">
      <c r="A37" s="13">
        <f t="shared" si="0"/>
        <v>30</v>
      </c>
      <c r="B37" s="16">
        <f t="shared" si="7"/>
        <v>31000</v>
      </c>
      <c r="C37" s="16">
        <f t="shared" si="2"/>
        <v>-1465</v>
      </c>
      <c r="D37" s="16">
        <f t="shared" si="3"/>
        <v>-465</v>
      </c>
      <c r="E37" s="16">
        <f t="shared" si="1"/>
        <v>-1000</v>
      </c>
      <c r="F37" s="16">
        <f t="shared" si="4"/>
        <v>-1465</v>
      </c>
      <c r="G37" s="16">
        <f t="shared" si="5"/>
        <v>30000</v>
      </c>
      <c r="H37" s="50">
        <f t="shared" si="6"/>
        <v>-1362.7</v>
      </c>
    </row>
    <row r="38" spans="1:8" x14ac:dyDescent="0.15">
      <c r="A38" s="13">
        <f t="shared" si="0"/>
        <v>31</v>
      </c>
      <c r="B38" s="16">
        <f t="shared" si="7"/>
        <v>30000</v>
      </c>
      <c r="C38" s="16">
        <f t="shared" si="2"/>
        <v>-1450</v>
      </c>
      <c r="D38" s="16">
        <f t="shared" si="3"/>
        <v>-450</v>
      </c>
      <c r="E38" s="16">
        <f t="shared" si="1"/>
        <v>-1000</v>
      </c>
      <c r="F38" s="16">
        <f t="shared" si="4"/>
        <v>-1450</v>
      </c>
      <c r="G38" s="16">
        <f t="shared" si="5"/>
        <v>29000</v>
      </c>
      <c r="H38" s="50">
        <f t="shared" si="6"/>
        <v>-1351</v>
      </c>
    </row>
    <row r="39" spans="1:8" x14ac:dyDescent="0.15">
      <c r="A39" s="13">
        <f t="shared" si="0"/>
        <v>32</v>
      </c>
      <c r="B39" s="16">
        <f t="shared" si="7"/>
        <v>29000</v>
      </c>
      <c r="C39" s="16">
        <f t="shared" si="2"/>
        <v>-1435</v>
      </c>
      <c r="D39" s="16">
        <f t="shared" si="3"/>
        <v>-435</v>
      </c>
      <c r="E39" s="16">
        <f t="shared" si="1"/>
        <v>-1000</v>
      </c>
      <c r="F39" s="16">
        <f t="shared" si="4"/>
        <v>-1435</v>
      </c>
      <c r="G39" s="16">
        <f t="shared" si="5"/>
        <v>28000</v>
      </c>
      <c r="H39" s="50">
        <f t="shared" si="6"/>
        <v>-1339.3</v>
      </c>
    </row>
    <row r="40" spans="1:8" x14ac:dyDescent="0.15">
      <c r="A40" s="13">
        <f t="shared" si="0"/>
        <v>33</v>
      </c>
      <c r="B40" s="16">
        <f t="shared" si="7"/>
        <v>28000</v>
      </c>
      <c r="C40" s="16">
        <f t="shared" si="2"/>
        <v>-1420</v>
      </c>
      <c r="D40" s="16">
        <f t="shared" si="3"/>
        <v>-420</v>
      </c>
      <c r="E40" s="16">
        <f t="shared" si="1"/>
        <v>-1000</v>
      </c>
      <c r="F40" s="16">
        <f t="shared" si="4"/>
        <v>-1420</v>
      </c>
      <c r="G40" s="16">
        <f t="shared" si="5"/>
        <v>27000</v>
      </c>
      <c r="H40" s="50">
        <f t="shared" si="6"/>
        <v>-1327.6</v>
      </c>
    </row>
    <row r="41" spans="1:8" x14ac:dyDescent="0.15">
      <c r="A41" s="13">
        <f t="shared" si="0"/>
        <v>34</v>
      </c>
      <c r="B41" s="16">
        <f t="shared" si="7"/>
        <v>27000</v>
      </c>
      <c r="C41" s="16">
        <f t="shared" si="2"/>
        <v>-1405</v>
      </c>
      <c r="D41" s="16">
        <f t="shared" si="3"/>
        <v>-405</v>
      </c>
      <c r="E41" s="16">
        <f t="shared" si="1"/>
        <v>-1000</v>
      </c>
      <c r="F41" s="16">
        <f t="shared" si="4"/>
        <v>-1405</v>
      </c>
      <c r="G41" s="16">
        <f t="shared" si="5"/>
        <v>26000</v>
      </c>
      <c r="H41" s="50">
        <f t="shared" si="6"/>
        <v>-1315.9</v>
      </c>
    </row>
    <row r="42" spans="1:8" x14ac:dyDescent="0.15">
      <c r="A42" s="13">
        <f t="shared" si="0"/>
        <v>35</v>
      </c>
      <c r="B42" s="16">
        <f t="shared" si="7"/>
        <v>26000</v>
      </c>
      <c r="C42" s="16">
        <f t="shared" si="2"/>
        <v>-1390</v>
      </c>
      <c r="D42" s="16">
        <f t="shared" si="3"/>
        <v>-390</v>
      </c>
      <c r="E42" s="16">
        <f t="shared" si="1"/>
        <v>-1000</v>
      </c>
      <c r="F42" s="16">
        <f t="shared" si="4"/>
        <v>-1390</v>
      </c>
      <c r="G42" s="16">
        <f t="shared" si="5"/>
        <v>25000</v>
      </c>
      <c r="H42" s="50">
        <f t="shared" si="6"/>
        <v>-1304.2</v>
      </c>
    </row>
    <row r="43" spans="1:8" x14ac:dyDescent="0.15">
      <c r="A43" s="13">
        <f t="shared" si="0"/>
        <v>36</v>
      </c>
      <c r="B43" s="16">
        <f t="shared" si="7"/>
        <v>25000</v>
      </c>
      <c r="C43" s="16">
        <f t="shared" si="2"/>
        <v>-1375</v>
      </c>
      <c r="D43" s="16">
        <f t="shared" si="3"/>
        <v>-375</v>
      </c>
      <c r="E43" s="16">
        <f t="shared" si="1"/>
        <v>-1000</v>
      </c>
      <c r="F43" s="16">
        <f t="shared" si="4"/>
        <v>-1375</v>
      </c>
      <c r="G43" s="16">
        <f t="shared" si="5"/>
        <v>24000</v>
      </c>
      <c r="H43" s="50">
        <f t="shared" si="6"/>
        <v>-1292.5</v>
      </c>
    </row>
    <row r="44" spans="1:8" x14ac:dyDescent="0.15">
      <c r="A44" s="13">
        <f t="shared" si="0"/>
        <v>37</v>
      </c>
      <c r="B44" s="16">
        <f t="shared" si="7"/>
        <v>24000</v>
      </c>
      <c r="C44" s="16">
        <f t="shared" si="2"/>
        <v>-1360</v>
      </c>
      <c r="D44" s="16">
        <f t="shared" si="3"/>
        <v>-360</v>
      </c>
      <c r="E44" s="16">
        <f t="shared" si="1"/>
        <v>-1000</v>
      </c>
      <c r="F44" s="16">
        <f t="shared" si="4"/>
        <v>-1360</v>
      </c>
      <c r="G44" s="16">
        <f t="shared" si="5"/>
        <v>23000</v>
      </c>
      <c r="H44" s="50">
        <f t="shared" si="6"/>
        <v>-1280.8</v>
      </c>
    </row>
    <row r="45" spans="1:8" x14ac:dyDescent="0.15">
      <c r="A45" s="13">
        <f t="shared" si="0"/>
        <v>38</v>
      </c>
      <c r="B45" s="16">
        <f t="shared" si="7"/>
        <v>23000</v>
      </c>
      <c r="C45" s="16">
        <f t="shared" si="2"/>
        <v>-1345</v>
      </c>
      <c r="D45" s="16">
        <f t="shared" si="3"/>
        <v>-345</v>
      </c>
      <c r="E45" s="16">
        <f t="shared" si="1"/>
        <v>-1000</v>
      </c>
      <c r="F45" s="16">
        <f t="shared" si="4"/>
        <v>-1345</v>
      </c>
      <c r="G45" s="16">
        <f t="shared" si="5"/>
        <v>22000</v>
      </c>
      <c r="H45" s="50">
        <f t="shared" si="6"/>
        <v>-1269.0999999999999</v>
      </c>
    </row>
    <row r="46" spans="1:8" x14ac:dyDescent="0.15">
      <c r="A46" s="13">
        <f t="shared" si="0"/>
        <v>39</v>
      </c>
      <c r="B46" s="16">
        <f t="shared" si="7"/>
        <v>22000</v>
      </c>
      <c r="C46" s="16">
        <f t="shared" si="2"/>
        <v>-1330</v>
      </c>
      <c r="D46" s="16">
        <f t="shared" si="3"/>
        <v>-330</v>
      </c>
      <c r="E46" s="16">
        <f t="shared" si="1"/>
        <v>-1000</v>
      </c>
      <c r="F46" s="16">
        <f t="shared" si="4"/>
        <v>-1330</v>
      </c>
      <c r="G46" s="16">
        <f t="shared" si="5"/>
        <v>21000</v>
      </c>
      <c r="H46" s="50">
        <f t="shared" si="6"/>
        <v>-1257.4000000000001</v>
      </c>
    </row>
    <row r="47" spans="1:8" x14ac:dyDescent="0.15">
      <c r="A47" s="13">
        <f t="shared" si="0"/>
        <v>40</v>
      </c>
      <c r="B47" s="16">
        <f t="shared" si="7"/>
        <v>21000</v>
      </c>
      <c r="C47" s="16">
        <f t="shared" si="2"/>
        <v>-1315</v>
      </c>
      <c r="D47" s="16">
        <f t="shared" si="3"/>
        <v>-315</v>
      </c>
      <c r="E47" s="16">
        <f t="shared" si="1"/>
        <v>-1000</v>
      </c>
      <c r="F47" s="16">
        <f t="shared" si="4"/>
        <v>-1315</v>
      </c>
      <c r="G47" s="16">
        <f t="shared" si="5"/>
        <v>20000</v>
      </c>
      <c r="H47" s="50">
        <f t="shared" si="6"/>
        <v>-1245.7</v>
      </c>
    </row>
    <row r="48" spans="1:8" x14ac:dyDescent="0.15">
      <c r="A48" s="13">
        <f t="shared" si="0"/>
        <v>41</v>
      </c>
      <c r="B48" s="16">
        <f t="shared" si="7"/>
        <v>20000</v>
      </c>
      <c r="C48" s="16">
        <f t="shared" si="2"/>
        <v>-1300</v>
      </c>
      <c r="D48" s="16">
        <f t="shared" si="3"/>
        <v>-300</v>
      </c>
      <c r="E48" s="16">
        <f t="shared" si="1"/>
        <v>-1000</v>
      </c>
      <c r="F48" s="16">
        <f t="shared" si="4"/>
        <v>-1300</v>
      </c>
      <c r="G48" s="16">
        <f t="shared" si="5"/>
        <v>19000</v>
      </c>
      <c r="H48" s="50">
        <f t="shared" si="6"/>
        <v>-1234</v>
      </c>
    </row>
    <row r="49" spans="1:8" x14ac:dyDescent="0.15">
      <c r="A49" s="13">
        <f t="shared" si="0"/>
        <v>42</v>
      </c>
      <c r="B49" s="16">
        <f t="shared" si="7"/>
        <v>19000</v>
      </c>
      <c r="C49" s="16">
        <f t="shared" si="2"/>
        <v>-1285</v>
      </c>
      <c r="D49" s="16">
        <f t="shared" si="3"/>
        <v>-285</v>
      </c>
      <c r="E49" s="16">
        <f t="shared" si="1"/>
        <v>-1000</v>
      </c>
      <c r="F49" s="16">
        <f t="shared" si="4"/>
        <v>-1285</v>
      </c>
      <c r="G49" s="16">
        <f t="shared" si="5"/>
        <v>18000</v>
      </c>
      <c r="H49" s="50">
        <f t="shared" si="6"/>
        <v>-1222.3</v>
      </c>
    </row>
    <row r="50" spans="1:8" x14ac:dyDescent="0.15">
      <c r="A50" s="13">
        <f t="shared" si="0"/>
        <v>43</v>
      </c>
      <c r="B50" s="16">
        <f t="shared" si="7"/>
        <v>18000</v>
      </c>
      <c r="C50" s="16">
        <f t="shared" si="2"/>
        <v>-1270</v>
      </c>
      <c r="D50" s="16">
        <f t="shared" si="3"/>
        <v>-270</v>
      </c>
      <c r="E50" s="16">
        <f t="shared" si="1"/>
        <v>-1000</v>
      </c>
      <c r="F50" s="16">
        <f t="shared" si="4"/>
        <v>-1270</v>
      </c>
      <c r="G50" s="16">
        <f t="shared" si="5"/>
        <v>17000</v>
      </c>
      <c r="H50" s="50">
        <f t="shared" si="6"/>
        <v>-1210.5999999999999</v>
      </c>
    </row>
    <row r="51" spans="1:8" x14ac:dyDescent="0.15">
      <c r="A51" s="13">
        <f t="shared" si="0"/>
        <v>44</v>
      </c>
      <c r="B51" s="16">
        <f t="shared" si="7"/>
        <v>17000</v>
      </c>
      <c r="C51" s="16">
        <f t="shared" si="2"/>
        <v>-1255</v>
      </c>
      <c r="D51" s="16">
        <f t="shared" si="3"/>
        <v>-255</v>
      </c>
      <c r="E51" s="16">
        <f t="shared" si="1"/>
        <v>-1000</v>
      </c>
      <c r="F51" s="16">
        <f t="shared" si="4"/>
        <v>-1255</v>
      </c>
      <c r="G51" s="16">
        <f t="shared" si="5"/>
        <v>16000</v>
      </c>
      <c r="H51" s="50">
        <f t="shared" si="6"/>
        <v>-1198.9000000000001</v>
      </c>
    </row>
    <row r="52" spans="1:8" x14ac:dyDescent="0.15">
      <c r="A52" s="13">
        <f t="shared" si="0"/>
        <v>45</v>
      </c>
      <c r="B52" s="16">
        <f t="shared" si="7"/>
        <v>16000</v>
      </c>
      <c r="C52" s="16">
        <f t="shared" si="2"/>
        <v>-1240</v>
      </c>
      <c r="D52" s="16">
        <f t="shared" si="3"/>
        <v>-240</v>
      </c>
      <c r="E52" s="16">
        <f t="shared" si="1"/>
        <v>-1000</v>
      </c>
      <c r="F52" s="16">
        <f t="shared" si="4"/>
        <v>-1240</v>
      </c>
      <c r="G52" s="16">
        <f t="shared" si="5"/>
        <v>15000</v>
      </c>
      <c r="H52" s="50">
        <f t="shared" si="6"/>
        <v>-1187.2</v>
      </c>
    </row>
    <row r="53" spans="1:8" x14ac:dyDescent="0.15">
      <c r="A53" s="13">
        <f t="shared" si="0"/>
        <v>46</v>
      </c>
      <c r="B53" s="16">
        <f t="shared" si="7"/>
        <v>15000</v>
      </c>
      <c r="C53" s="16">
        <f t="shared" si="2"/>
        <v>-1225</v>
      </c>
      <c r="D53" s="16">
        <f t="shared" si="3"/>
        <v>-225</v>
      </c>
      <c r="E53" s="16">
        <f t="shared" si="1"/>
        <v>-1000</v>
      </c>
      <c r="F53" s="16">
        <f t="shared" si="4"/>
        <v>-1225</v>
      </c>
      <c r="G53" s="16">
        <f t="shared" si="5"/>
        <v>14000</v>
      </c>
      <c r="H53" s="50">
        <f t="shared" si="6"/>
        <v>-1175.5</v>
      </c>
    </row>
    <row r="54" spans="1:8" x14ac:dyDescent="0.15">
      <c r="A54" s="13">
        <f t="shared" si="0"/>
        <v>47</v>
      </c>
      <c r="B54" s="16">
        <f t="shared" si="7"/>
        <v>14000</v>
      </c>
      <c r="C54" s="16">
        <f t="shared" si="2"/>
        <v>-1210</v>
      </c>
      <c r="D54" s="16">
        <f t="shared" si="3"/>
        <v>-210</v>
      </c>
      <c r="E54" s="16">
        <f t="shared" si="1"/>
        <v>-1000</v>
      </c>
      <c r="F54" s="16">
        <f t="shared" si="4"/>
        <v>-1210</v>
      </c>
      <c r="G54" s="16">
        <f t="shared" si="5"/>
        <v>13000</v>
      </c>
      <c r="H54" s="50">
        <f t="shared" si="6"/>
        <v>-1163.8</v>
      </c>
    </row>
    <row r="55" spans="1:8" x14ac:dyDescent="0.15">
      <c r="A55" s="13">
        <f t="shared" si="0"/>
        <v>48</v>
      </c>
      <c r="B55" s="16">
        <f t="shared" si="7"/>
        <v>13000</v>
      </c>
      <c r="C55" s="16">
        <f t="shared" si="2"/>
        <v>-1195</v>
      </c>
      <c r="D55" s="16">
        <f t="shared" si="3"/>
        <v>-195</v>
      </c>
      <c r="E55" s="16">
        <f t="shared" si="1"/>
        <v>-1000</v>
      </c>
      <c r="F55" s="16">
        <f t="shared" si="4"/>
        <v>-1195</v>
      </c>
      <c r="G55" s="16">
        <f t="shared" si="5"/>
        <v>12000</v>
      </c>
      <c r="H55" s="50">
        <f t="shared" si="6"/>
        <v>-1152.0999999999999</v>
      </c>
    </row>
    <row r="56" spans="1:8" x14ac:dyDescent="0.15">
      <c r="A56" s="13">
        <f t="shared" si="0"/>
        <v>49</v>
      </c>
      <c r="B56" s="16">
        <f t="shared" si="7"/>
        <v>12000</v>
      </c>
      <c r="C56" s="16">
        <f t="shared" si="2"/>
        <v>-1180</v>
      </c>
      <c r="D56" s="16">
        <f t="shared" si="3"/>
        <v>-180</v>
      </c>
      <c r="E56" s="16">
        <f t="shared" si="1"/>
        <v>-1000</v>
      </c>
      <c r="F56" s="16">
        <f t="shared" si="4"/>
        <v>-1180</v>
      </c>
      <c r="G56" s="16">
        <f t="shared" si="5"/>
        <v>11000</v>
      </c>
      <c r="H56" s="50">
        <f t="shared" si="6"/>
        <v>-1140.4000000000001</v>
      </c>
    </row>
    <row r="57" spans="1:8" x14ac:dyDescent="0.15">
      <c r="A57" s="13">
        <f t="shared" si="0"/>
        <v>50</v>
      </c>
      <c r="B57" s="16">
        <f t="shared" si="7"/>
        <v>11000</v>
      </c>
      <c r="C57" s="16">
        <f t="shared" si="2"/>
        <v>-1165</v>
      </c>
      <c r="D57" s="16">
        <f t="shared" si="3"/>
        <v>-165</v>
      </c>
      <c r="E57" s="16">
        <f t="shared" si="1"/>
        <v>-1000</v>
      </c>
      <c r="F57" s="16">
        <f t="shared" si="4"/>
        <v>-1165</v>
      </c>
      <c r="G57" s="16">
        <f t="shared" si="5"/>
        <v>10000</v>
      </c>
      <c r="H57" s="50">
        <f t="shared" si="6"/>
        <v>-1128.7</v>
      </c>
    </row>
    <row r="58" spans="1:8" x14ac:dyDescent="0.15">
      <c r="A58" s="13">
        <f t="shared" si="0"/>
        <v>51</v>
      </c>
      <c r="B58" s="16">
        <f t="shared" si="7"/>
        <v>10000</v>
      </c>
      <c r="C58" s="16">
        <f t="shared" si="2"/>
        <v>-1150</v>
      </c>
      <c r="D58" s="16">
        <f t="shared" si="3"/>
        <v>-150</v>
      </c>
      <c r="E58" s="16">
        <f t="shared" si="1"/>
        <v>-1000</v>
      </c>
      <c r="F58" s="16">
        <f t="shared" si="4"/>
        <v>-1150</v>
      </c>
      <c r="G58" s="16">
        <f t="shared" si="5"/>
        <v>9000</v>
      </c>
      <c r="H58" s="50">
        <f t="shared" si="6"/>
        <v>-1117</v>
      </c>
    </row>
    <row r="59" spans="1:8" x14ac:dyDescent="0.15">
      <c r="A59" s="13">
        <f t="shared" si="0"/>
        <v>52</v>
      </c>
      <c r="B59" s="16">
        <f t="shared" si="7"/>
        <v>9000</v>
      </c>
      <c r="C59" s="16">
        <f t="shared" si="2"/>
        <v>-1135</v>
      </c>
      <c r="D59" s="16">
        <f t="shared" si="3"/>
        <v>-135</v>
      </c>
      <c r="E59" s="16">
        <f t="shared" si="1"/>
        <v>-1000</v>
      </c>
      <c r="F59" s="16">
        <f t="shared" si="4"/>
        <v>-1135</v>
      </c>
      <c r="G59" s="16">
        <f t="shared" si="5"/>
        <v>8000</v>
      </c>
      <c r="H59" s="50">
        <f t="shared" si="6"/>
        <v>-1105.3</v>
      </c>
    </row>
    <row r="60" spans="1:8" x14ac:dyDescent="0.15">
      <c r="A60" s="13">
        <f t="shared" si="0"/>
        <v>53</v>
      </c>
      <c r="B60" s="16">
        <f t="shared" si="7"/>
        <v>8000</v>
      </c>
      <c r="C60" s="16">
        <f t="shared" si="2"/>
        <v>-1120</v>
      </c>
      <c r="D60" s="16">
        <f t="shared" si="3"/>
        <v>-120</v>
      </c>
      <c r="E60" s="16">
        <f t="shared" si="1"/>
        <v>-1000</v>
      </c>
      <c r="F60" s="16">
        <f t="shared" si="4"/>
        <v>-1120</v>
      </c>
      <c r="G60" s="16">
        <f t="shared" si="5"/>
        <v>7000</v>
      </c>
      <c r="H60" s="50">
        <f t="shared" si="6"/>
        <v>-1093.5999999999999</v>
      </c>
    </row>
    <row r="61" spans="1:8" x14ac:dyDescent="0.15">
      <c r="A61" s="13">
        <f t="shared" si="0"/>
        <v>54</v>
      </c>
      <c r="B61" s="16">
        <f t="shared" si="7"/>
        <v>7000</v>
      </c>
      <c r="C61" s="16">
        <f t="shared" si="2"/>
        <v>-1105</v>
      </c>
      <c r="D61" s="16">
        <f t="shared" si="3"/>
        <v>-105</v>
      </c>
      <c r="E61" s="16">
        <f t="shared" si="1"/>
        <v>-1000</v>
      </c>
      <c r="F61" s="16">
        <f t="shared" si="4"/>
        <v>-1105</v>
      </c>
      <c r="G61" s="16">
        <f t="shared" si="5"/>
        <v>6000</v>
      </c>
      <c r="H61" s="50">
        <f t="shared" si="6"/>
        <v>-1081.9000000000001</v>
      </c>
    </row>
    <row r="62" spans="1:8" x14ac:dyDescent="0.15">
      <c r="A62" s="13">
        <f t="shared" si="0"/>
        <v>55</v>
      </c>
      <c r="B62" s="16">
        <f t="shared" si="7"/>
        <v>6000</v>
      </c>
      <c r="C62" s="16">
        <f t="shared" si="2"/>
        <v>-1090</v>
      </c>
      <c r="D62" s="16">
        <f t="shared" si="3"/>
        <v>-90</v>
      </c>
      <c r="E62" s="16">
        <f t="shared" si="1"/>
        <v>-1000</v>
      </c>
      <c r="F62" s="16">
        <f t="shared" si="4"/>
        <v>-1090</v>
      </c>
      <c r="G62" s="16">
        <f t="shared" si="5"/>
        <v>5000</v>
      </c>
      <c r="H62" s="50">
        <f t="shared" si="6"/>
        <v>-1070.2</v>
      </c>
    </row>
    <row r="63" spans="1:8" x14ac:dyDescent="0.15">
      <c r="A63" s="13">
        <f t="shared" si="0"/>
        <v>56</v>
      </c>
      <c r="B63" s="16">
        <f t="shared" si="7"/>
        <v>5000</v>
      </c>
      <c r="C63" s="16">
        <f t="shared" si="2"/>
        <v>-1075</v>
      </c>
      <c r="D63" s="16">
        <f t="shared" si="3"/>
        <v>-75</v>
      </c>
      <c r="E63" s="16">
        <f t="shared" si="1"/>
        <v>-1000</v>
      </c>
      <c r="F63" s="16">
        <f t="shared" si="4"/>
        <v>-1075</v>
      </c>
      <c r="G63" s="16">
        <f t="shared" si="5"/>
        <v>4000</v>
      </c>
      <c r="H63" s="50">
        <f t="shared" si="6"/>
        <v>-1058.5</v>
      </c>
    </row>
    <row r="64" spans="1:8" x14ac:dyDescent="0.15">
      <c r="A64" s="13">
        <f t="shared" si="0"/>
        <v>57</v>
      </c>
      <c r="B64" s="16">
        <f t="shared" si="7"/>
        <v>4000</v>
      </c>
      <c r="C64" s="16">
        <f t="shared" si="2"/>
        <v>-1060</v>
      </c>
      <c r="D64" s="16">
        <f t="shared" si="3"/>
        <v>-60</v>
      </c>
      <c r="E64" s="16">
        <f t="shared" si="1"/>
        <v>-1000</v>
      </c>
      <c r="F64" s="16">
        <f t="shared" si="4"/>
        <v>-1060</v>
      </c>
      <c r="G64" s="16">
        <f t="shared" si="5"/>
        <v>3000</v>
      </c>
      <c r="H64" s="50">
        <f t="shared" si="6"/>
        <v>-1046.8</v>
      </c>
    </row>
    <row r="65" spans="1:8" x14ac:dyDescent="0.15">
      <c r="A65" s="13">
        <f t="shared" si="0"/>
        <v>58</v>
      </c>
      <c r="B65" s="16">
        <f t="shared" si="7"/>
        <v>3000</v>
      </c>
      <c r="C65" s="16">
        <f t="shared" si="2"/>
        <v>-1045</v>
      </c>
      <c r="D65" s="16">
        <f t="shared" si="3"/>
        <v>-45</v>
      </c>
      <c r="E65" s="16">
        <f t="shared" si="1"/>
        <v>-1000</v>
      </c>
      <c r="F65" s="16">
        <f t="shared" si="4"/>
        <v>-1045</v>
      </c>
      <c r="G65" s="16">
        <f t="shared" si="5"/>
        <v>2000</v>
      </c>
      <c r="H65" s="50">
        <f t="shared" si="6"/>
        <v>-1035.0999999999999</v>
      </c>
    </row>
    <row r="66" spans="1:8" x14ac:dyDescent="0.15">
      <c r="A66" s="13">
        <f t="shared" si="0"/>
        <v>59</v>
      </c>
      <c r="B66" s="16">
        <f t="shared" si="7"/>
        <v>2000</v>
      </c>
      <c r="C66" s="16">
        <f t="shared" si="2"/>
        <v>-1030</v>
      </c>
      <c r="D66" s="16">
        <f t="shared" si="3"/>
        <v>-30</v>
      </c>
      <c r="E66" s="16">
        <f t="shared" si="1"/>
        <v>-1000</v>
      </c>
      <c r="F66" s="16">
        <f t="shared" si="4"/>
        <v>-1030</v>
      </c>
      <c r="G66" s="16">
        <f t="shared" si="5"/>
        <v>1000</v>
      </c>
      <c r="H66" s="50">
        <f t="shared" si="6"/>
        <v>-1023.4</v>
      </c>
    </row>
    <row r="67" spans="1:8" x14ac:dyDescent="0.15">
      <c r="A67" s="13">
        <f t="shared" si="0"/>
        <v>60</v>
      </c>
      <c r="B67" s="16">
        <f t="shared" si="7"/>
        <v>1000</v>
      </c>
      <c r="C67" s="16">
        <f t="shared" si="2"/>
        <v>-1015</v>
      </c>
      <c r="D67" s="16">
        <f t="shared" si="3"/>
        <v>-15</v>
      </c>
      <c r="E67" s="16">
        <f t="shared" si="1"/>
        <v>-1000</v>
      </c>
      <c r="F67" s="16">
        <f t="shared" si="4"/>
        <v>-1015</v>
      </c>
      <c r="G67" s="16">
        <f t="shared" si="5"/>
        <v>0</v>
      </c>
      <c r="H67" s="50">
        <f t="shared" si="6"/>
        <v>-1011.7</v>
      </c>
    </row>
    <row r="68" spans="1:8" x14ac:dyDescent="0.15">
      <c r="A68" s="13" t="str">
        <f t="shared" si="0"/>
        <v/>
      </c>
      <c r="B68" s="16" t="str">
        <f t="shared" si="7"/>
        <v/>
      </c>
      <c r="C68" s="16" t="str">
        <f t="shared" si="2"/>
        <v/>
      </c>
      <c r="D68" s="16" t="str">
        <f t="shared" si="3"/>
        <v/>
      </c>
      <c r="E68" s="16" t="str">
        <f t="shared" si="1"/>
        <v/>
      </c>
      <c r="F68" s="16" t="str">
        <f t="shared" si="4"/>
        <v/>
      </c>
      <c r="G68" s="16" t="str">
        <f t="shared" si="5"/>
        <v/>
      </c>
      <c r="H68" s="50" t="str">
        <f t="shared" si="6"/>
        <v/>
      </c>
    </row>
    <row r="69" spans="1:8" x14ac:dyDescent="0.15">
      <c r="A69" s="13" t="str">
        <f t="shared" si="0"/>
        <v/>
      </c>
      <c r="B69" s="16" t="str">
        <f t="shared" si="7"/>
        <v/>
      </c>
      <c r="C69" s="16" t="str">
        <f t="shared" si="2"/>
        <v/>
      </c>
      <c r="D69" s="16" t="str">
        <f t="shared" si="3"/>
        <v/>
      </c>
      <c r="E69" s="16" t="str">
        <f t="shared" si="1"/>
        <v/>
      </c>
      <c r="F69" s="16" t="str">
        <f t="shared" si="4"/>
        <v/>
      </c>
      <c r="G69" s="16" t="str">
        <f t="shared" si="5"/>
        <v/>
      </c>
      <c r="H69" s="50" t="str">
        <f t="shared" si="6"/>
        <v/>
      </c>
    </row>
    <row r="70" spans="1:8" x14ac:dyDescent="0.15">
      <c r="A70" s="13" t="str">
        <f t="shared" si="0"/>
        <v/>
      </c>
      <c r="B70" s="16" t="str">
        <f t="shared" si="7"/>
        <v/>
      </c>
      <c r="C70" s="16" t="str">
        <f t="shared" si="2"/>
        <v/>
      </c>
      <c r="D70" s="16" t="str">
        <f t="shared" si="3"/>
        <v/>
      </c>
      <c r="E70" s="16" t="str">
        <f t="shared" si="1"/>
        <v/>
      </c>
      <c r="F70" s="16" t="str">
        <f t="shared" si="4"/>
        <v/>
      </c>
      <c r="G70" s="16" t="str">
        <f t="shared" si="5"/>
        <v/>
      </c>
      <c r="H70" s="50" t="str">
        <f t="shared" si="6"/>
        <v/>
      </c>
    </row>
    <row r="71" spans="1:8" x14ac:dyDescent="0.15">
      <c r="A71" s="13" t="str">
        <f t="shared" si="0"/>
        <v/>
      </c>
      <c r="B71" s="16" t="str">
        <f t="shared" si="7"/>
        <v/>
      </c>
      <c r="C71" s="16" t="str">
        <f t="shared" si="2"/>
        <v/>
      </c>
      <c r="D71" s="16" t="str">
        <f t="shared" si="3"/>
        <v/>
      </c>
      <c r="E71" s="16" t="str">
        <f t="shared" si="1"/>
        <v/>
      </c>
      <c r="F71" s="16" t="str">
        <f t="shared" si="4"/>
        <v/>
      </c>
      <c r="G71" s="16" t="str">
        <f t="shared" si="5"/>
        <v/>
      </c>
      <c r="H71" s="50" t="str">
        <f t="shared" si="6"/>
        <v/>
      </c>
    </row>
    <row r="72" spans="1:8" x14ac:dyDescent="0.15">
      <c r="A72" s="13" t="str">
        <f t="shared" ref="A72:A135" si="8">IF(ROW(A72)-8&lt;$B$2,ROW(A72)-7,"")</f>
        <v/>
      </c>
      <c r="B72" s="16" t="str">
        <f t="shared" si="7"/>
        <v/>
      </c>
      <c r="C72" s="16" t="str">
        <f t="shared" si="2"/>
        <v/>
      </c>
      <c r="D72" s="16" t="str">
        <f t="shared" si="3"/>
        <v/>
      </c>
      <c r="E72" s="16" t="str">
        <f t="shared" ref="E72:E135" si="9">IF(A72&lt;&gt;"",-$D$2/$B$2,"")</f>
        <v/>
      </c>
      <c r="F72" s="16" t="str">
        <f t="shared" si="4"/>
        <v/>
      </c>
      <c r="G72" s="16" t="str">
        <f t="shared" si="5"/>
        <v/>
      </c>
      <c r="H72" s="50" t="str">
        <f t="shared" si="6"/>
        <v/>
      </c>
    </row>
    <row r="73" spans="1:8" x14ac:dyDescent="0.15">
      <c r="A73" s="13" t="str">
        <f t="shared" si="8"/>
        <v/>
      </c>
      <c r="B73" s="16" t="str">
        <f t="shared" si="7"/>
        <v/>
      </c>
      <c r="C73" s="16" t="str">
        <f t="shared" ref="C73:C136" si="10">IF(ROW(A73)-8&lt;$B$2,D73+E73,"")</f>
        <v/>
      </c>
      <c r="D73" s="16" t="str">
        <f t="shared" ref="D73:D136" si="11">IFERROR(-B73*$C$2/$A$2,"")</f>
        <v/>
      </c>
      <c r="E73" s="16" t="str">
        <f t="shared" si="9"/>
        <v/>
      </c>
      <c r="F73" s="16" t="str">
        <f t="shared" ref="F73:F136" si="12">IFERROR(C73,"")</f>
        <v/>
      </c>
      <c r="G73" s="16" t="str">
        <f t="shared" ref="G73:G136" si="13">IF(A73&lt;&gt;"",B73+E73,"")</f>
        <v/>
      </c>
      <c r="H73" s="50" t="str">
        <f t="shared" ref="H73:H136" si="14">IFERROR(F73-D73*$J$2,"")</f>
        <v/>
      </c>
    </row>
    <row r="74" spans="1:8" x14ac:dyDescent="0.15">
      <c r="A74" s="13" t="str">
        <f t="shared" si="8"/>
        <v/>
      </c>
      <c r="B74" s="16" t="str">
        <f t="shared" ref="B74:B137" si="15">IF(ROW(A74)-8&lt;$B$2,G73,"")</f>
        <v/>
      </c>
      <c r="C74" s="16" t="str">
        <f t="shared" si="10"/>
        <v/>
      </c>
      <c r="D74" s="16" t="str">
        <f t="shared" si="11"/>
        <v/>
      </c>
      <c r="E74" s="16" t="str">
        <f t="shared" si="9"/>
        <v/>
      </c>
      <c r="F74" s="16" t="str">
        <f t="shared" si="12"/>
        <v/>
      </c>
      <c r="G74" s="16" t="str">
        <f t="shared" si="13"/>
        <v/>
      </c>
      <c r="H74" s="50" t="str">
        <f t="shared" si="14"/>
        <v/>
      </c>
    </row>
    <row r="75" spans="1:8" x14ac:dyDescent="0.15">
      <c r="A75" s="13" t="str">
        <f t="shared" si="8"/>
        <v/>
      </c>
      <c r="B75" s="16" t="str">
        <f t="shared" si="15"/>
        <v/>
      </c>
      <c r="C75" s="16" t="str">
        <f t="shared" si="10"/>
        <v/>
      </c>
      <c r="D75" s="16" t="str">
        <f t="shared" si="11"/>
        <v/>
      </c>
      <c r="E75" s="16" t="str">
        <f t="shared" si="9"/>
        <v/>
      </c>
      <c r="F75" s="16" t="str">
        <f t="shared" si="12"/>
        <v/>
      </c>
      <c r="G75" s="16" t="str">
        <f t="shared" si="13"/>
        <v/>
      </c>
      <c r="H75" s="50" t="str">
        <f t="shared" si="14"/>
        <v/>
      </c>
    </row>
    <row r="76" spans="1:8" x14ac:dyDescent="0.15">
      <c r="A76" s="13" t="str">
        <f t="shared" si="8"/>
        <v/>
      </c>
      <c r="B76" s="16" t="str">
        <f t="shared" si="15"/>
        <v/>
      </c>
      <c r="C76" s="16" t="str">
        <f t="shared" si="10"/>
        <v/>
      </c>
      <c r="D76" s="16" t="str">
        <f t="shared" si="11"/>
        <v/>
      </c>
      <c r="E76" s="16" t="str">
        <f t="shared" si="9"/>
        <v/>
      </c>
      <c r="F76" s="16" t="str">
        <f t="shared" si="12"/>
        <v/>
      </c>
      <c r="G76" s="16" t="str">
        <f t="shared" si="13"/>
        <v/>
      </c>
      <c r="H76" s="50" t="str">
        <f t="shared" si="14"/>
        <v/>
      </c>
    </row>
    <row r="77" spans="1:8" x14ac:dyDescent="0.15">
      <c r="A77" s="13" t="str">
        <f t="shared" si="8"/>
        <v/>
      </c>
      <c r="B77" s="16" t="str">
        <f t="shared" si="15"/>
        <v/>
      </c>
      <c r="C77" s="16" t="str">
        <f t="shared" si="10"/>
        <v/>
      </c>
      <c r="D77" s="16" t="str">
        <f t="shared" si="11"/>
        <v/>
      </c>
      <c r="E77" s="16" t="str">
        <f t="shared" si="9"/>
        <v/>
      </c>
      <c r="F77" s="16" t="str">
        <f t="shared" si="12"/>
        <v/>
      </c>
      <c r="G77" s="16" t="str">
        <f t="shared" si="13"/>
        <v/>
      </c>
      <c r="H77" s="50" t="str">
        <f t="shared" si="14"/>
        <v/>
      </c>
    </row>
    <row r="78" spans="1:8" x14ac:dyDescent="0.15">
      <c r="A78" s="13" t="str">
        <f t="shared" si="8"/>
        <v/>
      </c>
      <c r="B78" s="16" t="str">
        <f t="shared" si="15"/>
        <v/>
      </c>
      <c r="C78" s="16" t="str">
        <f t="shared" si="10"/>
        <v/>
      </c>
      <c r="D78" s="16" t="str">
        <f t="shared" si="11"/>
        <v/>
      </c>
      <c r="E78" s="16" t="str">
        <f t="shared" si="9"/>
        <v/>
      </c>
      <c r="F78" s="16" t="str">
        <f t="shared" si="12"/>
        <v/>
      </c>
      <c r="G78" s="16" t="str">
        <f t="shared" si="13"/>
        <v/>
      </c>
      <c r="H78" s="50" t="str">
        <f t="shared" si="14"/>
        <v/>
      </c>
    </row>
    <row r="79" spans="1:8" x14ac:dyDescent="0.15">
      <c r="A79" s="13" t="str">
        <f t="shared" si="8"/>
        <v/>
      </c>
      <c r="B79" s="16" t="str">
        <f t="shared" si="15"/>
        <v/>
      </c>
      <c r="C79" s="16" t="str">
        <f t="shared" si="10"/>
        <v/>
      </c>
      <c r="D79" s="16" t="str">
        <f t="shared" si="11"/>
        <v/>
      </c>
      <c r="E79" s="16" t="str">
        <f t="shared" si="9"/>
        <v/>
      </c>
      <c r="F79" s="16" t="str">
        <f t="shared" si="12"/>
        <v/>
      </c>
      <c r="G79" s="16" t="str">
        <f t="shared" si="13"/>
        <v/>
      </c>
      <c r="H79" s="50" t="str">
        <f t="shared" si="14"/>
        <v/>
      </c>
    </row>
    <row r="80" spans="1:8" x14ac:dyDescent="0.15">
      <c r="A80" s="13" t="str">
        <f t="shared" si="8"/>
        <v/>
      </c>
      <c r="B80" s="16" t="str">
        <f t="shared" si="15"/>
        <v/>
      </c>
      <c r="C80" s="16" t="str">
        <f t="shared" si="10"/>
        <v/>
      </c>
      <c r="D80" s="16" t="str">
        <f t="shared" si="11"/>
        <v/>
      </c>
      <c r="E80" s="16" t="str">
        <f t="shared" si="9"/>
        <v/>
      </c>
      <c r="F80" s="16" t="str">
        <f t="shared" si="12"/>
        <v/>
      </c>
      <c r="G80" s="16" t="str">
        <f t="shared" si="13"/>
        <v/>
      </c>
      <c r="H80" s="50" t="str">
        <f t="shared" si="14"/>
        <v/>
      </c>
    </row>
    <row r="81" spans="1:8" x14ac:dyDescent="0.15">
      <c r="A81" s="13" t="str">
        <f t="shared" si="8"/>
        <v/>
      </c>
      <c r="B81" s="16" t="str">
        <f t="shared" si="15"/>
        <v/>
      </c>
      <c r="C81" s="16" t="str">
        <f t="shared" si="10"/>
        <v/>
      </c>
      <c r="D81" s="16" t="str">
        <f t="shared" si="11"/>
        <v/>
      </c>
      <c r="E81" s="16" t="str">
        <f t="shared" si="9"/>
        <v/>
      </c>
      <c r="F81" s="16" t="str">
        <f t="shared" si="12"/>
        <v/>
      </c>
      <c r="G81" s="16" t="str">
        <f t="shared" si="13"/>
        <v/>
      </c>
      <c r="H81" s="50" t="str">
        <f t="shared" si="14"/>
        <v/>
      </c>
    </row>
    <row r="82" spans="1:8" x14ac:dyDescent="0.15">
      <c r="A82" s="13" t="str">
        <f t="shared" si="8"/>
        <v/>
      </c>
      <c r="B82" s="16" t="str">
        <f t="shared" si="15"/>
        <v/>
      </c>
      <c r="C82" s="16" t="str">
        <f t="shared" si="10"/>
        <v/>
      </c>
      <c r="D82" s="16" t="str">
        <f t="shared" si="11"/>
        <v/>
      </c>
      <c r="E82" s="16" t="str">
        <f t="shared" si="9"/>
        <v/>
      </c>
      <c r="F82" s="16" t="str">
        <f t="shared" si="12"/>
        <v/>
      </c>
      <c r="G82" s="16" t="str">
        <f t="shared" si="13"/>
        <v/>
      </c>
      <c r="H82" s="50" t="str">
        <f t="shared" si="14"/>
        <v/>
      </c>
    </row>
    <row r="83" spans="1:8" x14ac:dyDescent="0.15">
      <c r="A83" s="13" t="str">
        <f t="shared" si="8"/>
        <v/>
      </c>
      <c r="B83" s="16" t="str">
        <f t="shared" si="15"/>
        <v/>
      </c>
      <c r="C83" s="16" t="str">
        <f t="shared" si="10"/>
        <v/>
      </c>
      <c r="D83" s="16" t="str">
        <f t="shared" si="11"/>
        <v/>
      </c>
      <c r="E83" s="16" t="str">
        <f t="shared" si="9"/>
        <v/>
      </c>
      <c r="F83" s="16" t="str">
        <f t="shared" si="12"/>
        <v/>
      </c>
      <c r="G83" s="16" t="str">
        <f t="shared" si="13"/>
        <v/>
      </c>
      <c r="H83" s="50" t="str">
        <f t="shared" si="14"/>
        <v/>
      </c>
    </row>
    <row r="84" spans="1:8" x14ac:dyDescent="0.15">
      <c r="A84" s="13" t="str">
        <f t="shared" si="8"/>
        <v/>
      </c>
      <c r="B84" s="16" t="str">
        <f t="shared" si="15"/>
        <v/>
      </c>
      <c r="C84" s="16" t="str">
        <f t="shared" si="10"/>
        <v/>
      </c>
      <c r="D84" s="16" t="str">
        <f t="shared" si="11"/>
        <v/>
      </c>
      <c r="E84" s="16" t="str">
        <f t="shared" si="9"/>
        <v/>
      </c>
      <c r="F84" s="16" t="str">
        <f t="shared" si="12"/>
        <v/>
      </c>
      <c r="G84" s="16" t="str">
        <f t="shared" si="13"/>
        <v/>
      </c>
      <c r="H84" s="50" t="str">
        <f t="shared" si="14"/>
        <v/>
      </c>
    </row>
    <row r="85" spans="1:8" x14ac:dyDescent="0.15">
      <c r="A85" s="13" t="str">
        <f t="shared" si="8"/>
        <v/>
      </c>
      <c r="B85" s="16" t="str">
        <f t="shared" si="15"/>
        <v/>
      </c>
      <c r="C85" s="16" t="str">
        <f t="shared" si="10"/>
        <v/>
      </c>
      <c r="D85" s="16" t="str">
        <f t="shared" si="11"/>
        <v/>
      </c>
      <c r="E85" s="16" t="str">
        <f t="shared" si="9"/>
        <v/>
      </c>
      <c r="F85" s="16" t="str">
        <f t="shared" si="12"/>
        <v/>
      </c>
      <c r="G85" s="16" t="str">
        <f t="shared" si="13"/>
        <v/>
      </c>
      <c r="H85" s="50" t="str">
        <f t="shared" si="14"/>
        <v/>
      </c>
    </row>
    <row r="86" spans="1:8" x14ac:dyDescent="0.15">
      <c r="A86" s="13" t="str">
        <f t="shared" si="8"/>
        <v/>
      </c>
      <c r="B86" s="16" t="str">
        <f t="shared" si="15"/>
        <v/>
      </c>
      <c r="C86" s="16" t="str">
        <f t="shared" si="10"/>
        <v/>
      </c>
      <c r="D86" s="16" t="str">
        <f t="shared" si="11"/>
        <v/>
      </c>
      <c r="E86" s="16" t="str">
        <f t="shared" si="9"/>
        <v/>
      </c>
      <c r="F86" s="16" t="str">
        <f t="shared" si="12"/>
        <v/>
      </c>
      <c r="G86" s="16" t="str">
        <f t="shared" si="13"/>
        <v/>
      </c>
      <c r="H86" s="50" t="str">
        <f t="shared" si="14"/>
        <v/>
      </c>
    </row>
    <row r="87" spans="1:8" x14ac:dyDescent="0.15">
      <c r="A87" s="13" t="str">
        <f t="shared" si="8"/>
        <v/>
      </c>
      <c r="B87" s="16" t="str">
        <f t="shared" si="15"/>
        <v/>
      </c>
      <c r="C87" s="16" t="str">
        <f t="shared" si="10"/>
        <v/>
      </c>
      <c r="D87" s="16" t="str">
        <f t="shared" si="11"/>
        <v/>
      </c>
      <c r="E87" s="16" t="str">
        <f t="shared" si="9"/>
        <v/>
      </c>
      <c r="F87" s="16" t="str">
        <f t="shared" si="12"/>
        <v/>
      </c>
      <c r="G87" s="16" t="str">
        <f t="shared" si="13"/>
        <v/>
      </c>
      <c r="H87" s="50" t="str">
        <f t="shared" si="14"/>
        <v/>
      </c>
    </row>
    <row r="88" spans="1:8" x14ac:dyDescent="0.15">
      <c r="A88" s="13" t="str">
        <f t="shared" si="8"/>
        <v/>
      </c>
      <c r="B88" s="16" t="str">
        <f t="shared" si="15"/>
        <v/>
      </c>
      <c r="C88" s="16" t="str">
        <f t="shared" si="10"/>
        <v/>
      </c>
      <c r="D88" s="16" t="str">
        <f t="shared" si="11"/>
        <v/>
      </c>
      <c r="E88" s="16" t="str">
        <f t="shared" si="9"/>
        <v/>
      </c>
      <c r="F88" s="16" t="str">
        <f t="shared" si="12"/>
        <v/>
      </c>
      <c r="G88" s="16" t="str">
        <f t="shared" si="13"/>
        <v/>
      </c>
      <c r="H88" s="50" t="str">
        <f t="shared" si="14"/>
        <v/>
      </c>
    </row>
    <row r="89" spans="1:8" x14ac:dyDescent="0.15">
      <c r="A89" s="13" t="str">
        <f t="shared" si="8"/>
        <v/>
      </c>
      <c r="B89" s="16" t="str">
        <f t="shared" si="15"/>
        <v/>
      </c>
      <c r="C89" s="16" t="str">
        <f t="shared" si="10"/>
        <v/>
      </c>
      <c r="D89" s="16" t="str">
        <f t="shared" si="11"/>
        <v/>
      </c>
      <c r="E89" s="16" t="str">
        <f t="shared" si="9"/>
        <v/>
      </c>
      <c r="F89" s="16" t="str">
        <f t="shared" si="12"/>
        <v/>
      </c>
      <c r="G89" s="16" t="str">
        <f t="shared" si="13"/>
        <v/>
      </c>
      <c r="H89" s="50" t="str">
        <f t="shared" si="14"/>
        <v/>
      </c>
    </row>
    <row r="90" spans="1:8" x14ac:dyDescent="0.15">
      <c r="A90" s="13" t="str">
        <f t="shared" si="8"/>
        <v/>
      </c>
      <c r="B90" s="16" t="str">
        <f t="shared" si="15"/>
        <v/>
      </c>
      <c r="C90" s="16" t="str">
        <f t="shared" si="10"/>
        <v/>
      </c>
      <c r="D90" s="16" t="str">
        <f t="shared" si="11"/>
        <v/>
      </c>
      <c r="E90" s="16" t="str">
        <f t="shared" si="9"/>
        <v/>
      </c>
      <c r="F90" s="16" t="str">
        <f t="shared" si="12"/>
        <v/>
      </c>
      <c r="G90" s="16" t="str">
        <f t="shared" si="13"/>
        <v/>
      </c>
      <c r="H90" s="50" t="str">
        <f t="shared" si="14"/>
        <v/>
      </c>
    </row>
    <row r="91" spans="1:8" x14ac:dyDescent="0.15">
      <c r="A91" s="13" t="str">
        <f t="shared" si="8"/>
        <v/>
      </c>
      <c r="B91" s="16" t="str">
        <f t="shared" si="15"/>
        <v/>
      </c>
      <c r="C91" s="16" t="str">
        <f t="shared" si="10"/>
        <v/>
      </c>
      <c r="D91" s="16" t="str">
        <f t="shared" si="11"/>
        <v/>
      </c>
      <c r="E91" s="16" t="str">
        <f t="shared" si="9"/>
        <v/>
      </c>
      <c r="F91" s="16" t="str">
        <f t="shared" si="12"/>
        <v/>
      </c>
      <c r="G91" s="16" t="str">
        <f t="shared" si="13"/>
        <v/>
      </c>
      <c r="H91" s="50" t="str">
        <f t="shared" si="14"/>
        <v/>
      </c>
    </row>
    <row r="92" spans="1:8" x14ac:dyDescent="0.15">
      <c r="A92" s="13" t="str">
        <f t="shared" si="8"/>
        <v/>
      </c>
      <c r="B92" s="16" t="str">
        <f t="shared" si="15"/>
        <v/>
      </c>
      <c r="C92" s="16" t="str">
        <f t="shared" si="10"/>
        <v/>
      </c>
      <c r="D92" s="16" t="str">
        <f t="shared" si="11"/>
        <v/>
      </c>
      <c r="E92" s="16" t="str">
        <f t="shared" si="9"/>
        <v/>
      </c>
      <c r="F92" s="16" t="str">
        <f t="shared" si="12"/>
        <v/>
      </c>
      <c r="G92" s="16" t="str">
        <f t="shared" si="13"/>
        <v/>
      </c>
      <c r="H92" s="50" t="str">
        <f t="shared" si="14"/>
        <v/>
      </c>
    </row>
    <row r="93" spans="1:8" x14ac:dyDescent="0.15">
      <c r="A93" s="13" t="str">
        <f t="shared" si="8"/>
        <v/>
      </c>
      <c r="B93" s="16" t="str">
        <f t="shared" si="15"/>
        <v/>
      </c>
      <c r="C93" s="16" t="str">
        <f t="shared" si="10"/>
        <v/>
      </c>
      <c r="D93" s="16" t="str">
        <f t="shared" si="11"/>
        <v/>
      </c>
      <c r="E93" s="16" t="str">
        <f t="shared" si="9"/>
        <v/>
      </c>
      <c r="F93" s="16" t="str">
        <f t="shared" si="12"/>
        <v/>
      </c>
      <c r="G93" s="16" t="str">
        <f t="shared" si="13"/>
        <v/>
      </c>
      <c r="H93" s="50" t="str">
        <f t="shared" si="14"/>
        <v/>
      </c>
    </row>
    <row r="94" spans="1:8" x14ac:dyDescent="0.15">
      <c r="A94" s="13" t="str">
        <f t="shared" si="8"/>
        <v/>
      </c>
      <c r="B94" s="16" t="str">
        <f t="shared" si="15"/>
        <v/>
      </c>
      <c r="C94" s="16" t="str">
        <f t="shared" si="10"/>
        <v/>
      </c>
      <c r="D94" s="16" t="str">
        <f t="shared" si="11"/>
        <v/>
      </c>
      <c r="E94" s="16" t="str">
        <f t="shared" si="9"/>
        <v/>
      </c>
      <c r="F94" s="16" t="str">
        <f t="shared" si="12"/>
        <v/>
      </c>
      <c r="G94" s="16" t="str">
        <f t="shared" si="13"/>
        <v/>
      </c>
      <c r="H94" s="50" t="str">
        <f t="shared" si="14"/>
        <v/>
      </c>
    </row>
    <row r="95" spans="1:8" x14ac:dyDescent="0.15">
      <c r="A95" s="13" t="str">
        <f t="shared" si="8"/>
        <v/>
      </c>
      <c r="B95" s="16" t="str">
        <f t="shared" si="15"/>
        <v/>
      </c>
      <c r="C95" s="16" t="str">
        <f t="shared" si="10"/>
        <v/>
      </c>
      <c r="D95" s="16" t="str">
        <f t="shared" si="11"/>
        <v/>
      </c>
      <c r="E95" s="16" t="str">
        <f t="shared" si="9"/>
        <v/>
      </c>
      <c r="F95" s="16" t="str">
        <f t="shared" si="12"/>
        <v/>
      </c>
      <c r="G95" s="16" t="str">
        <f t="shared" si="13"/>
        <v/>
      </c>
      <c r="H95" s="50" t="str">
        <f t="shared" si="14"/>
        <v/>
      </c>
    </row>
    <row r="96" spans="1:8" x14ac:dyDescent="0.15">
      <c r="A96" s="13" t="str">
        <f t="shared" si="8"/>
        <v/>
      </c>
      <c r="B96" s="16" t="str">
        <f t="shared" si="15"/>
        <v/>
      </c>
      <c r="C96" s="16" t="str">
        <f t="shared" si="10"/>
        <v/>
      </c>
      <c r="D96" s="16" t="str">
        <f t="shared" si="11"/>
        <v/>
      </c>
      <c r="E96" s="16" t="str">
        <f t="shared" si="9"/>
        <v/>
      </c>
      <c r="F96" s="16" t="str">
        <f t="shared" si="12"/>
        <v/>
      </c>
      <c r="G96" s="16" t="str">
        <f t="shared" si="13"/>
        <v/>
      </c>
      <c r="H96" s="50" t="str">
        <f t="shared" si="14"/>
        <v/>
      </c>
    </row>
    <row r="97" spans="1:8" x14ac:dyDescent="0.15">
      <c r="A97" s="13" t="str">
        <f t="shared" si="8"/>
        <v/>
      </c>
      <c r="B97" s="16" t="str">
        <f t="shared" si="15"/>
        <v/>
      </c>
      <c r="C97" s="16" t="str">
        <f t="shared" si="10"/>
        <v/>
      </c>
      <c r="D97" s="16" t="str">
        <f t="shared" si="11"/>
        <v/>
      </c>
      <c r="E97" s="16" t="str">
        <f t="shared" si="9"/>
        <v/>
      </c>
      <c r="F97" s="16" t="str">
        <f t="shared" si="12"/>
        <v/>
      </c>
      <c r="G97" s="16" t="str">
        <f t="shared" si="13"/>
        <v/>
      </c>
      <c r="H97" s="50" t="str">
        <f t="shared" si="14"/>
        <v/>
      </c>
    </row>
    <row r="98" spans="1:8" x14ac:dyDescent="0.15">
      <c r="A98" s="13" t="str">
        <f t="shared" si="8"/>
        <v/>
      </c>
      <c r="B98" s="16" t="str">
        <f t="shared" si="15"/>
        <v/>
      </c>
      <c r="C98" s="16" t="str">
        <f t="shared" si="10"/>
        <v/>
      </c>
      <c r="D98" s="16" t="str">
        <f t="shared" si="11"/>
        <v/>
      </c>
      <c r="E98" s="16" t="str">
        <f t="shared" si="9"/>
        <v/>
      </c>
      <c r="F98" s="16" t="str">
        <f t="shared" si="12"/>
        <v/>
      </c>
      <c r="G98" s="16" t="str">
        <f t="shared" si="13"/>
        <v/>
      </c>
      <c r="H98" s="50" t="str">
        <f t="shared" si="14"/>
        <v/>
      </c>
    </row>
    <row r="99" spans="1:8" x14ac:dyDescent="0.15">
      <c r="A99" s="13" t="str">
        <f t="shared" si="8"/>
        <v/>
      </c>
      <c r="B99" s="16" t="str">
        <f t="shared" si="15"/>
        <v/>
      </c>
      <c r="C99" s="16" t="str">
        <f t="shared" si="10"/>
        <v/>
      </c>
      <c r="D99" s="16" t="str">
        <f t="shared" si="11"/>
        <v/>
      </c>
      <c r="E99" s="16" t="str">
        <f t="shared" si="9"/>
        <v/>
      </c>
      <c r="F99" s="16" t="str">
        <f t="shared" si="12"/>
        <v/>
      </c>
      <c r="G99" s="16" t="str">
        <f t="shared" si="13"/>
        <v/>
      </c>
      <c r="H99" s="50" t="str">
        <f t="shared" si="14"/>
        <v/>
      </c>
    </row>
    <row r="100" spans="1:8" x14ac:dyDescent="0.15">
      <c r="A100" s="13" t="str">
        <f t="shared" si="8"/>
        <v/>
      </c>
      <c r="B100" s="16" t="str">
        <f t="shared" si="15"/>
        <v/>
      </c>
      <c r="C100" s="16" t="str">
        <f t="shared" si="10"/>
        <v/>
      </c>
      <c r="D100" s="16" t="str">
        <f t="shared" si="11"/>
        <v/>
      </c>
      <c r="E100" s="16" t="str">
        <f t="shared" si="9"/>
        <v/>
      </c>
      <c r="F100" s="16" t="str">
        <f t="shared" si="12"/>
        <v/>
      </c>
      <c r="G100" s="16" t="str">
        <f t="shared" si="13"/>
        <v/>
      </c>
      <c r="H100" s="50" t="str">
        <f t="shared" si="14"/>
        <v/>
      </c>
    </row>
    <row r="101" spans="1:8" x14ac:dyDescent="0.15">
      <c r="A101" s="13" t="str">
        <f t="shared" si="8"/>
        <v/>
      </c>
      <c r="B101" s="16" t="str">
        <f t="shared" si="15"/>
        <v/>
      </c>
      <c r="C101" s="16" t="str">
        <f t="shared" si="10"/>
        <v/>
      </c>
      <c r="D101" s="16" t="str">
        <f t="shared" si="11"/>
        <v/>
      </c>
      <c r="E101" s="16" t="str">
        <f t="shared" si="9"/>
        <v/>
      </c>
      <c r="F101" s="16" t="str">
        <f t="shared" si="12"/>
        <v/>
      </c>
      <c r="G101" s="16" t="str">
        <f t="shared" si="13"/>
        <v/>
      </c>
      <c r="H101" s="50" t="str">
        <f t="shared" si="14"/>
        <v/>
      </c>
    </row>
    <row r="102" spans="1:8" x14ac:dyDescent="0.15">
      <c r="A102" s="13" t="str">
        <f t="shared" si="8"/>
        <v/>
      </c>
      <c r="B102" s="16" t="str">
        <f t="shared" si="15"/>
        <v/>
      </c>
      <c r="C102" s="16" t="str">
        <f t="shared" si="10"/>
        <v/>
      </c>
      <c r="D102" s="16" t="str">
        <f t="shared" si="11"/>
        <v/>
      </c>
      <c r="E102" s="16" t="str">
        <f t="shared" si="9"/>
        <v/>
      </c>
      <c r="F102" s="16" t="str">
        <f t="shared" si="12"/>
        <v/>
      </c>
      <c r="G102" s="16" t="str">
        <f t="shared" si="13"/>
        <v/>
      </c>
      <c r="H102" s="50" t="str">
        <f t="shared" si="14"/>
        <v/>
      </c>
    </row>
    <row r="103" spans="1:8" x14ac:dyDescent="0.15">
      <c r="A103" s="13" t="str">
        <f t="shared" si="8"/>
        <v/>
      </c>
      <c r="B103" s="16" t="str">
        <f t="shared" si="15"/>
        <v/>
      </c>
      <c r="C103" s="16" t="str">
        <f t="shared" si="10"/>
        <v/>
      </c>
      <c r="D103" s="16" t="str">
        <f t="shared" si="11"/>
        <v/>
      </c>
      <c r="E103" s="16" t="str">
        <f t="shared" si="9"/>
        <v/>
      </c>
      <c r="F103" s="16" t="str">
        <f t="shared" si="12"/>
        <v/>
      </c>
      <c r="G103" s="16" t="str">
        <f t="shared" si="13"/>
        <v/>
      </c>
      <c r="H103" s="50" t="str">
        <f t="shared" si="14"/>
        <v/>
      </c>
    </row>
    <row r="104" spans="1:8" x14ac:dyDescent="0.15">
      <c r="A104" s="13" t="str">
        <f t="shared" si="8"/>
        <v/>
      </c>
      <c r="B104" s="16" t="str">
        <f t="shared" si="15"/>
        <v/>
      </c>
      <c r="C104" s="16" t="str">
        <f t="shared" si="10"/>
        <v/>
      </c>
      <c r="D104" s="16" t="str">
        <f t="shared" si="11"/>
        <v/>
      </c>
      <c r="E104" s="16" t="str">
        <f t="shared" si="9"/>
        <v/>
      </c>
      <c r="F104" s="16" t="str">
        <f t="shared" si="12"/>
        <v/>
      </c>
      <c r="G104" s="16" t="str">
        <f t="shared" si="13"/>
        <v/>
      </c>
      <c r="H104" s="50" t="str">
        <f t="shared" si="14"/>
        <v/>
      </c>
    </row>
    <row r="105" spans="1:8" x14ac:dyDescent="0.15">
      <c r="A105" s="13" t="str">
        <f t="shared" si="8"/>
        <v/>
      </c>
      <c r="B105" s="16" t="str">
        <f t="shared" si="15"/>
        <v/>
      </c>
      <c r="C105" s="16" t="str">
        <f t="shared" si="10"/>
        <v/>
      </c>
      <c r="D105" s="16" t="str">
        <f t="shared" si="11"/>
        <v/>
      </c>
      <c r="E105" s="16" t="str">
        <f t="shared" si="9"/>
        <v/>
      </c>
      <c r="F105" s="16" t="str">
        <f t="shared" si="12"/>
        <v/>
      </c>
      <c r="G105" s="16" t="str">
        <f t="shared" si="13"/>
        <v/>
      </c>
      <c r="H105" s="50" t="str">
        <f t="shared" si="14"/>
        <v/>
      </c>
    </row>
    <row r="106" spans="1:8" x14ac:dyDescent="0.15">
      <c r="A106" s="13" t="str">
        <f t="shared" si="8"/>
        <v/>
      </c>
      <c r="B106" s="16" t="str">
        <f t="shared" si="15"/>
        <v/>
      </c>
      <c r="C106" s="16" t="str">
        <f t="shared" si="10"/>
        <v/>
      </c>
      <c r="D106" s="16" t="str">
        <f t="shared" si="11"/>
        <v/>
      </c>
      <c r="E106" s="16" t="str">
        <f t="shared" si="9"/>
        <v/>
      </c>
      <c r="F106" s="16" t="str">
        <f t="shared" si="12"/>
        <v/>
      </c>
      <c r="G106" s="16" t="str">
        <f t="shared" si="13"/>
        <v/>
      </c>
      <c r="H106" s="50" t="str">
        <f t="shared" si="14"/>
        <v/>
      </c>
    </row>
    <row r="107" spans="1:8" x14ac:dyDescent="0.15">
      <c r="A107" s="13" t="str">
        <f t="shared" si="8"/>
        <v/>
      </c>
      <c r="B107" s="16" t="str">
        <f t="shared" si="15"/>
        <v/>
      </c>
      <c r="C107" s="16" t="str">
        <f t="shared" si="10"/>
        <v/>
      </c>
      <c r="D107" s="16" t="str">
        <f t="shared" si="11"/>
        <v/>
      </c>
      <c r="E107" s="16" t="str">
        <f t="shared" si="9"/>
        <v/>
      </c>
      <c r="F107" s="16" t="str">
        <f t="shared" si="12"/>
        <v/>
      </c>
      <c r="G107" s="16" t="str">
        <f t="shared" si="13"/>
        <v/>
      </c>
      <c r="H107" s="50" t="str">
        <f t="shared" si="14"/>
        <v/>
      </c>
    </row>
    <row r="108" spans="1:8" x14ac:dyDescent="0.15">
      <c r="A108" s="13" t="str">
        <f t="shared" si="8"/>
        <v/>
      </c>
      <c r="B108" s="16" t="str">
        <f t="shared" si="15"/>
        <v/>
      </c>
      <c r="C108" s="16" t="str">
        <f t="shared" si="10"/>
        <v/>
      </c>
      <c r="D108" s="16" t="str">
        <f t="shared" si="11"/>
        <v/>
      </c>
      <c r="E108" s="16" t="str">
        <f t="shared" si="9"/>
        <v/>
      </c>
      <c r="F108" s="16" t="str">
        <f t="shared" si="12"/>
        <v/>
      </c>
      <c r="G108" s="16" t="str">
        <f t="shared" si="13"/>
        <v/>
      </c>
      <c r="H108" s="50" t="str">
        <f t="shared" si="14"/>
        <v/>
      </c>
    </row>
    <row r="109" spans="1:8" x14ac:dyDescent="0.15">
      <c r="A109" s="13" t="str">
        <f t="shared" si="8"/>
        <v/>
      </c>
      <c r="B109" s="16" t="str">
        <f t="shared" si="15"/>
        <v/>
      </c>
      <c r="C109" s="16" t="str">
        <f t="shared" si="10"/>
        <v/>
      </c>
      <c r="D109" s="16" t="str">
        <f t="shared" si="11"/>
        <v/>
      </c>
      <c r="E109" s="16" t="str">
        <f t="shared" si="9"/>
        <v/>
      </c>
      <c r="F109" s="16" t="str">
        <f t="shared" si="12"/>
        <v/>
      </c>
      <c r="G109" s="16" t="str">
        <f t="shared" si="13"/>
        <v/>
      </c>
      <c r="H109" s="50" t="str">
        <f t="shared" si="14"/>
        <v/>
      </c>
    </row>
    <row r="110" spans="1:8" x14ac:dyDescent="0.15">
      <c r="A110" s="13" t="str">
        <f t="shared" si="8"/>
        <v/>
      </c>
      <c r="B110" s="16" t="str">
        <f t="shared" si="15"/>
        <v/>
      </c>
      <c r="C110" s="16" t="str">
        <f t="shared" si="10"/>
        <v/>
      </c>
      <c r="D110" s="16" t="str">
        <f t="shared" si="11"/>
        <v/>
      </c>
      <c r="E110" s="16" t="str">
        <f t="shared" si="9"/>
        <v/>
      </c>
      <c r="F110" s="16" t="str">
        <f t="shared" si="12"/>
        <v/>
      </c>
      <c r="G110" s="16" t="str">
        <f t="shared" si="13"/>
        <v/>
      </c>
      <c r="H110" s="50" t="str">
        <f t="shared" si="14"/>
        <v/>
      </c>
    </row>
    <row r="111" spans="1:8" x14ac:dyDescent="0.15">
      <c r="A111" s="13" t="str">
        <f t="shared" si="8"/>
        <v/>
      </c>
      <c r="B111" s="16" t="str">
        <f t="shared" si="15"/>
        <v/>
      </c>
      <c r="C111" s="16" t="str">
        <f t="shared" si="10"/>
        <v/>
      </c>
      <c r="D111" s="16" t="str">
        <f t="shared" si="11"/>
        <v/>
      </c>
      <c r="E111" s="16" t="str">
        <f t="shared" si="9"/>
        <v/>
      </c>
      <c r="F111" s="16" t="str">
        <f t="shared" si="12"/>
        <v/>
      </c>
      <c r="G111" s="16" t="str">
        <f t="shared" si="13"/>
        <v/>
      </c>
      <c r="H111" s="50" t="str">
        <f t="shared" si="14"/>
        <v/>
      </c>
    </row>
    <row r="112" spans="1:8" x14ac:dyDescent="0.15">
      <c r="A112" s="13" t="str">
        <f t="shared" si="8"/>
        <v/>
      </c>
      <c r="B112" s="16" t="str">
        <f t="shared" si="15"/>
        <v/>
      </c>
      <c r="C112" s="16" t="str">
        <f t="shared" si="10"/>
        <v/>
      </c>
      <c r="D112" s="16" t="str">
        <f t="shared" si="11"/>
        <v/>
      </c>
      <c r="E112" s="16" t="str">
        <f t="shared" si="9"/>
        <v/>
      </c>
      <c r="F112" s="16" t="str">
        <f t="shared" si="12"/>
        <v/>
      </c>
      <c r="G112" s="16" t="str">
        <f t="shared" si="13"/>
        <v/>
      </c>
      <c r="H112" s="50" t="str">
        <f t="shared" si="14"/>
        <v/>
      </c>
    </row>
    <row r="113" spans="1:8" x14ac:dyDescent="0.15">
      <c r="A113" s="13" t="str">
        <f t="shared" si="8"/>
        <v/>
      </c>
      <c r="B113" s="16" t="str">
        <f t="shared" si="15"/>
        <v/>
      </c>
      <c r="C113" s="16" t="str">
        <f t="shared" si="10"/>
        <v/>
      </c>
      <c r="D113" s="16" t="str">
        <f t="shared" si="11"/>
        <v/>
      </c>
      <c r="E113" s="16" t="str">
        <f t="shared" si="9"/>
        <v/>
      </c>
      <c r="F113" s="16" t="str">
        <f t="shared" si="12"/>
        <v/>
      </c>
      <c r="G113" s="16" t="str">
        <f t="shared" si="13"/>
        <v/>
      </c>
      <c r="H113" s="50" t="str">
        <f t="shared" si="14"/>
        <v/>
      </c>
    </row>
    <row r="114" spans="1:8" x14ac:dyDescent="0.15">
      <c r="A114" s="13" t="str">
        <f t="shared" si="8"/>
        <v/>
      </c>
      <c r="B114" s="16" t="str">
        <f t="shared" si="15"/>
        <v/>
      </c>
      <c r="C114" s="16" t="str">
        <f t="shared" si="10"/>
        <v/>
      </c>
      <c r="D114" s="16" t="str">
        <f t="shared" si="11"/>
        <v/>
      </c>
      <c r="E114" s="16" t="str">
        <f t="shared" si="9"/>
        <v/>
      </c>
      <c r="F114" s="16" t="str">
        <f t="shared" si="12"/>
        <v/>
      </c>
      <c r="G114" s="16" t="str">
        <f t="shared" si="13"/>
        <v/>
      </c>
      <c r="H114" s="50" t="str">
        <f t="shared" si="14"/>
        <v/>
      </c>
    </row>
    <row r="115" spans="1:8" x14ac:dyDescent="0.15">
      <c r="A115" s="13" t="str">
        <f t="shared" si="8"/>
        <v/>
      </c>
      <c r="B115" s="16" t="str">
        <f t="shared" si="15"/>
        <v/>
      </c>
      <c r="C115" s="16" t="str">
        <f t="shared" si="10"/>
        <v/>
      </c>
      <c r="D115" s="16" t="str">
        <f t="shared" si="11"/>
        <v/>
      </c>
      <c r="E115" s="16" t="str">
        <f t="shared" si="9"/>
        <v/>
      </c>
      <c r="F115" s="16" t="str">
        <f t="shared" si="12"/>
        <v/>
      </c>
      <c r="G115" s="16" t="str">
        <f t="shared" si="13"/>
        <v/>
      </c>
      <c r="H115" s="50" t="str">
        <f t="shared" si="14"/>
        <v/>
      </c>
    </row>
    <row r="116" spans="1:8" x14ac:dyDescent="0.15">
      <c r="A116" s="13" t="str">
        <f t="shared" si="8"/>
        <v/>
      </c>
      <c r="B116" s="16" t="str">
        <f t="shared" si="15"/>
        <v/>
      </c>
      <c r="C116" s="16" t="str">
        <f t="shared" si="10"/>
        <v/>
      </c>
      <c r="D116" s="16" t="str">
        <f t="shared" si="11"/>
        <v/>
      </c>
      <c r="E116" s="16" t="str">
        <f t="shared" si="9"/>
        <v/>
      </c>
      <c r="F116" s="16" t="str">
        <f t="shared" si="12"/>
        <v/>
      </c>
      <c r="G116" s="16" t="str">
        <f t="shared" si="13"/>
        <v/>
      </c>
      <c r="H116" s="50" t="str">
        <f t="shared" si="14"/>
        <v/>
      </c>
    </row>
    <row r="117" spans="1:8" x14ac:dyDescent="0.15">
      <c r="A117" s="13" t="str">
        <f t="shared" si="8"/>
        <v/>
      </c>
      <c r="B117" s="16" t="str">
        <f t="shared" si="15"/>
        <v/>
      </c>
      <c r="C117" s="16" t="str">
        <f t="shared" si="10"/>
        <v/>
      </c>
      <c r="D117" s="16" t="str">
        <f t="shared" si="11"/>
        <v/>
      </c>
      <c r="E117" s="16" t="str">
        <f t="shared" si="9"/>
        <v/>
      </c>
      <c r="F117" s="16" t="str">
        <f t="shared" si="12"/>
        <v/>
      </c>
      <c r="G117" s="16" t="str">
        <f t="shared" si="13"/>
        <v/>
      </c>
      <c r="H117" s="50" t="str">
        <f t="shared" si="14"/>
        <v/>
      </c>
    </row>
    <row r="118" spans="1:8" x14ac:dyDescent="0.15">
      <c r="A118" s="13" t="str">
        <f t="shared" si="8"/>
        <v/>
      </c>
      <c r="B118" s="16" t="str">
        <f t="shared" si="15"/>
        <v/>
      </c>
      <c r="C118" s="16" t="str">
        <f t="shared" si="10"/>
        <v/>
      </c>
      <c r="D118" s="16" t="str">
        <f t="shared" si="11"/>
        <v/>
      </c>
      <c r="E118" s="16" t="str">
        <f t="shared" si="9"/>
        <v/>
      </c>
      <c r="F118" s="16" t="str">
        <f t="shared" si="12"/>
        <v/>
      </c>
      <c r="G118" s="16" t="str">
        <f t="shared" si="13"/>
        <v/>
      </c>
      <c r="H118" s="50" t="str">
        <f t="shared" si="14"/>
        <v/>
      </c>
    </row>
    <row r="119" spans="1:8" x14ac:dyDescent="0.15">
      <c r="A119" s="13" t="str">
        <f t="shared" si="8"/>
        <v/>
      </c>
      <c r="B119" s="16" t="str">
        <f t="shared" si="15"/>
        <v/>
      </c>
      <c r="C119" s="16" t="str">
        <f t="shared" si="10"/>
        <v/>
      </c>
      <c r="D119" s="16" t="str">
        <f t="shared" si="11"/>
        <v/>
      </c>
      <c r="E119" s="16" t="str">
        <f t="shared" si="9"/>
        <v/>
      </c>
      <c r="F119" s="16" t="str">
        <f t="shared" si="12"/>
        <v/>
      </c>
      <c r="G119" s="16" t="str">
        <f t="shared" si="13"/>
        <v/>
      </c>
      <c r="H119" s="50" t="str">
        <f t="shared" si="14"/>
        <v/>
      </c>
    </row>
    <row r="120" spans="1:8" x14ac:dyDescent="0.15">
      <c r="A120" s="13" t="str">
        <f t="shared" si="8"/>
        <v/>
      </c>
      <c r="B120" s="16" t="str">
        <f t="shared" si="15"/>
        <v/>
      </c>
      <c r="C120" s="16" t="str">
        <f t="shared" si="10"/>
        <v/>
      </c>
      <c r="D120" s="16" t="str">
        <f t="shared" si="11"/>
        <v/>
      </c>
      <c r="E120" s="16" t="str">
        <f t="shared" si="9"/>
        <v/>
      </c>
      <c r="F120" s="16" t="str">
        <f t="shared" si="12"/>
        <v/>
      </c>
      <c r="G120" s="16" t="str">
        <f t="shared" si="13"/>
        <v/>
      </c>
      <c r="H120" s="50" t="str">
        <f t="shared" si="14"/>
        <v/>
      </c>
    </row>
    <row r="121" spans="1:8" x14ac:dyDescent="0.15">
      <c r="A121" s="13" t="str">
        <f t="shared" si="8"/>
        <v/>
      </c>
      <c r="B121" s="16" t="str">
        <f t="shared" si="15"/>
        <v/>
      </c>
      <c r="C121" s="16" t="str">
        <f t="shared" si="10"/>
        <v/>
      </c>
      <c r="D121" s="16" t="str">
        <f t="shared" si="11"/>
        <v/>
      </c>
      <c r="E121" s="16" t="str">
        <f t="shared" si="9"/>
        <v/>
      </c>
      <c r="F121" s="16" t="str">
        <f t="shared" si="12"/>
        <v/>
      </c>
      <c r="G121" s="16" t="str">
        <f t="shared" si="13"/>
        <v/>
      </c>
      <c r="H121" s="50" t="str">
        <f t="shared" si="14"/>
        <v/>
      </c>
    </row>
    <row r="122" spans="1:8" x14ac:dyDescent="0.15">
      <c r="A122" s="13" t="str">
        <f t="shared" si="8"/>
        <v/>
      </c>
      <c r="B122" s="16" t="str">
        <f t="shared" si="15"/>
        <v/>
      </c>
      <c r="C122" s="16" t="str">
        <f t="shared" si="10"/>
        <v/>
      </c>
      <c r="D122" s="16" t="str">
        <f t="shared" si="11"/>
        <v/>
      </c>
      <c r="E122" s="16" t="str">
        <f t="shared" si="9"/>
        <v/>
      </c>
      <c r="F122" s="16" t="str">
        <f t="shared" si="12"/>
        <v/>
      </c>
      <c r="G122" s="16" t="str">
        <f t="shared" si="13"/>
        <v/>
      </c>
      <c r="H122" s="50" t="str">
        <f t="shared" si="14"/>
        <v/>
      </c>
    </row>
    <row r="123" spans="1:8" x14ac:dyDescent="0.15">
      <c r="A123" s="13" t="str">
        <f t="shared" si="8"/>
        <v/>
      </c>
      <c r="B123" s="16" t="str">
        <f t="shared" si="15"/>
        <v/>
      </c>
      <c r="C123" s="16" t="str">
        <f t="shared" si="10"/>
        <v/>
      </c>
      <c r="D123" s="16" t="str">
        <f t="shared" si="11"/>
        <v/>
      </c>
      <c r="E123" s="16" t="str">
        <f t="shared" si="9"/>
        <v/>
      </c>
      <c r="F123" s="16" t="str">
        <f t="shared" si="12"/>
        <v/>
      </c>
      <c r="G123" s="16" t="str">
        <f t="shared" si="13"/>
        <v/>
      </c>
      <c r="H123" s="50" t="str">
        <f t="shared" si="14"/>
        <v/>
      </c>
    </row>
    <row r="124" spans="1:8" x14ac:dyDescent="0.15">
      <c r="A124" s="13" t="str">
        <f t="shared" si="8"/>
        <v/>
      </c>
      <c r="B124" s="16" t="str">
        <f t="shared" si="15"/>
        <v/>
      </c>
      <c r="C124" s="16" t="str">
        <f t="shared" si="10"/>
        <v/>
      </c>
      <c r="D124" s="16" t="str">
        <f t="shared" si="11"/>
        <v/>
      </c>
      <c r="E124" s="16" t="str">
        <f t="shared" si="9"/>
        <v/>
      </c>
      <c r="F124" s="16" t="str">
        <f t="shared" si="12"/>
        <v/>
      </c>
      <c r="G124" s="16" t="str">
        <f t="shared" si="13"/>
        <v/>
      </c>
      <c r="H124" s="50" t="str">
        <f t="shared" si="14"/>
        <v/>
      </c>
    </row>
    <row r="125" spans="1:8" x14ac:dyDescent="0.15">
      <c r="A125" s="13" t="str">
        <f t="shared" si="8"/>
        <v/>
      </c>
      <c r="B125" s="16" t="str">
        <f t="shared" si="15"/>
        <v/>
      </c>
      <c r="C125" s="16" t="str">
        <f t="shared" si="10"/>
        <v/>
      </c>
      <c r="D125" s="16" t="str">
        <f t="shared" si="11"/>
        <v/>
      </c>
      <c r="E125" s="16" t="str">
        <f t="shared" si="9"/>
        <v/>
      </c>
      <c r="F125" s="16" t="str">
        <f t="shared" si="12"/>
        <v/>
      </c>
      <c r="G125" s="16" t="str">
        <f t="shared" si="13"/>
        <v/>
      </c>
      <c r="H125" s="50" t="str">
        <f t="shared" si="14"/>
        <v/>
      </c>
    </row>
    <row r="126" spans="1:8" x14ac:dyDescent="0.15">
      <c r="A126" s="13" t="str">
        <f t="shared" si="8"/>
        <v/>
      </c>
      <c r="B126" s="16" t="str">
        <f t="shared" si="15"/>
        <v/>
      </c>
      <c r="C126" s="16" t="str">
        <f t="shared" si="10"/>
        <v/>
      </c>
      <c r="D126" s="16" t="str">
        <f t="shared" si="11"/>
        <v/>
      </c>
      <c r="E126" s="16" t="str">
        <f t="shared" si="9"/>
        <v/>
      </c>
      <c r="F126" s="16" t="str">
        <f t="shared" si="12"/>
        <v/>
      </c>
      <c r="G126" s="16" t="str">
        <f t="shared" si="13"/>
        <v/>
      </c>
      <c r="H126" s="50" t="str">
        <f t="shared" si="14"/>
        <v/>
      </c>
    </row>
    <row r="127" spans="1:8" x14ac:dyDescent="0.15">
      <c r="A127" s="13" t="str">
        <f t="shared" si="8"/>
        <v/>
      </c>
      <c r="B127" s="16" t="str">
        <f t="shared" si="15"/>
        <v/>
      </c>
      <c r="C127" s="16" t="str">
        <f t="shared" si="10"/>
        <v/>
      </c>
      <c r="D127" s="16" t="str">
        <f t="shared" si="11"/>
        <v/>
      </c>
      <c r="E127" s="16" t="str">
        <f t="shared" si="9"/>
        <v/>
      </c>
      <c r="F127" s="16" t="str">
        <f t="shared" si="12"/>
        <v/>
      </c>
      <c r="G127" s="16" t="str">
        <f t="shared" si="13"/>
        <v/>
      </c>
      <c r="H127" s="50" t="str">
        <f t="shared" si="14"/>
        <v/>
      </c>
    </row>
    <row r="128" spans="1:8" x14ac:dyDescent="0.15">
      <c r="A128" s="13" t="str">
        <f t="shared" si="8"/>
        <v/>
      </c>
      <c r="B128" s="16" t="str">
        <f t="shared" si="15"/>
        <v/>
      </c>
      <c r="C128" s="16" t="str">
        <f t="shared" si="10"/>
        <v/>
      </c>
      <c r="D128" s="16" t="str">
        <f t="shared" si="11"/>
        <v/>
      </c>
      <c r="E128" s="16" t="str">
        <f t="shared" si="9"/>
        <v/>
      </c>
      <c r="F128" s="16" t="str">
        <f t="shared" si="12"/>
        <v/>
      </c>
      <c r="G128" s="16" t="str">
        <f t="shared" si="13"/>
        <v/>
      </c>
      <c r="H128" s="50" t="str">
        <f t="shared" si="14"/>
        <v/>
      </c>
    </row>
    <row r="129" spans="1:8" x14ac:dyDescent="0.15">
      <c r="A129" s="13" t="str">
        <f t="shared" si="8"/>
        <v/>
      </c>
      <c r="B129" s="16" t="str">
        <f t="shared" si="15"/>
        <v/>
      </c>
      <c r="C129" s="16" t="str">
        <f t="shared" si="10"/>
        <v/>
      </c>
      <c r="D129" s="16" t="str">
        <f t="shared" si="11"/>
        <v/>
      </c>
      <c r="E129" s="16" t="str">
        <f t="shared" si="9"/>
        <v/>
      </c>
      <c r="F129" s="16" t="str">
        <f t="shared" si="12"/>
        <v/>
      </c>
      <c r="G129" s="16" t="str">
        <f t="shared" si="13"/>
        <v/>
      </c>
      <c r="H129" s="50" t="str">
        <f t="shared" si="14"/>
        <v/>
      </c>
    </row>
    <row r="130" spans="1:8" x14ac:dyDescent="0.15">
      <c r="A130" s="13" t="str">
        <f t="shared" si="8"/>
        <v/>
      </c>
      <c r="B130" s="16" t="str">
        <f t="shared" si="15"/>
        <v/>
      </c>
      <c r="C130" s="16" t="str">
        <f t="shared" si="10"/>
        <v/>
      </c>
      <c r="D130" s="16" t="str">
        <f t="shared" si="11"/>
        <v/>
      </c>
      <c r="E130" s="16" t="str">
        <f t="shared" si="9"/>
        <v/>
      </c>
      <c r="F130" s="16" t="str">
        <f t="shared" si="12"/>
        <v/>
      </c>
      <c r="G130" s="16" t="str">
        <f t="shared" si="13"/>
        <v/>
      </c>
      <c r="H130" s="50" t="str">
        <f t="shared" si="14"/>
        <v/>
      </c>
    </row>
    <row r="131" spans="1:8" x14ac:dyDescent="0.15">
      <c r="A131" s="13" t="str">
        <f t="shared" si="8"/>
        <v/>
      </c>
      <c r="B131" s="16" t="str">
        <f t="shared" si="15"/>
        <v/>
      </c>
      <c r="C131" s="16" t="str">
        <f t="shared" si="10"/>
        <v/>
      </c>
      <c r="D131" s="16" t="str">
        <f t="shared" si="11"/>
        <v/>
      </c>
      <c r="E131" s="16" t="str">
        <f t="shared" si="9"/>
        <v/>
      </c>
      <c r="F131" s="16" t="str">
        <f t="shared" si="12"/>
        <v/>
      </c>
      <c r="G131" s="16" t="str">
        <f t="shared" si="13"/>
        <v/>
      </c>
      <c r="H131" s="50" t="str">
        <f t="shared" si="14"/>
        <v/>
      </c>
    </row>
    <row r="132" spans="1:8" x14ac:dyDescent="0.15">
      <c r="A132" s="13" t="str">
        <f t="shared" si="8"/>
        <v/>
      </c>
      <c r="B132" s="16" t="str">
        <f t="shared" si="15"/>
        <v/>
      </c>
      <c r="C132" s="16" t="str">
        <f t="shared" si="10"/>
        <v/>
      </c>
      <c r="D132" s="16" t="str">
        <f t="shared" si="11"/>
        <v/>
      </c>
      <c r="E132" s="16" t="str">
        <f t="shared" si="9"/>
        <v/>
      </c>
      <c r="F132" s="16" t="str">
        <f t="shared" si="12"/>
        <v/>
      </c>
      <c r="G132" s="16" t="str">
        <f t="shared" si="13"/>
        <v/>
      </c>
      <c r="H132" s="50" t="str">
        <f t="shared" si="14"/>
        <v/>
      </c>
    </row>
    <row r="133" spans="1:8" x14ac:dyDescent="0.15">
      <c r="A133" s="13" t="str">
        <f t="shared" si="8"/>
        <v/>
      </c>
      <c r="B133" s="16" t="str">
        <f t="shared" si="15"/>
        <v/>
      </c>
      <c r="C133" s="16" t="str">
        <f t="shared" si="10"/>
        <v/>
      </c>
      <c r="D133" s="16" t="str">
        <f t="shared" si="11"/>
        <v/>
      </c>
      <c r="E133" s="16" t="str">
        <f t="shared" si="9"/>
        <v/>
      </c>
      <c r="F133" s="16" t="str">
        <f t="shared" si="12"/>
        <v/>
      </c>
      <c r="G133" s="16" t="str">
        <f t="shared" si="13"/>
        <v/>
      </c>
      <c r="H133" s="50" t="str">
        <f t="shared" si="14"/>
        <v/>
      </c>
    </row>
    <row r="134" spans="1:8" x14ac:dyDescent="0.15">
      <c r="A134" s="13" t="str">
        <f t="shared" si="8"/>
        <v/>
      </c>
      <c r="B134" s="16" t="str">
        <f t="shared" si="15"/>
        <v/>
      </c>
      <c r="C134" s="16" t="str">
        <f t="shared" si="10"/>
        <v/>
      </c>
      <c r="D134" s="16" t="str">
        <f t="shared" si="11"/>
        <v/>
      </c>
      <c r="E134" s="16" t="str">
        <f t="shared" si="9"/>
        <v/>
      </c>
      <c r="F134" s="16" t="str">
        <f t="shared" si="12"/>
        <v/>
      </c>
      <c r="G134" s="16" t="str">
        <f t="shared" si="13"/>
        <v/>
      </c>
      <c r="H134" s="50" t="str">
        <f t="shared" si="14"/>
        <v/>
      </c>
    </row>
    <row r="135" spans="1:8" x14ac:dyDescent="0.15">
      <c r="A135" s="13" t="str">
        <f t="shared" si="8"/>
        <v/>
      </c>
      <c r="B135" s="16" t="str">
        <f t="shared" si="15"/>
        <v/>
      </c>
      <c r="C135" s="16" t="str">
        <f t="shared" si="10"/>
        <v/>
      </c>
      <c r="D135" s="16" t="str">
        <f t="shared" si="11"/>
        <v/>
      </c>
      <c r="E135" s="16" t="str">
        <f t="shared" si="9"/>
        <v/>
      </c>
      <c r="F135" s="16" t="str">
        <f t="shared" si="12"/>
        <v/>
      </c>
      <c r="G135" s="16" t="str">
        <f t="shared" si="13"/>
        <v/>
      </c>
      <c r="H135" s="50" t="str">
        <f t="shared" si="14"/>
        <v/>
      </c>
    </row>
    <row r="136" spans="1:8" x14ac:dyDescent="0.15">
      <c r="A136" s="13" t="str">
        <f t="shared" ref="A136:A199" si="16">IF(ROW(A136)-8&lt;$B$2,ROW(A136)-7,"")</f>
        <v/>
      </c>
      <c r="B136" s="16" t="str">
        <f t="shared" si="15"/>
        <v/>
      </c>
      <c r="C136" s="16" t="str">
        <f t="shared" si="10"/>
        <v/>
      </c>
      <c r="D136" s="16" t="str">
        <f t="shared" si="11"/>
        <v/>
      </c>
      <c r="E136" s="16" t="str">
        <f t="shared" ref="E136:E199" si="17">IF(A136&lt;&gt;"",-$D$2/$B$2,"")</f>
        <v/>
      </c>
      <c r="F136" s="16" t="str">
        <f t="shared" si="12"/>
        <v/>
      </c>
      <c r="G136" s="16" t="str">
        <f t="shared" si="13"/>
        <v/>
      </c>
      <c r="H136" s="50" t="str">
        <f t="shared" si="14"/>
        <v/>
      </c>
    </row>
    <row r="137" spans="1:8" x14ac:dyDescent="0.15">
      <c r="A137" s="13" t="str">
        <f t="shared" si="16"/>
        <v/>
      </c>
      <c r="B137" s="16" t="str">
        <f t="shared" si="15"/>
        <v/>
      </c>
      <c r="C137" s="16" t="str">
        <f t="shared" ref="C137:C200" si="18">IF(ROW(A137)-8&lt;$B$2,D137+E137,"")</f>
        <v/>
      </c>
      <c r="D137" s="16" t="str">
        <f t="shared" ref="D137:D200" si="19">IFERROR(-B137*$C$2/$A$2,"")</f>
        <v/>
      </c>
      <c r="E137" s="16" t="str">
        <f t="shared" si="17"/>
        <v/>
      </c>
      <c r="F137" s="16" t="str">
        <f t="shared" ref="F137:F200" si="20">IFERROR(C137,"")</f>
        <v/>
      </c>
      <c r="G137" s="16" t="str">
        <f t="shared" ref="G137:G200" si="21">IF(A137&lt;&gt;"",B137+E137,"")</f>
        <v/>
      </c>
      <c r="H137" s="50" t="str">
        <f t="shared" ref="H137:H200" si="22">IFERROR(F137-D137*$J$2,"")</f>
        <v/>
      </c>
    </row>
    <row r="138" spans="1:8" x14ac:dyDescent="0.15">
      <c r="A138" s="13" t="str">
        <f t="shared" si="16"/>
        <v/>
      </c>
      <c r="B138" s="16" t="str">
        <f t="shared" ref="B138:B201" si="23">IF(ROW(A138)-8&lt;$B$2,G137,"")</f>
        <v/>
      </c>
      <c r="C138" s="16" t="str">
        <f t="shared" si="18"/>
        <v/>
      </c>
      <c r="D138" s="16" t="str">
        <f t="shared" si="19"/>
        <v/>
      </c>
      <c r="E138" s="16" t="str">
        <f t="shared" si="17"/>
        <v/>
      </c>
      <c r="F138" s="16" t="str">
        <f t="shared" si="20"/>
        <v/>
      </c>
      <c r="G138" s="16" t="str">
        <f t="shared" si="21"/>
        <v/>
      </c>
      <c r="H138" s="50" t="str">
        <f t="shared" si="22"/>
        <v/>
      </c>
    </row>
    <row r="139" spans="1:8" x14ac:dyDescent="0.15">
      <c r="A139" s="13" t="str">
        <f t="shared" si="16"/>
        <v/>
      </c>
      <c r="B139" s="16" t="str">
        <f t="shared" si="23"/>
        <v/>
      </c>
      <c r="C139" s="16" t="str">
        <f t="shared" si="18"/>
        <v/>
      </c>
      <c r="D139" s="16" t="str">
        <f t="shared" si="19"/>
        <v/>
      </c>
      <c r="E139" s="16" t="str">
        <f t="shared" si="17"/>
        <v/>
      </c>
      <c r="F139" s="16" t="str">
        <f t="shared" si="20"/>
        <v/>
      </c>
      <c r="G139" s="16" t="str">
        <f t="shared" si="21"/>
        <v/>
      </c>
      <c r="H139" s="50" t="str">
        <f t="shared" si="22"/>
        <v/>
      </c>
    </row>
    <row r="140" spans="1:8" x14ac:dyDescent="0.15">
      <c r="A140" s="13" t="str">
        <f t="shared" si="16"/>
        <v/>
      </c>
      <c r="B140" s="16" t="str">
        <f t="shared" si="23"/>
        <v/>
      </c>
      <c r="C140" s="16" t="str">
        <f t="shared" si="18"/>
        <v/>
      </c>
      <c r="D140" s="16" t="str">
        <f t="shared" si="19"/>
        <v/>
      </c>
      <c r="E140" s="16" t="str">
        <f t="shared" si="17"/>
        <v/>
      </c>
      <c r="F140" s="16" t="str">
        <f t="shared" si="20"/>
        <v/>
      </c>
      <c r="G140" s="16" t="str">
        <f t="shared" si="21"/>
        <v/>
      </c>
      <c r="H140" s="50" t="str">
        <f t="shared" si="22"/>
        <v/>
      </c>
    </row>
    <row r="141" spans="1:8" x14ac:dyDescent="0.15">
      <c r="A141" s="13" t="str">
        <f t="shared" si="16"/>
        <v/>
      </c>
      <c r="B141" s="16" t="str">
        <f t="shared" si="23"/>
        <v/>
      </c>
      <c r="C141" s="16" t="str">
        <f t="shared" si="18"/>
        <v/>
      </c>
      <c r="D141" s="16" t="str">
        <f t="shared" si="19"/>
        <v/>
      </c>
      <c r="E141" s="16" t="str">
        <f t="shared" si="17"/>
        <v/>
      </c>
      <c r="F141" s="16" t="str">
        <f t="shared" si="20"/>
        <v/>
      </c>
      <c r="G141" s="16" t="str">
        <f t="shared" si="21"/>
        <v/>
      </c>
      <c r="H141" s="50" t="str">
        <f t="shared" si="22"/>
        <v/>
      </c>
    </row>
    <row r="142" spans="1:8" x14ac:dyDescent="0.15">
      <c r="A142" s="13" t="str">
        <f t="shared" si="16"/>
        <v/>
      </c>
      <c r="B142" s="16" t="str">
        <f t="shared" si="23"/>
        <v/>
      </c>
      <c r="C142" s="16" t="str">
        <f t="shared" si="18"/>
        <v/>
      </c>
      <c r="D142" s="16" t="str">
        <f t="shared" si="19"/>
        <v/>
      </c>
      <c r="E142" s="16" t="str">
        <f t="shared" si="17"/>
        <v/>
      </c>
      <c r="F142" s="16" t="str">
        <f t="shared" si="20"/>
        <v/>
      </c>
      <c r="G142" s="16" t="str">
        <f t="shared" si="21"/>
        <v/>
      </c>
      <c r="H142" s="50" t="str">
        <f t="shared" si="22"/>
        <v/>
      </c>
    </row>
    <row r="143" spans="1:8" x14ac:dyDescent="0.15">
      <c r="A143" s="13" t="str">
        <f t="shared" si="16"/>
        <v/>
      </c>
      <c r="B143" s="16" t="str">
        <f t="shared" si="23"/>
        <v/>
      </c>
      <c r="C143" s="16" t="str">
        <f t="shared" si="18"/>
        <v/>
      </c>
      <c r="D143" s="16" t="str">
        <f t="shared" si="19"/>
        <v/>
      </c>
      <c r="E143" s="16" t="str">
        <f t="shared" si="17"/>
        <v/>
      </c>
      <c r="F143" s="16" t="str">
        <f t="shared" si="20"/>
        <v/>
      </c>
      <c r="G143" s="16" t="str">
        <f t="shared" si="21"/>
        <v/>
      </c>
      <c r="H143" s="50" t="str">
        <f t="shared" si="22"/>
        <v/>
      </c>
    </row>
    <row r="144" spans="1:8" x14ac:dyDescent="0.15">
      <c r="A144" s="13" t="str">
        <f t="shared" si="16"/>
        <v/>
      </c>
      <c r="B144" s="16" t="str">
        <f t="shared" si="23"/>
        <v/>
      </c>
      <c r="C144" s="16" t="str">
        <f t="shared" si="18"/>
        <v/>
      </c>
      <c r="D144" s="16" t="str">
        <f t="shared" si="19"/>
        <v/>
      </c>
      <c r="E144" s="16" t="str">
        <f t="shared" si="17"/>
        <v/>
      </c>
      <c r="F144" s="16" t="str">
        <f t="shared" si="20"/>
        <v/>
      </c>
      <c r="G144" s="16" t="str">
        <f t="shared" si="21"/>
        <v/>
      </c>
      <c r="H144" s="50" t="str">
        <f t="shared" si="22"/>
        <v/>
      </c>
    </row>
    <row r="145" spans="1:8" x14ac:dyDescent="0.15">
      <c r="A145" s="13" t="str">
        <f t="shared" si="16"/>
        <v/>
      </c>
      <c r="B145" s="16" t="str">
        <f t="shared" si="23"/>
        <v/>
      </c>
      <c r="C145" s="16" t="str">
        <f t="shared" si="18"/>
        <v/>
      </c>
      <c r="D145" s="16" t="str">
        <f t="shared" si="19"/>
        <v/>
      </c>
      <c r="E145" s="16" t="str">
        <f t="shared" si="17"/>
        <v/>
      </c>
      <c r="F145" s="16" t="str">
        <f t="shared" si="20"/>
        <v/>
      </c>
      <c r="G145" s="16" t="str">
        <f t="shared" si="21"/>
        <v/>
      </c>
      <c r="H145" s="50" t="str">
        <f t="shared" si="22"/>
        <v/>
      </c>
    </row>
    <row r="146" spans="1:8" x14ac:dyDescent="0.15">
      <c r="A146" s="13" t="str">
        <f t="shared" si="16"/>
        <v/>
      </c>
      <c r="B146" s="16" t="str">
        <f t="shared" si="23"/>
        <v/>
      </c>
      <c r="C146" s="16" t="str">
        <f t="shared" si="18"/>
        <v/>
      </c>
      <c r="D146" s="16" t="str">
        <f t="shared" si="19"/>
        <v/>
      </c>
      <c r="E146" s="16" t="str">
        <f t="shared" si="17"/>
        <v/>
      </c>
      <c r="F146" s="16" t="str">
        <f t="shared" si="20"/>
        <v/>
      </c>
      <c r="G146" s="16" t="str">
        <f t="shared" si="21"/>
        <v/>
      </c>
      <c r="H146" s="50" t="str">
        <f t="shared" si="22"/>
        <v/>
      </c>
    </row>
    <row r="147" spans="1:8" x14ac:dyDescent="0.15">
      <c r="A147" s="13" t="str">
        <f t="shared" si="16"/>
        <v/>
      </c>
      <c r="B147" s="16" t="str">
        <f t="shared" si="23"/>
        <v/>
      </c>
      <c r="C147" s="16" t="str">
        <f t="shared" si="18"/>
        <v/>
      </c>
      <c r="D147" s="16" t="str">
        <f t="shared" si="19"/>
        <v/>
      </c>
      <c r="E147" s="16" t="str">
        <f t="shared" si="17"/>
        <v/>
      </c>
      <c r="F147" s="16" t="str">
        <f t="shared" si="20"/>
        <v/>
      </c>
      <c r="G147" s="16" t="str">
        <f t="shared" si="21"/>
        <v/>
      </c>
      <c r="H147" s="50" t="str">
        <f t="shared" si="22"/>
        <v/>
      </c>
    </row>
    <row r="148" spans="1:8" x14ac:dyDescent="0.15">
      <c r="A148" s="13" t="str">
        <f t="shared" si="16"/>
        <v/>
      </c>
      <c r="B148" s="16" t="str">
        <f t="shared" si="23"/>
        <v/>
      </c>
      <c r="C148" s="16" t="str">
        <f t="shared" si="18"/>
        <v/>
      </c>
      <c r="D148" s="16" t="str">
        <f t="shared" si="19"/>
        <v/>
      </c>
      <c r="E148" s="16" t="str">
        <f t="shared" si="17"/>
        <v/>
      </c>
      <c r="F148" s="16" t="str">
        <f t="shared" si="20"/>
        <v/>
      </c>
      <c r="G148" s="16" t="str">
        <f t="shared" si="21"/>
        <v/>
      </c>
      <c r="H148" s="50" t="str">
        <f t="shared" si="22"/>
        <v/>
      </c>
    </row>
    <row r="149" spans="1:8" x14ac:dyDescent="0.15">
      <c r="A149" s="13" t="str">
        <f t="shared" si="16"/>
        <v/>
      </c>
      <c r="B149" s="16" t="str">
        <f t="shared" si="23"/>
        <v/>
      </c>
      <c r="C149" s="16" t="str">
        <f t="shared" si="18"/>
        <v/>
      </c>
      <c r="D149" s="16" t="str">
        <f t="shared" si="19"/>
        <v/>
      </c>
      <c r="E149" s="16" t="str">
        <f t="shared" si="17"/>
        <v/>
      </c>
      <c r="F149" s="16" t="str">
        <f t="shared" si="20"/>
        <v/>
      </c>
      <c r="G149" s="16" t="str">
        <f t="shared" si="21"/>
        <v/>
      </c>
      <c r="H149" s="50" t="str">
        <f t="shared" si="22"/>
        <v/>
      </c>
    </row>
    <row r="150" spans="1:8" x14ac:dyDescent="0.15">
      <c r="A150" s="13" t="str">
        <f t="shared" si="16"/>
        <v/>
      </c>
      <c r="B150" s="16" t="str">
        <f t="shared" si="23"/>
        <v/>
      </c>
      <c r="C150" s="16" t="str">
        <f t="shared" si="18"/>
        <v/>
      </c>
      <c r="D150" s="16" t="str">
        <f t="shared" si="19"/>
        <v/>
      </c>
      <c r="E150" s="16" t="str">
        <f t="shared" si="17"/>
        <v/>
      </c>
      <c r="F150" s="16" t="str">
        <f t="shared" si="20"/>
        <v/>
      </c>
      <c r="G150" s="16" t="str">
        <f t="shared" si="21"/>
        <v/>
      </c>
      <c r="H150" s="50" t="str">
        <f t="shared" si="22"/>
        <v/>
      </c>
    </row>
    <row r="151" spans="1:8" x14ac:dyDescent="0.15">
      <c r="A151" s="13" t="str">
        <f t="shared" si="16"/>
        <v/>
      </c>
      <c r="B151" s="16" t="str">
        <f t="shared" si="23"/>
        <v/>
      </c>
      <c r="C151" s="16" t="str">
        <f t="shared" si="18"/>
        <v/>
      </c>
      <c r="D151" s="16" t="str">
        <f t="shared" si="19"/>
        <v/>
      </c>
      <c r="E151" s="16" t="str">
        <f t="shared" si="17"/>
        <v/>
      </c>
      <c r="F151" s="16" t="str">
        <f t="shared" si="20"/>
        <v/>
      </c>
      <c r="G151" s="16" t="str">
        <f t="shared" si="21"/>
        <v/>
      </c>
      <c r="H151" s="50" t="str">
        <f t="shared" si="22"/>
        <v/>
      </c>
    </row>
    <row r="152" spans="1:8" x14ac:dyDescent="0.15">
      <c r="A152" s="13" t="str">
        <f t="shared" si="16"/>
        <v/>
      </c>
      <c r="B152" s="16" t="str">
        <f t="shared" si="23"/>
        <v/>
      </c>
      <c r="C152" s="16" t="str">
        <f t="shared" si="18"/>
        <v/>
      </c>
      <c r="D152" s="16" t="str">
        <f t="shared" si="19"/>
        <v/>
      </c>
      <c r="E152" s="16" t="str">
        <f t="shared" si="17"/>
        <v/>
      </c>
      <c r="F152" s="16" t="str">
        <f t="shared" si="20"/>
        <v/>
      </c>
      <c r="G152" s="16" t="str">
        <f t="shared" si="21"/>
        <v/>
      </c>
      <c r="H152" s="50" t="str">
        <f t="shared" si="22"/>
        <v/>
      </c>
    </row>
    <row r="153" spans="1:8" x14ac:dyDescent="0.15">
      <c r="A153" s="13" t="str">
        <f t="shared" si="16"/>
        <v/>
      </c>
      <c r="B153" s="16" t="str">
        <f t="shared" si="23"/>
        <v/>
      </c>
      <c r="C153" s="16" t="str">
        <f t="shared" si="18"/>
        <v/>
      </c>
      <c r="D153" s="16" t="str">
        <f t="shared" si="19"/>
        <v/>
      </c>
      <c r="E153" s="16" t="str">
        <f t="shared" si="17"/>
        <v/>
      </c>
      <c r="F153" s="16" t="str">
        <f t="shared" si="20"/>
        <v/>
      </c>
      <c r="G153" s="16" t="str">
        <f t="shared" si="21"/>
        <v/>
      </c>
      <c r="H153" s="50" t="str">
        <f t="shared" si="22"/>
        <v/>
      </c>
    </row>
    <row r="154" spans="1:8" x14ac:dyDescent="0.15">
      <c r="A154" s="13" t="str">
        <f t="shared" si="16"/>
        <v/>
      </c>
      <c r="B154" s="16" t="str">
        <f t="shared" si="23"/>
        <v/>
      </c>
      <c r="C154" s="16" t="str">
        <f t="shared" si="18"/>
        <v/>
      </c>
      <c r="D154" s="16" t="str">
        <f t="shared" si="19"/>
        <v/>
      </c>
      <c r="E154" s="16" t="str">
        <f t="shared" si="17"/>
        <v/>
      </c>
      <c r="F154" s="16" t="str">
        <f t="shared" si="20"/>
        <v/>
      </c>
      <c r="G154" s="16" t="str">
        <f t="shared" si="21"/>
        <v/>
      </c>
      <c r="H154" s="50" t="str">
        <f t="shared" si="22"/>
        <v/>
      </c>
    </row>
    <row r="155" spans="1:8" x14ac:dyDescent="0.15">
      <c r="A155" s="13" t="str">
        <f t="shared" si="16"/>
        <v/>
      </c>
      <c r="B155" s="16" t="str">
        <f t="shared" si="23"/>
        <v/>
      </c>
      <c r="C155" s="16" t="str">
        <f t="shared" si="18"/>
        <v/>
      </c>
      <c r="D155" s="16" t="str">
        <f t="shared" si="19"/>
        <v/>
      </c>
      <c r="E155" s="16" t="str">
        <f t="shared" si="17"/>
        <v/>
      </c>
      <c r="F155" s="16" t="str">
        <f t="shared" si="20"/>
        <v/>
      </c>
      <c r="G155" s="16" t="str">
        <f t="shared" si="21"/>
        <v/>
      </c>
      <c r="H155" s="50" t="str">
        <f t="shared" si="22"/>
        <v/>
      </c>
    </row>
    <row r="156" spans="1:8" x14ac:dyDescent="0.15">
      <c r="A156" s="13" t="str">
        <f t="shared" si="16"/>
        <v/>
      </c>
      <c r="B156" s="16" t="str">
        <f t="shared" si="23"/>
        <v/>
      </c>
      <c r="C156" s="16" t="str">
        <f t="shared" si="18"/>
        <v/>
      </c>
      <c r="D156" s="16" t="str">
        <f t="shared" si="19"/>
        <v/>
      </c>
      <c r="E156" s="16" t="str">
        <f t="shared" si="17"/>
        <v/>
      </c>
      <c r="F156" s="16" t="str">
        <f t="shared" si="20"/>
        <v/>
      </c>
      <c r="G156" s="16" t="str">
        <f t="shared" si="21"/>
        <v/>
      </c>
      <c r="H156" s="50" t="str">
        <f t="shared" si="22"/>
        <v/>
      </c>
    </row>
    <row r="157" spans="1:8" x14ac:dyDescent="0.15">
      <c r="A157" s="13" t="str">
        <f t="shared" si="16"/>
        <v/>
      </c>
      <c r="B157" s="16" t="str">
        <f t="shared" si="23"/>
        <v/>
      </c>
      <c r="C157" s="16" t="str">
        <f t="shared" si="18"/>
        <v/>
      </c>
      <c r="D157" s="16" t="str">
        <f t="shared" si="19"/>
        <v/>
      </c>
      <c r="E157" s="16" t="str">
        <f t="shared" si="17"/>
        <v/>
      </c>
      <c r="F157" s="16" t="str">
        <f t="shared" si="20"/>
        <v/>
      </c>
      <c r="G157" s="16" t="str">
        <f t="shared" si="21"/>
        <v/>
      </c>
      <c r="H157" s="50" t="str">
        <f t="shared" si="22"/>
        <v/>
      </c>
    </row>
    <row r="158" spans="1:8" x14ac:dyDescent="0.15">
      <c r="A158" s="13" t="str">
        <f t="shared" si="16"/>
        <v/>
      </c>
      <c r="B158" s="16" t="str">
        <f t="shared" si="23"/>
        <v/>
      </c>
      <c r="C158" s="16" t="str">
        <f t="shared" si="18"/>
        <v/>
      </c>
      <c r="D158" s="16" t="str">
        <f t="shared" si="19"/>
        <v/>
      </c>
      <c r="E158" s="16" t="str">
        <f t="shared" si="17"/>
        <v/>
      </c>
      <c r="F158" s="16" t="str">
        <f t="shared" si="20"/>
        <v/>
      </c>
      <c r="G158" s="16" t="str">
        <f t="shared" si="21"/>
        <v/>
      </c>
      <c r="H158" s="50" t="str">
        <f t="shared" si="22"/>
        <v/>
      </c>
    </row>
    <row r="159" spans="1:8" x14ac:dyDescent="0.15">
      <c r="A159" s="13" t="str">
        <f t="shared" si="16"/>
        <v/>
      </c>
      <c r="B159" s="16" t="str">
        <f t="shared" si="23"/>
        <v/>
      </c>
      <c r="C159" s="16" t="str">
        <f t="shared" si="18"/>
        <v/>
      </c>
      <c r="D159" s="16" t="str">
        <f t="shared" si="19"/>
        <v/>
      </c>
      <c r="E159" s="16" t="str">
        <f t="shared" si="17"/>
        <v/>
      </c>
      <c r="F159" s="16" t="str">
        <f t="shared" si="20"/>
        <v/>
      </c>
      <c r="G159" s="16" t="str">
        <f t="shared" si="21"/>
        <v/>
      </c>
      <c r="H159" s="50" t="str">
        <f t="shared" si="22"/>
        <v/>
      </c>
    </row>
    <row r="160" spans="1:8" x14ac:dyDescent="0.15">
      <c r="A160" s="13" t="str">
        <f t="shared" si="16"/>
        <v/>
      </c>
      <c r="B160" s="16" t="str">
        <f t="shared" si="23"/>
        <v/>
      </c>
      <c r="C160" s="16" t="str">
        <f t="shared" si="18"/>
        <v/>
      </c>
      <c r="D160" s="16" t="str">
        <f t="shared" si="19"/>
        <v/>
      </c>
      <c r="E160" s="16" t="str">
        <f t="shared" si="17"/>
        <v/>
      </c>
      <c r="F160" s="16" t="str">
        <f t="shared" si="20"/>
        <v/>
      </c>
      <c r="G160" s="16" t="str">
        <f t="shared" si="21"/>
        <v/>
      </c>
      <c r="H160" s="50" t="str">
        <f t="shared" si="22"/>
        <v/>
      </c>
    </row>
    <row r="161" spans="1:8" x14ac:dyDescent="0.15">
      <c r="A161" s="13" t="str">
        <f t="shared" si="16"/>
        <v/>
      </c>
      <c r="B161" s="16" t="str">
        <f t="shared" si="23"/>
        <v/>
      </c>
      <c r="C161" s="16" t="str">
        <f t="shared" si="18"/>
        <v/>
      </c>
      <c r="D161" s="16" t="str">
        <f t="shared" si="19"/>
        <v/>
      </c>
      <c r="E161" s="16" t="str">
        <f t="shared" si="17"/>
        <v/>
      </c>
      <c r="F161" s="16" t="str">
        <f t="shared" si="20"/>
        <v/>
      </c>
      <c r="G161" s="16" t="str">
        <f t="shared" si="21"/>
        <v/>
      </c>
      <c r="H161" s="50" t="str">
        <f t="shared" si="22"/>
        <v/>
      </c>
    </row>
    <row r="162" spans="1:8" x14ac:dyDescent="0.15">
      <c r="A162" s="13" t="str">
        <f t="shared" si="16"/>
        <v/>
      </c>
      <c r="B162" s="16" t="str">
        <f t="shared" si="23"/>
        <v/>
      </c>
      <c r="C162" s="16" t="str">
        <f t="shared" si="18"/>
        <v/>
      </c>
      <c r="D162" s="16" t="str">
        <f t="shared" si="19"/>
        <v/>
      </c>
      <c r="E162" s="16" t="str">
        <f t="shared" si="17"/>
        <v/>
      </c>
      <c r="F162" s="16" t="str">
        <f t="shared" si="20"/>
        <v/>
      </c>
      <c r="G162" s="16" t="str">
        <f t="shared" si="21"/>
        <v/>
      </c>
      <c r="H162" s="50" t="str">
        <f t="shared" si="22"/>
        <v/>
      </c>
    </row>
    <row r="163" spans="1:8" x14ac:dyDescent="0.15">
      <c r="A163" s="13" t="str">
        <f t="shared" si="16"/>
        <v/>
      </c>
      <c r="B163" s="16" t="str">
        <f t="shared" si="23"/>
        <v/>
      </c>
      <c r="C163" s="16" t="str">
        <f t="shared" si="18"/>
        <v/>
      </c>
      <c r="D163" s="16" t="str">
        <f t="shared" si="19"/>
        <v/>
      </c>
      <c r="E163" s="16" t="str">
        <f t="shared" si="17"/>
        <v/>
      </c>
      <c r="F163" s="16" t="str">
        <f t="shared" si="20"/>
        <v/>
      </c>
      <c r="G163" s="16" t="str">
        <f t="shared" si="21"/>
        <v/>
      </c>
      <c r="H163" s="50" t="str">
        <f t="shared" si="22"/>
        <v/>
      </c>
    </row>
    <row r="164" spans="1:8" x14ac:dyDescent="0.15">
      <c r="A164" s="13" t="str">
        <f t="shared" si="16"/>
        <v/>
      </c>
      <c r="B164" s="16" t="str">
        <f t="shared" si="23"/>
        <v/>
      </c>
      <c r="C164" s="16" t="str">
        <f t="shared" si="18"/>
        <v/>
      </c>
      <c r="D164" s="16" t="str">
        <f t="shared" si="19"/>
        <v/>
      </c>
      <c r="E164" s="16" t="str">
        <f t="shared" si="17"/>
        <v/>
      </c>
      <c r="F164" s="16" t="str">
        <f t="shared" si="20"/>
        <v/>
      </c>
      <c r="G164" s="16" t="str">
        <f t="shared" si="21"/>
        <v/>
      </c>
      <c r="H164" s="50" t="str">
        <f t="shared" si="22"/>
        <v/>
      </c>
    </row>
    <row r="165" spans="1:8" x14ac:dyDescent="0.15">
      <c r="A165" s="13" t="str">
        <f t="shared" si="16"/>
        <v/>
      </c>
      <c r="B165" s="16" t="str">
        <f t="shared" si="23"/>
        <v/>
      </c>
      <c r="C165" s="16" t="str">
        <f t="shared" si="18"/>
        <v/>
      </c>
      <c r="D165" s="16" t="str">
        <f t="shared" si="19"/>
        <v/>
      </c>
      <c r="E165" s="16" t="str">
        <f t="shared" si="17"/>
        <v/>
      </c>
      <c r="F165" s="16" t="str">
        <f t="shared" si="20"/>
        <v/>
      </c>
      <c r="G165" s="16" t="str">
        <f t="shared" si="21"/>
        <v/>
      </c>
      <c r="H165" s="50" t="str">
        <f t="shared" si="22"/>
        <v/>
      </c>
    </row>
    <row r="166" spans="1:8" x14ac:dyDescent="0.15">
      <c r="A166" s="13" t="str">
        <f t="shared" si="16"/>
        <v/>
      </c>
      <c r="B166" s="16" t="str">
        <f t="shared" si="23"/>
        <v/>
      </c>
      <c r="C166" s="16" t="str">
        <f t="shared" si="18"/>
        <v/>
      </c>
      <c r="D166" s="16" t="str">
        <f t="shared" si="19"/>
        <v/>
      </c>
      <c r="E166" s="16" t="str">
        <f t="shared" si="17"/>
        <v/>
      </c>
      <c r="F166" s="16" t="str">
        <f t="shared" si="20"/>
        <v/>
      </c>
      <c r="G166" s="16" t="str">
        <f t="shared" si="21"/>
        <v/>
      </c>
      <c r="H166" s="50" t="str">
        <f t="shared" si="22"/>
        <v/>
      </c>
    </row>
    <row r="167" spans="1:8" x14ac:dyDescent="0.15">
      <c r="A167" s="13" t="str">
        <f t="shared" si="16"/>
        <v/>
      </c>
      <c r="B167" s="16" t="str">
        <f t="shared" si="23"/>
        <v/>
      </c>
      <c r="C167" s="16" t="str">
        <f t="shared" si="18"/>
        <v/>
      </c>
      <c r="D167" s="16" t="str">
        <f t="shared" si="19"/>
        <v/>
      </c>
      <c r="E167" s="16" t="str">
        <f t="shared" si="17"/>
        <v/>
      </c>
      <c r="F167" s="16" t="str">
        <f t="shared" si="20"/>
        <v/>
      </c>
      <c r="G167" s="16" t="str">
        <f t="shared" si="21"/>
        <v/>
      </c>
      <c r="H167" s="50" t="str">
        <f t="shared" si="22"/>
        <v/>
      </c>
    </row>
    <row r="168" spans="1:8" x14ac:dyDescent="0.15">
      <c r="A168" s="13" t="str">
        <f t="shared" si="16"/>
        <v/>
      </c>
      <c r="B168" s="16" t="str">
        <f t="shared" si="23"/>
        <v/>
      </c>
      <c r="C168" s="16" t="str">
        <f t="shared" si="18"/>
        <v/>
      </c>
      <c r="D168" s="16" t="str">
        <f t="shared" si="19"/>
        <v/>
      </c>
      <c r="E168" s="16" t="str">
        <f t="shared" si="17"/>
        <v/>
      </c>
      <c r="F168" s="16" t="str">
        <f t="shared" si="20"/>
        <v/>
      </c>
      <c r="G168" s="16" t="str">
        <f t="shared" si="21"/>
        <v/>
      </c>
      <c r="H168" s="50" t="str">
        <f t="shared" si="22"/>
        <v/>
      </c>
    </row>
    <row r="169" spans="1:8" x14ac:dyDescent="0.15">
      <c r="A169" s="13" t="str">
        <f t="shared" si="16"/>
        <v/>
      </c>
      <c r="B169" s="16" t="str">
        <f t="shared" si="23"/>
        <v/>
      </c>
      <c r="C169" s="16" t="str">
        <f t="shared" si="18"/>
        <v/>
      </c>
      <c r="D169" s="16" t="str">
        <f t="shared" si="19"/>
        <v/>
      </c>
      <c r="E169" s="16" t="str">
        <f t="shared" si="17"/>
        <v/>
      </c>
      <c r="F169" s="16" t="str">
        <f t="shared" si="20"/>
        <v/>
      </c>
      <c r="G169" s="16" t="str">
        <f t="shared" si="21"/>
        <v/>
      </c>
      <c r="H169" s="50" t="str">
        <f t="shared" si="22"/>
        <v/>
      </c>
    </row>
    <row r="170" spans="1:8" x14ac:dyDescent="0.15">
      <c r="A170" s="13" t="str">
        <f t="shared" si="16"/>
        <v/>
      </c>
      <c r="B170" s="16" t="str">
        <f t="shared" si="23"/>
        <v/>
      </c>
      <c r="C170" s="16" t="str">
        <f t="shared" si="18"/>
        <v/>
      </c>
      <c r="D170" s="16" t="str">
        <f t="shared" si="19"/>
        <v/>
      </c>
      <c r="E170" s="16" t="str">
        <f t="shared" si="17"/>
        <v/>
      </c>
      <c r="F170" s="16" t="str">
        <f t="shared" si="20"/>
        <v/>
      </c>
      <c r="G170" s="16" t="str">
        <f t="shared" si="21"/>
        <v/>
      </c>
      <c r="H170" s="50" t="str">
        <f t="shared" si="22"/>
        <v/>
      </c>
    </row>
    <row r="171" spans="1:8" x14ac:dyDescent="0.15">
      <c r="A171" s="13" t="str">
        <f t="shared" si="16"/>
        <v/>
      </c>
      <c r="B171" s="16" t="str">
        <f t="shared" si="23"/>
        <v/>
      </c>
      <c r="C171" s="16" t="str">
        <f t="shared" si="18"/>
        <v/>
      </c>
      <c r="D171" s="16" t="str">
        <f t="shared" si="19"/>
        <v/>
      </c>
      <c r="E171" s="16" t="str">
        <f t="shared" si="17"/>
        <v/>
      </c>
      <c r="F171" s="16" t="str">
        <f t="shared" si="20"/>
        <v/>
      </c>
      <c r="G171" s="16" t="str">
        <f t="shared" si="21"/>
        <v/>
      </c>
      <c r="H171" s="50" t="str">
        <f t="shared" si="22"/>
        <v/>
      </c>
    </row>
    <row r="172" spans="1:8" x14ac:dyDescent="0.15">
      <c r="A172" s="13" t="str">
        <f t="shared" si="16"/>
        <v/>
      </c>
      <c r="B172" s="16" t="str">
        <f t="shared" si="23"/>
        <v/>
      </c>
      <c r="C172" s="16" t="str">
        <f t="shared" si="18"/>
        <v/>
      </c>
      <c r="D172" s="16" t="str">
        <f t="shared" si="19"/>
        <v/>
      </c>
      <c r="E172" s="16" t="str">
        <f t="shared" si="17"/>
        <v/>
      </c>
      <c r="F172" s="16" t="str">
        <f t="shared" si="20"/>
        <v/>
      </c>
      <c r="G172" s="16" t="str">
        <f t="shared" si="21"/>
        <v/>
      </c>
      <c r="H172" s="50" t="str">
        <f t="shared" si="22"/>
        <v/>
      </c>
    </row>
    <row r="173" spans="1:8" x14ac:dyDescent="0.15">
      <c r="A173" s="13" t="str">
        <f t="shared" si="16"/>
        <v/>
      </c>
      <c r="B173" s="16" t="str">
        <f t="shared" si="23"/>
        <v/>
      </c>
      <c r="C173" s="16" t="str">
        <f t="shared" si="18"/>
        <v/>
      </c>
      <c r="D173" s="16" t="str">
        <f t="shared" si="19"/>
        <v/>
      </c>
      <c r="E173" s="16" t="str">
        <f t="shared" si="17"/>
        <v/>
      </c>
      <c r="F173" s="16" t="str">
        <f t="shared" si="20"/>
        <v/>
      </c>
      <c r="G173" s="16" t="str">
        <f t="shared" si="21"/>
        <v/>
      </c>
      <c r="H173" s="50" t="str">
        <f t="shared" si="22"/>
        <v/>
      </c>
    </row>
    <row r="174" spans="1:8" x14ac:dyDescent="0.15">
      <c r="A174" s="13" t="str">
        <f t="shared" si="16"/>
        <v/>
      </c>
      <c r="B174" s="16" t="str">
        <f t="shared" si="23"/>
        <v/>
      </c>
      <c r="C174" s="16" t="str">
        <f t="shared" si="18"/>
        <v/>
      </c>
      <c r="D174" s="16" t="str">
        <f t="shared" si="19"/>
        <v/>
      </c>
      <c r="E174" s="16" t="str">
        <f t="shared" si="17"/>
        <v/>
      </c>
      <c r="F174" s="16" t="str">
        <f t="shared" si="20"/>
        <v/>
      </c>
      <c r="G174" s="16" t="str">
        <f t="shared" si="21"/>
        <v/>
      </c>
      <c r="H174" s="50" t="str">
        <f t="shared" si="22"/>
        <v/>
      </c>
    </row>
    <row r="175" spans="1:8" x14ac:dyDescent="0.15">
      <c r="A175" s="13" t="str">
        <f t="shared" si="16"/>
        <v/>
      </c>
      <c r="B175" s="16" t="str">
        <f t="shared" si="23"/>
        <v/>
      </c>
      <c r="C175" s="16" t="str">
        <f t="shared" si="18"/>
        <v/>
      </c>
      <c r="D175" s="16" t="str">
        <f t="shared" si="19"/>
        <v/>
      </c>
      <c r="E175" s="16" t="str">
        <f t="shared" si="17"/>
        <v/>
      </c>
      <c r="F175" s="16" t="str">
        <f t="shared" si="20"/>
        <v/>
      </c>
      <c r="G175" s="16" t="str">
        <f t="shared" si="21"/>
        <v/>
      </c>
      <c r="H175" s="50" t="str">
        <f t="shared" si="22"/>
        <v/>
      </c>
    </row>
    <row r="176" spans="1:8" x14ac:dyDescent="0.15">
      <c r="A176" s="13" t="str">
        <f t="shared" si="16"/>
        <v/>
      </c>
      <c r="B176" s="16" t="str">
        <f t="shared" si="23"/>
        <v/>
      </c>
      <c r="C176" s="16" t="str">
        <f t="shared" si="18"/>
        <v/>
      </c>
      <c r="D176" s="16" t="str">
        <f t="shared" si="19"/>
        <v/>
      </c>
      <c r="E176" s="16" t="str">
        <f t="shared" si="17"/>
        <v/>
      </c>
      <c r="F176" s="16" t="str">
        <f t="shared" si="20"/>
        <v/>
      </c>
      <c r="G176" s="16" t="str">
        <f t="shared" si="21"/>
        <v/>
      </c>
      <c r="H176" s="50" t="str">
        <f t="shared" si="22"/>
        <v/>
      </c>
    </row>
    <row r="177" spans="1:8" x14ac:dyDescent="0.15">
      <c r="A177" s="13" t="str">
        <f t="shared" si="16"/>
        <v/>
      </c>
      <c r="B177" s="16" t="str">
        <f t="shared" si="23"/>
        <v/>
      </c>
      <c r="C177" s="16" t="str">
        <f t="shared" si="18"/>
        <v/>
      </c>
      <c r="D177" s="16" t="str">
        <f t="shared" si="19"/>
        <v/>
      </c>
      <c r="E177" s="16" t="str">
        <f t="shared" si="17"/>
        <v/>
      </c>
      <c r="F177" s="16" t="str">
        <f t="shared" si="20"/>
        <v/>
      </c>
      <c r="G177" s="16" t="str">
        <f t="shared" si="21"/>
        <v/>
      </c>
      <c r="H177" s="50" t="str">
        <f t="shared" si="22"/>
        <v/>
      </c>
    </row>
    <row r="178" spans="1:8" x14ac:dyDescent="0.15">
      <c r="A178" s="13" t="str">
        <f t="shared" si="16"/>
        <v/>
      </c>
      <c r="B178" s="16" t="str">
        <f t="shared" si="23"/>
        <v/>
      </c>
      <c r="C178" s="16" t="str">
        <f t="shared" si="18"/>
        <v/>
      </c>
      <c r="D178" s="16" t="str">
        <f t="shared" si="19"/>
        <v/>
      </c>
      <c r="E178" s="16" t="str">
        <f t="shared" si="17"/>
        <v/>
      </c>
      <c r="F178" s="16" t="str">
        <f t="shared" si="20"/>
        <v/>
      </c>
      <c r="G178" s="16" t="str">
        <f t="shared" si="21"/>
        <v/>
      </c>
      <c r="H178" s="50" t="str">
        <f t="shared" si="22"/>
        <v/>
      </c>
    </row>
    <row r="179" spans="1:8" x14ac:dyDescent="0.15">
      <c r="A179" s="13" t="str">
        <f t="shared" si="16"/>
        <v/>
      </c>
      <c r="B179" s="16" t="str">
        <f t="shared" si="23"/>
        <v/>
      </c>
      <c r="C179" s="16" t="str">
        <f t="shared" si="18"/>
        <v/>
      </c>
      <c r="D179" s="16" t="str">
        <f t="shared" si="19"/>
        <v/>
      </c>
      <c r="E179" s="16" t="str">
        <f t="shared" si="17"/>
        <v/>
      </c>
      <c r="F179" s="16" t="str">
        <f t="shared" si="20"/>
        <v/>
      </c>
      <c r="G179" s="16" t="str">
        <f t="shared" si="21"/>
        <v/>
      </c>
      <c r="H179" s="50" t="str">
        <f t="shared" si="22"/>
        <v/>
      </c>
    </row>
    <row r="180" spans="1:8" x14ac:dyDescent="0.15">
      <c r="A180" s="13" t="str">
        <f t="shared" si="16"/>
        <v/>
      </c>
      <c r="B180" s="16" t="str">
        <f t="shared" si="23"/>
        <v/>
      </c>
      <c r="C180" s="16" t="str">
        <f t="shared" si="18"/>
        <v/>
      </c>
      <c r="D180" s="16" t="str">
        <f t="shared" si="19"/>
        <v/>
      </c>
      <c r="E180" s="16" t="str">
        <f t="shared" si="17"/>
        <v/>
      </c>
      <c r="F180" s="16" t="str">
        <f t="shared" si="20"/>
        <v/>
      </c>
      <c r="G180" s="16" t="str">
        <f t="shared" si="21"/>
        <v/>
      </c>
      <c r="H180" s="50" t="str">
        <f t="shared" si="22"/>
        <v/>
      </c>
    </row>
    <row r="181" spans="1:8" x14ac:dyDescent="0.15">
      <c r="A181" s="13" t="str">
        <f t="shared" si="16"/>
        <v/>
      </c>
      <c r="B181" s="16" t="str">
        <f t="shared" si="23"/>
        <v/>
      </c>
      <c r="C181" s="16" t="str">
        <f t="shared" si="18"/>
        <v/>
      </c>
      <c r="D181" s="16" t="str">
        <f t="shared" si="19"/>
        <v/>
      </c>
      <c r="E181" s="16" t="str">
        <f t="shared" si="17"/>
        <v/>
      </c>
      <c r="F181" s="16" t="str">
        <f t="shared" si="20"/>
        <v/>
      </c>
      <c r="G181" s="16" t="str">
        <f t="shared" si="21"/>
        <v/>
      </c>
      <c r="H181" s="50" t="str">
        <f t="shared" si="22"/>
        <v/>
      </c>
    </row>
    <row r="182" spans="1:8" x14ac:dyDescent="0.15">
      <c r="A182" s="13" t="str">
        <f t="shared" si="16"/>
        <v/>
      </c>
      <c r="B182" s="16" t="str">
        <f t="shared" si="23"/>
        <v/>
      </c>
      <c r="C182" s="16" t="str">
        <f t="shared" si="18"/>
        <v/>
      </c>
      <c r="D182" s="16" t="str">
        <f t="shared" si="19"/>
        <v/>
      </c>
      <c r="E182" s="16" t="str">
        <f t="shared" si="17"/>
        <v/>
      </c>
      <c r="F182" s="16" t="str">
        <f t="shared" si="20"/>
        <v/>
      </c>
      <c r="G182" s="16" t="str">
        <f t="shared" si="21"/>
        <v/>
      </c>
      <c r="H182" s="50" t="str">
        <f t="shared" si="22"/>
        <v/>
      </c>
    </row>
    <row r="183" spans="1:8" x14ac:dyDescent="0.15">
      <c r="A183" s="13" t="str">
        <f t="shared" si="16"/>
        <v/>
      </c>
      <c r="B183" s="16" t="str">
        <f t="shared" si="23"/>
        <v/>
      </c>
      <c r="C183" s="16" t="str">
        <f t="shared" si="18"/>
        <v/>
      </c>
      <c r="D183" s="16" t="str">
        <f t="shared" si="19"/>
        <v/>
      </c>
      <c r="E183" s="16" t="str">
        <f t="shared" si="17"/>
        <v/>
      </c>
      <c r="F183" s="16" t="str">
        <f t="shared" si="20"/>
        <v/>
      </c>
      <c r="G183" s="16" t="str">
        <f t="shared" si="21"/>
        <v/>
      </c>
      <c r="H183" s="50" t="str">
        <f t="shared" si="22"/>
        <v/>
      </c>
    </row>
    <row r="184" spans="1:8" x14ac:dyDescent="0.15">
      <c r="A184" s="13" t="str">
        <f t="shared" si="16"/>
        <v/>
      </c>
      <c r="B184" s="16" t="str">
        <f t="shared" si="23"/>
        <v/>
      </c>
      <c r="C184" s="16" t="str">
        <f t="shared" si="18"/>
        <v/>
      </c>
      <c r="D184" s="16" t="str">
        <f t="shared" si="19"/>
        <v/>
      </c>
      <c r="E184" s="16" t="str">
        <f t="shared" si="17"/>
        <v/>
      </c>
      <c r="F184" s="16" t="str">
        <f t="shared" si="20"/>
        <v/>
      </c>
      <c r="G184" s="16" t="str">
        <f t="shared" si="21"/>
        <v/>
      </c>
      <c r="H184" s="50" t="str">
        <f t="shared" si="22"/>
        <v/>
      </c>
    </row>
    <row r="185" spans="1:8" x14ac:dyDescent="0.15">
      <c r="A185" s="13" t="str">
        <f t="shared" si="16"/>
        <v/>
      </c>
      <c r="B185" s="16" t="str">
        <f t="shared" si="23"/>
        <v/>
      </c>
      <c r="C185" s="16" t="str">
        <f t="shared" si="18"/>
        <v/>
      </c>
      <c r="D185" s="16" t="str">
        <f t="shared" si="19"/>
        <v/>
      </c>
      <c r="E185" s="16" t="str">
        <f t="shared" si="17"/>
        <v/>
      </c>
      <c r="F185" s="16" t="str">
        <f t="shared" si="20"/>
        <v/>
      </c>
      <c r="G185" s="16" t="str">
        <f t="shared" si="21"/>
        <v/>
      </c>
      <c r="H185" s="50" t="str">
        <f t="shared" si="22"/>
        <v/>
      </c>
    </row>
    <row r="186" spans="1:8" x14ac:dyDescent="0.15">
      <c r="A186" s="13" t="str">
        <f t="shared" si="16"/>
        <v/>
      </c>
      <c r="B186" s="16" t="str">
        <f t="shared" si="23"/>
        <v/>
      </c>
      <c r="C186" s="16" t="str">
        <f t="shared" si="18"/>
        <v/>
      </c>
      <c r="D186" s="16" t="str">
        <f t="shared" si="19"/>
        <v/>
      </c>
      <c r="E186" s="16" t="str">
        <f t="shared" si="17"/>
        <v/>
      </c>
      <c r="F186" s="16" t="str">
        <f t="shared" si="20"/>
        <v/>
      </c>
      <c r="G186" s="16" t="str">
        <f t="shared" si="21"/>
        <v/>
      </c>
      <c r="H186" s="50" t="str">
        <f t="shared" si="22"/>
        <v/>
      </c>
    </row>
    <row r="187" spans="1:8" x14ac:dyDescent="0.15">
      <c r="A187" s="13" t="str">
        <f t="shared" si="16"/>
        <v/>
      </c>
      <c r="B187" s="16" t="str">
        <f t="shared" si="23"/>
        <v/>
      </c>
      <c r="C187" s="16" t="str">
        <f t="shared" si="18"/>
        <v/>
      </c>
      <c r="D187" s="16" t="str">
        <f t="shared" si="19"/>
        <v/>
      </c>
      <c r="E187" s="16" t="str">
        <f t="shared" si="17"/>
        <v/>
      </c>
      <c r="F187" s="16" t="str">
        <f t="shared" si="20"/>
        <v/>
      </c>
      <c r="G187" s="16" t="str">
        <f t="shared" si="21"/>
        <v/>
      </c>
      <c r="H187" s="50" t="str">
        <f t="shared" si="22"/>
        <v/>
      </c>
    </row>
    <row r="188" spans="1:8" x14ac:dyDescent="0.15">
      <c r="A188" s="13" t="str">
        <f t="shared" si="16"/>
        <v/>
      </c>
      <c r="B188" s="16" t="str">
        <f t="shared" si="23"/>
        <v/>
      </c>
      <c r="C188" s="16" t="str">
        <f t="shared" si="18"/>
        <v/>
      </c>
      <c r="D188" s="16" t="str">
        <f t="shared" si="19"/>
        <v/>
      </c>
      <c r="E188" s="16" t="str">
        <f t="shared" si="17"/>
        <v/>
      </c>
      <c r="F188" s="16" t="str">
        <f t="shared" si="20"/>
        <v/>
      </c>
      <c r="G188" s="16" t="str">
        <f t="shared" si="21"/>
        <v/>
      </c>
      <c r="H188" s="50" t="str">
        <f t="shared" si="22"/>
        <v/>
      </c>
    </row>
    <row r="189" spans="1:8" x14ac:dyDescent="0.15">
      <c r="A189" s="13" t="str">
        <f t="shared" si="16"/>
        <v/>
      </c>
      <c r="B189" s="16" t="str">
        <f t="shared" si="23"/>
        <v/>
      </c>
      <c r="C189" s="16" t="str">
        <f t="shared" si="18"/>
        <v/>
      </c>
      <c r="D189" s="16" t="str">
        <f t="shared" si="19"/>
        <v/>
      </c>
      <c r="E189" s="16" t="str">
        <f t="shared" si="17"/>
        <v/>
      </c>
      <c r="F189" s="16" t="str">
        <f t="shared" si="20"/>
        <v/>
      </c>
      <c r="G189" s="16" t="str">
        <f t="shared" si="21"/>
        <v/>
      </c>
      <c r="H189" s="50" t="str">
        <f t="shared" si="22"/>
        <v/>
      </c>
    </row>
    <row r="190" spans="1:8" x14ac:dyDescent="0.15">
      <c r="A190" s="13" t="str">
        <f t="shared" si="16"/>
        <v/>
      </c>
      <c r="B190" s="16" t="str">
        <f t="shared" si="23"/>
        <v/>
      </c>
      <c r="C190" s="16" t="str">
        <f t="shared" si="18"/>
        <v/>
      </c>
      <c r="D190" s="16" t="str">
        <f t="shared" si="19"/>
        <v/>
      </c>
      <c r="E190" s="16" t="str">
        <f t="shared" si="17"/>
        <v/>
      </c>
      <c r="F190" s="16" t="str">
        <f t="shared" si="20"/>
        <v/>
      </c>
      <c r="G190" s="16" t="str">
        <f t="shared" si="21"/>
        <v/>
      </c>
      <c r="H190" s="50" t="str">
        <f t="shared" si="22"/>
        <v/>
      </c>
    </row>
    <row r="191" spans="1:8" x14ac:dyDescent="0.15">
      <c r="A191" s="13" t="str">
        <f t="shared" si="16"/>
        <v/>
      </c>
      <c r="B191" s="16" t="str">
        <f t="shared" si="23"/>
        <v/>
      </c>
      <c r="C191" s="16" t="str">
        <f t="shared" si="18"/>
        <v/>
      </c>
      <c r="D191" s="16" t="str">
        <f t="shared" si="19"/>
        <v/>
      </c>
      <c r="E191" s="16" t="str">
        <f t="shared" si="17"/>
        <v/>
      </c>
      <c r="F191" s="16" t="str">
        <f t="shared" si="20"/>
        <v/>
      </c>
      <c r="G191" s="16" t="str">
        <f t="shared" si="21"/>
        <v/>
      </c>
      <c r="H191" s="50" t="str">
        <f t="shared" si="22"/>
        <v/>
      </c>
    </row>
    <row r="192" spans="1:8" x14ac:dyDescent="0.15">
      <c r="A192" s="13" t="str">
        <f t="shared" si="16"/>
        <v/>
      </c>
      <c r="B192" s="16" t="str">
        <f t="shared" si="23"/>
        <v/>
      </c>
      <c r="C192" s="16" t="str">
        <f t="shared" si="18"/>
        <v/>
      </c>
      <c r="D192" s="16" t="str">
        <f t="shared" si="19"/>
        <v/>
      </c>
      <c r="E192" s="16" t="str">
        <f t="shared" si="17"/>
        <v/>
      </c>
      <c r="F192" s="16" t="str">
        <f t="shared" si="20"/>
        <v/>
      </c>
      <c r="G192" s="16" t="str">
        <f t="shared" si="21"/>
        <v/>
      </c>
      <c r="H192" s="50" t="str">
        <f t="shared" si="22"/>
        <v/>
      </c>
    </row>
    <row r="193" spans="1:8" x14ac:dyDescent="0.15">
      <c r="A193" s="13" t="str">
        <f t="shared" si="16"/>
        <v/>
      </c>
      <c r="B193" s="16" t="str">
        <f t="shared" si="23"/>
        <v/>
      </c>
      <c r="C193" s="16" t="str">
        <f t="shared" si="18"/>
        <v/>
      </c>
      <c r="D193" s="16" t="str">
        <f t="shared" si="19"/>
        <v/>
      </c>
      <c r="E193" s="16" t="str">
        <f t="shared" si="17"/>
        <v/>
      </c>
      <c r="F193" s="16" t="str">
        <f t="shared" si="20"/>
        <v/>
      </c>
      <c r="G193" s="16" t="str">
        <f t="shared" si="21"/>
        <v/>
      </c>
      <c r="H193" s="50" t="str">
        <f t="shared" si="22"/>
        <v/>
      </c>
    </row>
    <row r="194" spans="1:8" x14ac:dyDescent="0.15">
      <c r="A194" s="13" t="str">
        <f t="shared" si="16"/>
        <v/>
      </c>
      <c r="B194" s="16" t="str">
        <f t="shared" si="23"/>
        <v/>
      </c>
      <c r="C194" s="16" t="str">
        <f t="shared" si="18"/>
        <v/>
      </c>
      <c r="D194" s="16" t="str">
        <f t="shared" si="19"/>
        <v/>
      </c>
      <c r="E194" s="16" t="str">
        <f t="shared" si="17"/>
        <v/>
      </c>
      <c r="F194" s="16" t="str">
        <f t="shared" si="20"/>
        <v/>
      </c>
      <c r="G194" s="16" t="str">
        <f t="shared" si="21"/>
        <v/>
      </c>
      <c r="H194" s="50" t="str">
        <f t="shared" si="22"/>
        <v/>
      </c>
    </row>
    <row r="195" spans="1:8" x14ac:dyDescent="0.15">
      <c r="A195" s="13" t="str">
        <f t="shared" si="16"/>
        <v/>
      </c>
      <c r="B195" s="16" t="str">
        <f t="shared" si="23"/>
        <v/>
      </c>
      <c r="C195" s="16" t="str">
        <f t="shared" si="18"/>
        <v/>
      </c>
      <c r="D195" s="16" t="str">
        <f t="shared" si="19"/>
        <v/>
      </c>
      <c r="E195" s="16" t="str">
        <f t="shared" si="17"/>
        <v/>
      </c>
      <c r="F195" s="16" t="str">
        <f t="shared" si="20"/>
        <v/>
      </c>
      <c r="G195" s="16" t="str">
        <f t="shared" si="21"/>
        <v/>
      </c>
      <c r="H195" s="50" t="str">
        <f t="shared" si="22"/>
        <v/>
      </c>
    </row>
    <row r="196" spans="1:8" x14ac:dyDescent="0.15">
      <c r="A196" s="13" t="str">
        <f t="shared" si="16"/>
        <v/>
      </c>
      <c r="B196" s="16" t="str">
        <f t="shared" si="23"/>
        <v/>
      </c>
      <c r="C196" s="16" t="str">
        <f t="shared" si="18"/>
        <v/>
      </c>
      <c r="D196" s="16" t="str">
        <f t="shared" si="19"/>
        <v/>
      </c>
      <c r="E196" s="16" t="str">
        <f t="shared" si="17"/>
        <v/>
      </c>
      <c r="F196" s="16" t="str">
        <f t="shared" si="20"/>
        <v/>
      </c>
      <c r="G196" s="16" t="str">
        <f t="shared" si="21"/>
        <v/>
      </c>
      <c r="H196" s="50" t="str">
        <f t="shared" si="22"/>
        <v/>
      </c>
    </row>
    <row r="197" spans="1:8" x14ac:dyDescent="0.15">
      <c r="A197" s="13" t="str">
        <f t="shared" si="16"/>
        <v/>
      </c>
      <c r="B197" s="16" t="str">
        <f t="shared" si="23"/>
        <v/>
      </c>
      <c r="C197" s="16" t="str">
        <f t="shared" si="18"/>
        <v/>
      </c>
      <c r="D197" s="16" t="str">
        <f t="shared" si="19"/>
        <v/>
      </c>
      <c r="E197" s="16" t="str">
        <f t="shared" si="17"/>
        <v/>
      </c>
      <c r="F197" s="16" t="str">
        <f t="shared" si="20"/>
        <v/>
      </c>
      <c r="G197" s="16" t="str">
        <f t="shared" si="21"/>
        <v/>
      </c>
      <c r="H197" s="50" t="str">
        <f t="shared" si="22"/>
        <v/>
      </c>
    </row>
    <row r="198" spans="1:8" x14ac:dyDescent="0.15">
      <c r="A198" s="13" t="str">
        <f t="shared" si="16"/>
        <v/>
      </c>
      <c r="B198" s="16" t="str">
        <f t="shared" si="23"/>
        <v/>
      </c>
      <c r="C198" s="16" t="str">
        <f t="shared" si="18"/>
        <v/>
      </c>
      <c r="D198" s="16" t="str">
        <f t="shared" si="19"/>
        <v/>
      </c>
      <c r="E198" s="16" t="str">
        <f t="shared" si="17"/>
        <v/>
      </c>
      <c r="F198" s="16" t="str">
        <f t="shared" si="20"/>
        <v/>
      </c>
      <c r="G198" s="16" t="str">
        <f t="shared" si="21"/>
        <v/>
      </c>
      <c r="H198" s="50" t="str">
        <f t="shared" si="22"/>
        <v/>
      </c>
    </row>
    <row r="199" spans="1:8" x14ac:dyDescent="0.15">
      <c r="A199" s="13" t="str">
        <f t="shared" si="16"/>
        <v/>
      </c>
      <c r="B199" s="16" t="str">
        <f t="shared" si="23"/>
        <v/>
      </c>
      <c r="C199" s="16" t="str">
        <f t="shared" si="18"/>
        <v/>
      </c>
      <c r="D199" s="16" t="str">
        <f t="shared" si="19"/>
        <v/>
      </c>
      <c r="E199" s="16" t="str">
        <f t="shared" si="17"/>
        <v/>
      </c>
      <c r="F199" s="16" t="str">
        <f t="shared" si="20"/>
        <v/>
      </c>
      <c r="G199" s="16" t="str">
        <f t="shared" si="21"/>
        <v/>
      </c>
      <c r="H199" s="50" t="str">
        <f t="shared" si="22"/>
        <v/>
      </c>
    </row>
    <row r="200" spans="1:8" x14ac:dyDescent="0.15">
      <c r="A200" s="13" t="str">
        <f t="shared" ref="A200:A263" si="24">IF(ROW(A200)-8&lt;$B$2,ROW(A200)-7,"")</f>
        <v/>
      </c>
      <c r="B200" s="16" t="str">
        <f t="shared" si="23"/>
        <v/>
      </c>
      <c r="C200" s="16" t="str">
        <f t="shared" si="18"/>
        <v/>
      </c>
      <c r="D200" s="16" t="str">
        <f t="shared" si="19"/>
        <v/>
      </c>
      <c r="E200" s="16" t="str">
        <f t="shared" ref="E200:E263" si="25">IF(A200&lt;&gt;"",-$D$2/$B$2,"")</f>
        <v/>
      </c>
      <c r="F200" s="16" t="str">
        <f t="shared" si="20"/>
        <v/>
      </c>
      <c r="G200" s="16" t="str">
        <f t="shared" si="21"/>
        <v/>
      </c>
      <c r="H200" s="50" t="str">
        <f t="shared" si="22"/>
        <v/>
      </c>
    </row>
    <row r="201" spans="1:8" x14ac:dyDescent="0.15">
      <c r="A201" s="13" t="str">
        <f t="shared" si="24"/>
        <v/>
      </c>
      <c r="B201" s="16" t="str">
        <f t="shared" si="23"/>
        <v/>
      </c>
      <c r="C201" s="16" t="str">
        <f t="shared" ref="C201:C264" si="26">IF(ROW(A201)-8&lt;$B$2,D201+E201,"")</f>
        <v/>
      </c>
      <c r="D201" s="16" t="str">
        <f t="shared" ref="D201:D264" si="27">IFERROR(-B201*$C$2/$A$2,"")</f>
        <v/>
      </c>
      <c r="E201" s="16" t="str">
        <f t="shared" si="25"/>
        <v/>
      </c>
      <c r="F201" s="16" t="str">
        <f t="shared" ref="F201:F264" si="28">IFERROR(C201,"")</f>
        <v/>
      </c>
      <c r="G201" s="16" t="str">
        <f t="shared" ref="G201:G264" si="29">IF(A201&lt;&gt;"",B201+E201,"")</f>
        <v/>
      </c>
      <c r="H201" s="50" t="str">
        <f t="shared" ref="H201:H264" si="30">IFERROR(F201-D201*$J$2,"")</f>
        <v/>
      </c>
    </row>
    <row r="202" spans="1:8" x14ac:dyDescent="0.15">
      <c r="A202" s="13" t="str">
        <f t="shared" si="24"/>
        <v/>
      </c>
      <c r="B202" s="16" t="str">
        <f t="shared" ref="B202:B265" si="31">IF(ROW(A202)-8&lt;$B$2,G201,"")</f>
        <v/>
      </c>
      <c r="C202" s="16" t="str">
        <f t="shared" si="26"/>
        <v/>
      </c>
      <c r="D202" s="16" t="str">
        <f t="shared" si="27"/>
        <v/>
      </c>
      <c r="E202" s="16" t="str">
        <f t="shared" si="25"/>
        <v/>
      </c>
      <c r="F202" s="16" t="str">
        <f t="shared" si="28"/>
        <v/>
      </c>
      <c r="G202" s="16" t="str">
        <f t="shared" si="29"/>
        <v/>
      </c>
      <c r="H202" s="50" t="str">
        <f t="shared" si="30"/>
        <v/>
      </c>
    </row>
    <row r="203" spans="1:8" x14ac:dyDescent="0.15">
      <c r="A203" s="13" t="str">
        <f t="shared" si="24"/>
        <v/>
      </c>
      <c r="B203" s="16" t="str">
        <f t="shared" si="31"/>
        <v/>
      </c>
      <c r="C203" s="16" t="str">
        <f t="shared" si="26"/>
        <v/>
      </c>
      <c r="D203" s="16" t="str">
        <f t="shared" si="27"/>
        <v/>
      </c>
      <c r="E203" s="16" t="str">
        <f t="shared" si="25"/>
        <v/>
      </c>
      <c r="F203" s="16" t="str">
        <f t="shared" si="28"/>
        <v/>
      </c>
      <c r="G203" s="16" t="str">
        <f t="shared" si="29"/>
        <v/>
      </c>
      <c r="H203" s="50" t="str">
        <f t="shared" si="30"/>
        <v/>
      </c>
    </row>
    <row r="204" spans="1:8" x14ac:dyDescent="0.15">
      <c r="A204" s="13" t="str">
        <f t="shared" si="24"/>
        <v/>
      </c>
      <c r="B204" s="16" t="str">
        <f t="shared" si="31"/>
        <v/>
      </c>
      <c r="C204" s="16" t="str">
        <f t="shared" si="26"/>
        <v/>
      </c>
      <c r="D204" s="16" t="str">
        <f t="shared" si="27"/>
        <v/>
      </c>
      <c r="E204" s="16" t="str">
        <f t="shared" si="25"/>
        <v/>
      </c>
      <c r="F204" s="16" t="str">
        <f t="shared" si="28"/>
        <v/>
      </c>
      <c r="G204" s="16" t="str">
        <f t="shared" si="29"/>
        <v/>
      </c>
      <c r="H204" s="50" t="str">
        <f t="shared" si="30"/>
        <v/>
      </c>
    </row>
    <row r="205" spans="1:8" x14ac:dyDescent="0.15">
      <c r="A205" s="13" t="str">
        <f t="shared" si="24"/>
        <v/>
      </c>
      <c r="B205" s="16" t="str">
        <f t="shared" si="31"/>
        <v/>
      </c>
      <c r="C205" s="16" t="str">
        <f t="shared" si="26"/>
        <v/>
      </c>
      <c r="D205" s="16" t="str">
        <f t="shared" si="27"/>
        <v/>
      </c>
      <c r="E205" s="16" t="str">
        <f t="shared" si="25"/>
        <v/>
      </c>
      <c r="F205" s="16" t="str">
        <f t="shared" si="28"/>
        <v/>
      </c>
      <c r="G205" s="16" t="str">
        <f t="shared" si="29"/>
        <v/>
      </c>
      <c r="H205" s="50" t="str">
        <f t="shared" si="30"/>
        <v/>
      </c>
    </row>
    <row r="206" spans="1:8" x14ac:dyDescent="0.15">
      <c r="A206" s="13" t="str">
        <f t="shared" si="24"/>
        <v/>
      </c>
      <c r="B206" s="16" t="str">
        <f t="shared" si="31"/>
        <v/>
      </c>
      <c r="C206" s="16" t="str">
        <f t="shared" si="26"/>
        <v/>
      </c>
      <c r="D206" s="16" t="str">
        <f t="shared" si="27"/>
        <v/>
      </c>
      <c r="E206" s="16" t="str">
        <f t="shared" si="25"/>
        <v/>
      </c>
      <c r="F206" s="16" t="str">
        <f t="shared" si="28"/>
        <v/>
      </c>
      <c r="G206" s="16" t="str">
        <f t="shared" si="29"/>
        <v/>
      </c>
      <c r="H206" s="50" t="str">
        <f t="shared" si="30"/>
        <v/>
      </c>
    </row>
    <row r="207" spans="1:8" x14ac:dyDescent="0.15">
      <c r="A207" s="13" t="str">
        <f t="shared" si="24"/>
        <v/>
      </c>
      <c r="B207" s="16" t="str">
        <f t="shared" si="31"/>
        <v/>
      </c>
      <c r="C207" s="16" t="str">
        <f t="shared" si="26"/>
        <v/>
      </c>
      <c r="D207" s="16" t="str">
        <f t="shared" si="27"/>
        <v/>
      </c>
      <c r="E207" s="16" t="str">
        <f t="shared" si="25"/>
        <v/>
      </c>
      <c r="F207" s="16" t="str">
        <f t="shared" si="28"/>
        <v/>
      </c>
      <c r="G207" s="16" t="str">
        <f t="shared" si="29"/>
        <v/>
      </c>
      <c r="H207" s="50" t="str">
        <f t="shared" si="30"/>
        <v/>
      </c>
    </row>
    <row r="208" spans="1:8" x14ac:dyDescent="0.15">
      <c r="A208" s="13" t="str">
        <f t="shared" si="24"/>
        <v/>
      </c>
      <c r="B208" s="16" t="str">
        <f t="shared" si="31"/>
        <v/>
      </c>
      <c r="C208" s="16" t="str">
        <f t="shared" si="26"/>
        <v/>
      </c>
      <c r="D208" s="16" t="str">
        <f t="shared" si="27"/>
        <v/>
      </c>
      <c r="E208" s="16" t="str">
        <f t="shared" si="25"/>
        <v/>
      </c>
      <c r="F208" s="16" t="str">
        <f t="shared" si="28"/>
        <v/>
      </c>
      <c r="G208" s="16" t="str">
        <f t="shared" si="29"/>
        <v/>
      </c>
      <c r="H208" s="50" t="str">
        <f t="shared" si="30"/>
        <v/>
      </c>
    </row>
    <row r="209" spans="1:8" x14ac:dyDescent="0.15">
      <c r="A209" s="13" t="str">
        <f t="shared" si="24"/>
        <v/>
      </c>
      <c r="B209" s="16" t="str">
        <f t="shared" si="31"/>
        <v/>
      </c>
      <c r="C209" s="16" t="str">
        <f t="shared" si="26"/>
        <v/>
      </c>
      <c r="D209" s="16" t="str">
        <f t="shared" si="27"/>
        <v/>
      </c>
      <c r="E209" s="16" t="str">
        <f t="shared" si="25"/>
        <v/>
      </c>
      <c r="F209" s="16" t="str">
        <f t="shared" si="28"/>
        <v/>
      </c>
      <c r="G209" s="16" t="str">
        <f t="shared" si="29"/>
        <v/>
      </c>
      <c r="H209" s="50" t="str">
        <f t="shared" si="30"/>
        <v/>
      </c>
    </row>
    <row r="210" spans="1:8" x14ac:dyDescent="0.15">
      <c r="A210" s="13" t="str">
        <f t="shared" si="24"/>
        <v/>
      </c>
      <c r="B210" s="16" t="str">
        <f t="shared" si="31"/>
        <v/>
      </c>
      <c r="C210" s="16" t="str">
        <f t="shared" si="26"/>
        <v/>
      </c>
      <c r="D210" s="16" t="str">
        <f t="shared" si="27"/>
        <v/>
      </c>
      <c r="E210" s="16" t="str">
        <f t="shared" si="25"/>
        <v/>
      </c>
      <c r="F210" s="16" t="str">
        <f t="shared" si="28"/>
        <v/>
      </c>
      <c r="G210" s="16" t="str">
        <f t="shared" si="29"/>
        <v/>
      </c>
      <c r="H210" s="50" t="str">
        <f t="shared" si="30"/>
        <v/>
      </c>
    </row>
    <row r="211" spans="1:8" x14ac:dyDescent="0.15">
      <c r="A211" s="13" t="str">
        <f t="shared" si="24"/>
        <v/>
      </c>
      <c r="B211" s="16" t="str">
        <f t="shared" si="31"/>
        <v/>
      </c>
      <c r="C211" s="16" t="str">
        <f t="shared" si="26"/>
        <v/>
      </c>
      <c r="D211" s="16" t="str">
        <f t="shared" si="27"/>
        <v/>
      </c>
      <c r="E211" s="16" t="str">
        <f t="shared" si="25"/>
        <v/>
      </c>
      <c r="F211" s="16" t="str">
        <f t="shared" si="28"/>
        <v/>
      </c>
      <c r="G211" s="16" t="str">
        <f t="shared" si="29"/>
        <v/>
      </c>
      <c r="H211" s="50" t="str">
        <f t="shared" si="30"/>
        <v/>
      </c>
    </row>
    <row r="212" spans="1:8" x14ac:dyDescent="0.15">
      <c r="A212" s="13" t="str">
        <f t="shared" si="24"/>
        <v/>
      </c>
      <c r="B212" s="16" t="str">
        <f t="shared" si="31"/>
        <v/>
      </c>
      <c r="C212" s="16" t="str">
        <f t="shared" si="26"/>
        <v/>
      </c>
      <c r="D212" s="16" t="str">
        <f t="shared" si="27"/>
        <v/>
      </c>
      <c r="E212" s="16" t="str">
        <f t="shared" si="25"/>
        <v/>
      </c>
      <c r="F212" s="16" t="str">
        <f t="shared" si="28"/>
        <v/>
      </c>
      <c r="G212" s="16" t="str">
        <f t="shared" si="29"/>
        <v/>
      </c>
      <c r="H212" s="50" t="str">
        <f t="shared" si="30"/>
        <v/>
      </c>
    </row>
    <row r="213" spans="1:8" x14ac:dyDescent="0.15">
      <c r="A213" s="13" t="str">
        <f t="shared" si="24"/>
        <v/>
      </c>
      <c r="B213" s="16" t="str">
        <f t="shared" si="31"/>
        <v/>
      </c>
      <c r="C213" s="16" t="str">
        <f t="shared" si="26"/>
        <v/>
      </c>
      <c r="D213" s="16" t="str">
        <f t="shared" si="27"/>
        <v/>
      </c>
      <c r="E213" s="16" t="str">
        <f t="shared" si="25"/>
        <v/>
      </c>
      <c r="F213" s="16" t="str">
        <f t="shared" si="28"/>
        <v/>
      </c>
      <c r="G213" s="16" t="str">
        <f t="shared" si="29"/>
        <v/>
      </c>
      <c r="H213" s="50" t="str">
        <f t="shared" si="30"/>
        <v/>
      </c>
    </row>
    <row r="214" spans="1:8" x14ac:dyDescent="0.15">
      <c r="A214" s="13" t="str">
        <f t="shared" si="24"/>
        <v/>
      </c>
      <c r="B214" s="16" t="str">
        <f t="shared" si="31"/>
        <v/>
      </c>
      <c r="C214" s="16" t="str">
        <f t="shared" si="26"/>
        <v/>
      </c>
      <c r="D214" s="16" t="str">
        <f t="shared" si="27"/>
        <v/>
      </c>
      <c r="E214" s="16" t="str">
        <f t="shared" si="25"/>
        <v/>
      </c>
      <c r="F214" s="16" t="str">
        <f t="shared" si="28"/>
        <v/>
      </c>
      <c r="G214" s="16" t="str">
        <f t="shared" si="29"/>
        <v/>
      </c>
      <c r="H214" s="50" t="str">
        <f t="shared" si="30"/>
        <v/>
      </c>
    </row>
    <row r="215" spans="1:8" x14ac:dyDescent="0.15">
      <c r="A215" s="13" t="str">
        <f t="shared" si="24"/>
        <v/>
      </c>
      <c r="B215" s="16" t="str">
        <f t="shared" si="31"/>
        <v/>
      </c>
      <c r="C215" s="16" t="str">
        <f t="shared" si="26"/>
        <v/>
      </c>
      <c r="D215" s="16" t="str">
        <f t="shared" si="27"/>
        <v/>
      </c>
      <c r="E215" s="16" t="str">
        <f t="shared" si="25"/>
        <v/>
      </c>
      <c r="F215" s="16" t="str">
        <f t="shared" si="28"/>
        <v/>
      </c>
      <c r="G215" s="16" t="str">
        <f t="shared" si="29"/>
        <v/>
      </c>
      <c r="H215" s="50" t="str">
        <f t="shared" si="30"/>
        <v/>
      </c>
    </row>
    <row r="216" spans="1:8" x14ac:dyDescent="0.15">
      <c r="A216" s="13" t="str">
        <f t="shared" si="24"/>
        <v/>
      </c>
      <c r="B216" s="16" t="str">
        <f t="shared" si="31"/>
        <v/>
      </c>
      <c r="C216" s="16" t="str">
        <f t="shared" si="26"/>
        <v/>
      </c>
      <c r="D216" s="16" t="str">
        <f t="shared" si="27"/>
        <v/>
      </c>
      <c r="E216" s="16" t="str">
        <f t="shared" si="25"/>
        <v/>
      </c>
      <c r="F216" s="16" t="str">
        <f t="shared" si="28"/>
        <v/>
      </c>
      <c r="G216" s="16" t="str">
        <f t="shared" si="29"/>
        <v/>
      </c>
      <c r="H216" s="50" t="str">
        <f t="shared" si="30"/>
        <v/>
      </c>
    </row>
    <row r="217" spans="1:8" x14ac:dyDescent="0.15">
      <c r="A217" s="13" t="str">
        <f t="shared" si="24"/>
        <v/>
      </c>
      <c r="B217" s="16" t="str">
        <f t="shared" si="31"/>
        <v/>
      </c>
      <c r="C217" s="16" t="str">
        <f t="shared" si="26"/>
        <v/>
      </c>
      <c r="D217" s="16" t="str">
        <f t="shared" si="27"/>
        <v/>
      </c>
      <c r="E217" s="16" t="str">
        <f t="shared" si="25"/>
        <v/>
      </c>
      <c r="F217" s="16" t="str">
        <f t="shared" si="28"/>
        <v/>
      </c>
      <c r="G217" s="16" t="str">
        <f t="shared" si="29"/>
        <v/>
      </c>
      <c r="H217" s="50" t="str">
        <f t="shared" si="30"/>
        <v/>
      </c>
    </row>
    <row r="218" spans="1:8" x14ac:dyDescent="0.15">
      <c r="A218" s="13" t="str">
        <f t="shared" si="24"/>
        <v/>
      </c>
      <c r="B218" s="16" t="str">
        <f t="shared" si="31"/>
        <v/>
      </c>
      <c r="C218" s="16" t="str">
        <f t="shared" si="26"/>
        <v/>
      </c>
      <c r="D218" s="16" t="str">
        <f t="shared" si="27"/>
        <v/>
      </c>
      <c r="E218" s="16" t="str">
        <f t="shared" si="25"/>
        <v/>
      </c>
      <c r="F218" s="16" t="str">
        <f t="shared" si="28"/>
        <v/>
      </c>
      <c r="G218" s="16" t="str">
        <f t="shared" si="29"/>
        <v/>
      </c>
      <c r="H218" s="50" t="str">
        <f t="shared" si="30"/>
        <v/>
      </c>
    </row>
    <row r="219" spans="1:8" x14ac:dyDescent="0.15">
      <c r="A219" s="13" t="str">
        <f t="shared" si="24"/>
        <v/>
      </c>
      <c r="B219" s="16" t="str">
        <f t="shared" si="31"/>
        <v/>
      </c>
      <c r="C219" s="16" t="str">
        <f t="shared" si="26"/>
        <v/>
      </c>
      <c r="D219" s="16" t="str">
        <f t="shared" si="27"/>
        <v/>
      </c>
      <c r="E219" s="16" t="str">
        <f t="shared" si="25"/>
        <v/>
      </c>
      <c r="F219" s="16" t="str">
        <f t="shared" si="28"/>
        <v/>
      </c>
      <c r="G219" s="16" t="str">
        <f t="shared" si="29"/>
        <v/>
      </c>
      <c r="H219" s="50" t="str">
        <f t="shared" si="30"/>
        <v/>
      </c>
    </row>
    <row r="220" spans="1:8" x14ac:dyDescent="0.15">
      <c r="A220" s="13" t="str">
        <f t="shared" si="24"/>
        <v/>
      </c>
      <c r="B220" s="16" t="str">
        <f t="shared" si="31"/>
        <v/>
      </c>
      <c r="C220" s="16" t="str">
        <f t="shared" si="26"/>
        <v/>
      </c>
      <c r="D220" s="16" t="str">
        <f t="shared" si="27"/>
        <v/>
      </c>
      <c r="E220" s="16" t="str">
        <f t="shared" si="25"/>
        <v/>
      </c>
      <c r="F220" s="16" t="str">
        <f t="shared" si="28"/>
        <v/>
      </c>
      <c r="G220" s="16" t="str">
        <f t="shared" si="29"/>
        <v/>
      </c>
      <c r="H220" s="50" t="str">
        <f t="shared" si="30"/>
        <v/>
      </c>
    </row>
    <row r="221" spans="1:8" x14ac:dyDescent="0.15">
      <c r="A221" s="13" t="str">
        <f t="shared" si="24"/>
        <v/>
      </c>
      <c r="B221" s="16" t="str">
        <f t="shared" si="31"/>
        <v/>
      </c>
      <c r="C221" s="16" t="str">
        <f t="shared" si="26"/>
        <v/>
      </c>
      <c r="D221" s="16" t="str">
        <f t="shared" si="27"/>
        <v/>
      </c>
      <c r="E221" s="16" t="str">
        <f t="shared" si="25"/>
        <v/>
      </c>
      <c r="F221" s="16" t="str">
        <f t="shared" si="28"/>
        <v/>
      </c>
      <c r="G221" s="16" t="str">
        <f t="shared" si="29"/>
        <v/>
      </c>
      <c r="H221" s="50" t="str">
        <f t="shared" si="30"/>
        <v/>
      </c>
    </row>
    <row r="222" spans="1:8" x14ac:dyDescent="0.15">
      <c r="A222" s="13" t="str">
        <f t="shared" si="24"/>
        <v/>
      </c>
      <c r="B222" s="16" t="str">
        <f t="shared" si="31"/>
        <v/>
      </c>
      <c r="C222" s="16" t="str">
        <f t="shared" si="26"/>
        <v/>
      </c>
      <c r="D222" s="16" t="str">
        <f t="shared" si="27"/>
        <v/>
      </c>
      <c r="E222" s="16" t="str">
        <f t="shared" si="25"/>
        <v/>
      </c>
      <c r="F222" s="16" t="str">
        <f t="shared" si="28"/>
        <v/>
      </c>
      <c r="G222" s="16" t="str">
        <f t="shared" si="29"/>
        <v/>
      </c>
      <c r="H222" s="50" t="str">
        <f t="shared" si="30"/>
        <v/>
      </c>
    </row>
    <row r="223" spans="1:8" x14ac:dyDescent="0.15">
      <c r="A223" s="13" t="str">
        <f t="shared" si="24"/>
        <v/>
      </c>
      <c r="B223" s="16" t="str">
        <f t="shared" si="31"/>
        <v/>
      </c>
      <c r="C223" s="16" t="str">
        <f t="shared" si="26"/>
        <v/>
      </c>
      <c r="D223" s="16" t="str">
        <f t="shared" si="27"/>
        <v/>
      </c>
      <c r="E223" s="16" t="str">
        <f t="shared" si="25"/>
        <v/>
      </c>
      <c r="F223" s="16" t="str">
        <f t="shared" si="28"/>
        <v/>
      </c>
      <c r="G223" s="16" t="str">
        <f t="shared" si="29"/>
        <v/>
      </c>
      <c r="H223" s="50" t="str">
        <f t="shared" si="30"/>
        <v/>
      </c>
    </row>
    <row r="224" spans="1:8" x14ac:dyDescent="0.15">
      <c r="A224" s="13" t="str">
        <f t="shared" si="24"/>
        <v/>
      </c>
      <c r="B224" s="16" t="str">
        <f t="shared" si="31"/>
        <v/>
      </c>
      <c r="C224" s="16" t="str">
        <f t="shared" si="26"/>
        <v/>
      </c>
      <c r="D224" s="16" t="str">
        <f t="shared" si="27"/>
        <v/>
      </c>
      <c r="E224" s="16" t="str">
        <f t="shared" si="25"/>
        <v/>
      </c>
      <c r="F224" s="16" t="str">
        <f t="shared" si="28"/>
        <v/>
      </c>
      <c r="G224" s="16" t="str">
        <f t="shared" si="29"/>
        <v/>
      </c>
      <c r="H224" s="50" t="str">
        <f t="shared" si="30"/>
        <v/>
      </c>
    </row>
    <row r="225" spans="1:8" x14ac:dyDescent="0.15">
      <c r="A225" s="13" t="str">
        <f t="shared" si="24"/>
        <v/>
      </c>
      <c r="B225" s="16" t="str">
        <f t="shared" si="31"/>
        <v/>
      </c>
      <c r="C225" s="16" t="str">
        <f t="shared" si="26"/>
        <v/>
      </c>
      <c r="D225" s="16" t="str">
        <f t="shared" si="27"/>
        <v/>
      </c>
      <c r="E225" s="16" t="str">
        <f t="shared" si="25"/>
        <v/>
      </c>
      <c r="F225" s="16" t="str">
        <f t="shared" si="28"/>
        <v/>
      </c>
      <c r="G225" s="16" t="str">
        <f t="shared" si="29"/>
        <v/>
      </c>
      <c r="H225" s="50" t="str">
        <f t="shared" si="30"/>
        <v/>
      </c>
    </row>
    <row r="226" spans="1:8" x14ac:dyDescent="0.15">
      <c r="A226" s="13" t="str">
        <f t="shared" si="24"/>
        <v/>
      </c>
      <c r="B226" s="16" t="str">
        <f t="shared" si="31"/>
        <v/>
      </c>
      <c r="C226" s="16" t="str">
        <f t="shared" si="26"/>
        <v/>
      </c>
      <c r="D226" s="16" t="str">
        <f t="shared" si="27"/>
        <v/>
      </c>
      <c r="E226" s="16" t="str">
        <f t="shared" si="25"/>
        <v/>
      </c>
      <c r="F226" s="16" t="str">
        <f t="shared" si="28"/>
        <v/>
      </c>
      <c r="G226" s="16" t="str">
        <f t="shared" si="29"/>
        <v/>
      </c>
      <c r="H226" s="50" t="str">
        <f t="shared" si="30"/>
        <v/>
      </c>
    </row>
    <row r="227" spans="1:8" x14ac:dyDescent="0.15">
      <c r="A227" s="13" t="str">
        <f t="shared" si="24"/>
        <v/>
      </c>
      <c r="B227" s="16" t="str">
        <f t="shared" si="31"/>
        <v/>
      </c>
      <c r="C227" s="16" t="str">
        <f t="shared" si="26"/>
        <v/>
      </c>
      <c r="D227" s="16" t="str">
        <f t="shared" si="27"/>
        <v/>
      </c>
      <c r="E227" s="16" t="str">
        <f t="shared" si="25"/>
        <v/>
      </c>
      <c r="F227" s="16" t="str">
        <f t="shared" si="28"/>
        <v/>
      </c>
      <c r="G227" s="16" t="str">
        <f t="shared" si="29"/>
        <v/>
      </c>
      <c r="H227" s="50" t="str">
        <f t="shared" si="30"/>
        <v/>
      </c>
    </row>
    <row r="228" spans="1:8" x14ac:dyDescent="0.15">
      <c r="A228" s="13" t="str">
        <f t="shared" si="24"/>
        <v/>
      </c>
      <c r="B228" s="16" t="str">
        <f t="shared" si="31"/>
        <v/>
      </c>
      <c r="C228" s="16" t="str">
        <f t="shared" si="26"/>
        <v/>
      </c>
      <c r="D228" s="16" t="str">
        <f t="shared" si="27"/>
        <v/>
      </c>
      <c r="E228" s="16" t="str">
        <f t="shared" si="25"/>
        <v/>
      </c>
      <c r="F228" s="16" t="str">
        <f t="shared" si="28"/>
        <v/>
      </c>
      <c r="G228" s="16" t="str">
        <f t="shared" si="29"/>
        <v/>
      </c>
      <c r="H228" s="50" t="str">
        <f t="shared" si="30"/>
        <v/>
      </c>
    </row>
    <row r="229" spans="1:8" x14ac:dyDescent="0.15">
      <c r="A229" s="13" t="str">
        <f t="shared" si="24"/>
        <v/>
      </c>
      <c r="B229" s="16" t="str">
        <f t="shared" si="31"/>
        <v/>
      </c>
      <c r="C229" s="16" t="str">
        <f t="shared" si="26"/>
        <v/>
      </c>
      <c r="D229" s="16" t="str">
        <f t="shared" si="27"/>
        <v/>
      </c>
      <c r="E229" s="16" t="str">
        <f t="shared" si="25"/>
        <v/>
      </c>
      <c r="F229" s="16" t="str">
        <f t="shared" si="28"/>
        <v/>
      </c>
      <c r="G229" s="16" t="str">
        <f t="shared" si="29"/>
        <v/>
      </c>
      <c r="H229" s="50" t="str">
        <f t="shared" si="30"/>
        <v/>
      </c>
    </row>
    <row r="230" spans="1:8" x14ac:dyDescent="0.15">
      <c r="A230" s="13" t="str">
        <f t="shared" si="24"/>
        <v/>
      </c>
      <c r="B230" s="16" t="str">
        <f t="shared" si="31"/>
        <v/>
      </c>
      <c r="C230" s="16" t="str">
        <f t="shared" si="26"/>
        <v/>
      </c>
      <c r="D230" s="16" t="str">
        <f t="shared" si="27"/>
        <v/>
      </c>
      <c r="E230" s="16" t="str">
        <f t="shared" si="25"/>
        <v/>
      </c>
      <c r="F230" s="16" t="str">
        <f t="shared" si="28"/>
        <v/>
      </c>
      <c r="G230" s="16" t="str">
        <f t="shared" si="29"/>
        <v/>
      </c>
      <c r="H230" s="50" t="str">
        <f t="shared" si="30"/>
        <v/>
      </c>
    </row>
    <row r="231" spans="1:8" x14ac:dyDescent="0.15">
      <c r="A231" s="13" t="str">
        <f t="shared" si="24"/>
        <v/>
      </c>
      <c r="B231" s="16" t="str">
        <f t="shared" si="31"/>
        <v/>
      </c>
      <c r="C231" s="16" t="str">
        <f t="shared" si="26"/>
        <v/>
      </c>
      <c r="D231" s="16" t="str">
        <f t="shared" si="27"/>
        <v/>
      </c>
      <c r="E231" s="16" t="str">
        <f t="shared" si="25"/>
        <v/>
      </c>
      <c r="F231" s="16" t="str">
        <f t="shared" si="28"/>
        <v/>
      </c>
      <c r="G231" s="16" t="str">
        <f t="shared" si="29"/>
        <v/>
      </c>
      <c r="H231" s="50" t="str">
        <f t="shared" si="30"/>
        <v/>
      </c>
    </row>
    <row r="232" spans="1:8" x14ac:dyDescent="0.15">
      <c r="A232" s="13" t="str">
        <f t="shared" si="24"/>
        <v/>
      </c>
      <c r="B232" s="16" t="str">
        <f t="shared" si="31"/>
        <v/>
      </c>
      <c r="C232" s="16" t="str">
        <f t="shared" si="26"/>
        <v/>
      </c>
      <c r="D232" s="16" t="str">
        <f t="shared" si="27"/>
        <v/>
      </c>
      <c r="E232" s="16" t="str">
        <f t="shared" si="25"/>
        <v/>
      </c>
      <c r="F232" s="16" t="str">
        <f t="shared" si="28"/>
        <v/>
      </c>
      <c r="G232" s="16" t="str">
        <f t="shared" si="29"/>
        <v/>
      </c>
      <c r="H232" s="50" t="str">
        <f t="shared" si="30"/>
        <v/>
      </c>
    </row>
    <row r="233" spans="1:8" x14ac:dyDescent="0.15">
      <c r="A233" s="13" t="str">
        <f t="shared" si="24"/>
        <v/>
      </c>
      <c r="B233" s="16" t="str">
        <f t="shared" si="31"/>
        <v/>
      </c>
      <c r="C233" s="16" t="str">
        <f t="shared" si="26"/>
        <v/>
      </c>
      <c r="D233" s="16" t="str">
        <f t="shared" si="27"/>
        <v/>
      </c>
      <c r="E233" s="16" t="str">
        <f t="shared" si="25"/>
        <v/>
      </c>
      <c r="F233" s="16" t="str">
        <f t="shared" si="28"/>
        <v/>
      </c>
      <c r="G233" s="16" t="str">
        <f t="shared" si="29"/>
        <v/>
      </c>
      <c r="H233" s="50" t="str">
        <f t="shared" si="30"/>
        <v/>
      </c>
    </row>
    <row r="234" spans="1:8" x14ac:dyDescent="0.15">
      <c r="A234" s="13" t="str">
        <f t="shared" si="24"/>
        <v/>
      </c>
      <c r="B234" s="16" t="str">
        <f t="shared" si="31"/>
        <v/>
      </c>
      <c r="C234" s="16" t="str">
        <f t="shared" si="26"/>
        <v/>
      </c>
      <c r="D234" s="16" t="str">
        <f t="shared" si="27"/>
        <v/>
      </c>
      <c r="E234" s="16" t="str">
        <f t="shared" si="25"/>
        <v/>
      </c>
      <c r="F234" s="16" t="str">
        <f t="shared" si="28"/>
        <v/>
      </c>
      <c r="G234" s="16" t="str">
        <f t="shared" si="29"/>
        <v/>
      </c>
      <c r="H234" s="50" t="str">
        <f t="shared" si="30"/>
        <v/>
      </c>
    </row>
    <row r="235" spans="1:8" x14ac:dyDescent="0.15">
      <c r="A235" s="13" t="str">
        <f t="shared" si="24"/>
        <v/>
      </c>
      <c r="B235" s="16" t="str">
        <f t="shared" si="31"/>
        <v/>
      </c>
      <c r="C235" s="16" t="str">
        <f t="shared" si="26"/>
        <v/>
      </c>
      <c r="D235" s="16" t="str">
        <f t="shared" si="27"/>
        <v/>
      </c>
      <c r="E235" s="16" t="str">
        <f t="shared" si="25"/>
        <v/>
      </c>
      <c r="F235" s="16" t="str">
        <f t="shared" si="28"/>
        <v/>
      </c>
      <c r="G235" s="16" t="str">
        <f t="shared" si="29"/>
        <v/>
      </c>
      <c r="H235" s="50" t="str">
        <f t="shared" si="30"/>
        <v/>
      </c>
    </row>
    <row r="236" spans="1:8" x14ac:dyDescent="0.15">
      <c r="A236" s="13" t="str">
        <f t="shared" si="24"/>
        <v/>
      </c>
      <c r="B236" s="16" t="str">
        <f t="shared" si="31"/>
        <v/>
      </c>
      <c r="C236" s="16" t="str">
        <f t="shared" si="26"/>
        <v/>
      </c>
      <c r="D236" s="16" t="str">
        <f t="shared" si="27"/>
        <v/>
      </c>
      <c r="E236" s="16" t="str">
        <f t="shared" si="25"/>
        <v/>
      </c>
      <c r="F236" s="16" t="str">
        <f t="shared" si="28"/>
        <v/>
      </c>
      <c r="G236" s="16" t="str">
        <f t="shared" si="29"/>
        <v/>
      </c>
      <c r="H236" s="50" t="str">
        <f t="shared" si="30"/>
        <v/>
      </c>
    </row>
    <row r="237" spans="1:8" x14ac:dyDescent="0.15">
      <c r="A237" s="13" t="str">
        <f t="shared" si="24"/>
        <v/>
      </c>
      <c r="B237" s="16" t="str">
        <f t="shared" si="31"/>
        <v/>
      </c>
      <c r="C237" s="16" t="str">
        <f t="shared" si="26"/>
        <v/>
      </c>
      <c r="D237" s="16" t="str">
        <f t="shared" si="27"/>
        <v/>
      </c>
      <c r="E237" s="16" t="str">
        <f t="shared" si="25"/>
        <v/>
      </c>
      <c r="F237" s="16" t="str">
        <f t="shared" si="28"/>
        <v/>
      </c>
      <c r="G237" s="16" t="str">
        <f t="shared" si="29"/>
        <v/>
      </c>
      <c r="H237" s="50" t="str">
        <f t="shared" si="30"/>
        <v/>
      </c>
    </row>
    <row r="238" spans="1:8" x14ac:dyDescent="0.15">
      <c r="A238" s="13" t="str">
        <f t="shared" si="24"/>
        <v/>
      </c>
      <c r="B238" s="16" t="str">
        <f t="shared" si="31"/>
        <v/>
      </c>
      <c r="C238" s="16" t="str">
        <f t="shared" si="26"/>
        <v/>
      </c>
      <c r="D238" s="16" t="str">
        <f t="shared" si="27"/>
        <v/>
      </c>
      <c r="E238" s="16" t="str">
        <f t="shared" si="25"/>
        <v/>
      </c>
      <c r="F238" s="16" t="str">
        <f t="shared" si="28"/>
        <v/>
      </c>
      <c r="G238" s="16" t="str">
        <f t="shared" si="29"/>
        <v/>
      </c>
      <c r="H238" s="50" t="str">
        <f t="shared" si="30"/>
        <v/>
      </c>
    </row>
    <row r="239" spans="1:8" x14ac:dyDescent="0.15">
      <c r="A239" s="13" t="str">
        <f t="shared" si="24"/>
        <v/>
      </c>
      <c r="B239" s="16" t="str">
        <f t="shared" si="31"/>
        <v/>
      </c>
      <c r="C239" s="16" t="str">
        <f t="shared" si="26"/>
        <v/>
      </c>
      <c r="D239" s="16" t="str">
        <f t="shared" si="27"/>
        <v/>
      </c>
      <c r="E239" s="16" t="str">
        <f t="shared" si="25"/>
        <v/>
      </c>
      <c r="F239" s="16" t="str">
        <f t="shared" si="28"/>
        <v/>
      </c>
      <c r="G239" s="16" t="str">
        <f t="shared" si="29"/>
        <v/>
      </c>
      <c r="H239" s="50" t="str">
        <f t="shared" si="30"/>
        <v/>
      </c>
    </row>
    <row r="240" spans="1:8" x14ac:dyDescent="0.15">
      <c r="A240" s="13" t="str">
        <f t="shared" si="24"/>
        <v/>
      </c>
      <c r="B240" s="16" t="str">
        <f t="shared" si="31"/>
        <v/>
      </c>
      <c r="C240" s="16" t="str">
        <f t="shared" si="26"/>
        <v/>
      </c>
      <c r="D240" s="16" t="str">
        <f t="shared" si="27"/>
        <v/>
      </c>
      <c r="E240" s="16" t="str">
        <f t="shared" si="25"/>
        <v/>
      </c>
      <c r="F240" s="16" t="str">
        <f t="shared" si="28"/>
        <v/>
      </c>
      <c r="G240" s="16" t="str">
        <f t="shared" si="29"/>
        <v/>
      </c>
      <c r="H240" s="50" t="str">
        <f t="shared" si="30"/>
        <v/>
      </c>
    </row>
    <row r="241" spans="1:8" x14ac:dyDescent="0.15">
      <c r="A241" s="13" t="str">
        <f t="shared" si="24"/>
        <v/>
      </c>
      <c r="B241" s="16" t="str">
        <f t="shared" si="31"/>
        <v/>
      </c>
      <c r="C241" s="16" t="str">
        <f t="shared" si="26"/>
        <v/>
      </c>
      <c r="D241" s="16" t="str">
        <f t="shared" si="27"/>
        <v/>
      </c>
      <c r="E241" s="16" t="str">
        <f t="shared" si="25"/>
        <v/>
      </c>
      <c r="F241" s="16" t="str">
        <f t="shared" si="28"/>
        <v/>
      </c>
      <c r="G241" s="16" t="str">
        <f t="shared" si="29"/>
        <v/>
      </c>
      <c r="H241" s="50" t="str">
        <f t="shared" si="30"/>
        <v/>
      </c>
    </row>
    <row r="242" spans="1:8" x14ac:dyDescent="0.15">
      <c r="A242" s="13" t="str">
        <f t="shared" si="24"/>
        <v/>
      </c>
      <c r="B242" s="16" t="str">
        <f t="shared" si="31"/>
        <v/>
      </c>
      <c r="C242" s="16" t="str">
        <f t="shared" si="26"/>
        <v/>
      </c>
      <c r="D242" s="16" t="str">
        <f t="shared" si="27"/>
        <v/>
      </c>
      <c r="E242" s="16" t="str">
        <f t="shared" si="25"/>
        <v/>
      </c>
      <c r="F242" s="16" t="str">
        <f t="shared" si="28"/>
        <v/>
      </c>
      <c r="G242" s="16" t="str">
        <f t="shared" si="29"/>
        <v/>
      </c>
      <c r="H242" s="50" t="str">
        <f t="shared" si="30"/>
        <v/>
      </c>
    </row>
    <row r="243" spans="1:8" x14ac:dyDescent="0.15">
      <c r="A243" s="13" t="str">
        <f t="shared" si="24"/>
        <v/>
      </c>
      <c r="B243" s="16" t="str">
        <f t="shared" si="31"/>
        <v/>
      </c>
      <c r="C243" s="16" t="str">
        <f t="shared" si="26"/>
        <v/>
      </c>
      <c r="D243" s="16" t="str">
        <f t="shared" si="27"/>
        <v/>
      </c>
      <c r="E243" s="16" t="str">
        <f t="shared" si="25"/>
        <v/>
      </c>
      <c r="F243" s="16" t="str">
        <f t="shared" si="28"/>
        <v/>
      </c>
      <c r="G243" s="16" t="str">
        <f t="shared" si="29"/>
        <v/>
      </c>
      <c r="H243" s="50" t="str">
        <f t="shared" si="30"/>
        <v/>
      </c>
    </row>
    <row r="244" spans="1:8" x14ac:dyDescent="0.15">
      <c r="A244" s="13" t="str">
        <f t="shared" si="24"/>
        <v/>
      </c>
      <c r="B244" s="16" t="str">
        <f t="shared" si="31"/>
        <v/>
      </c>
      <c r="C244" s="16" t="str">
        <f t="shared" si="26"/>
        <v/>
      </c>
      <c r="D244" s="16" t="str">
        <f t="shared" si="27"/>
        <v/>
      </c>
      <c r="E244" s="16" t="str">
        <f t="shared" si="25"/>
        <v/>
      </c>
      <c r="F244" s="16" t="str">
        <f t="shared" si="28"/>
        <v/>
      </c>
      <c r="G244" s="16" t="str">
        <f t="shared" si="29"/>
        <v/>
      </c>
      <c r="H244" s="50" t="str">
        <f t="shared" si="30"/>
        <v/>
      </c>
    </row>
    <row r="245" spans="1:8" x14ac:dyDescent="0.15">
      <c r="A245" s="13" t="str">
        <f t="shared" si="24"/>
        <v/>
      </c>
      <c r="B245" s="16" t="str">
        <f t="shared" si="31"/>
        <v/>
      </c>
      <c r="C245" s="16" t="str">
        <f t="shared" si="26"/>
        <v/>
      </c>
      <c r="D245" s="16" t="str">
        <f t="shared" si="27"/>
        <v/>
      </c>
      <c r="E245" s="16" t="str">
        <f t="shared" si="25"/>
        <v/>
      </c>
      <c r="F245" s="16" t="str">
        <f t="shared" si="28"/>
        <v/>
      </c>
      <c r="G245" s="16" t="str">
        <f t="shared" si="29"/>
        <v/>
      </c>
      <c r="H245" s="50" t="str">
        <f t="shared" si="30"/>
        <v/>
      </c>
    </row>
    <row r="246" spans="1:8" x14ac:dyDescent="0.15">
      <c r="A246" s="13" t="str">
        <f t="shared" si="24"/>
        <v/>
      </c>
      <c r="B246" s="16" t="str">
        <f t="shared" si="31"/>
        <v/>
      </c>
      <c r="C246" s="16" t="str">
        <f t="shared" si="26"/>
        <v/>
      </c>
      <c r="D246" s="16" t="str">
        <f t="shared" si="27"/>
        <v/>
      </c>
      <c r="E246" s="16" t="str">
        <f t="shared" si="25"/>
        <v/>
      </c>
      <c r="F246" s="16" t="str">
        <f t="shared" si="28"/>
        <v/>
      </c>
      <c r="G246" s="16" t="str">
        <f t="shared" si="29"/>
        <v/>
      </c>
      <c r="H246" s="50" t="str">
        <f t="shared" si="30"/>
        <v/>
      </c>
    </row>
    <row r="247" spans="1:8" x14ac:dyDescent="0.15">
      <c r="A247" s="13" t="str">
        <f t="shared" si="24"/>
        <v/>
      </c>
      <c r="B247" s="16" t="str">
        <f t="shared" si="31"/>
        <v/>
      </c>
      <c r="C247" s="16" t="str">
        <f t="shared" si="26"/>
        <v/>
      </c>
      <c r="D247" s="16" t="str">
        <f t="shared" si="27"/>
        <v/>
      </c>
      <c r="E247" s="16" t="str">
        <f t="shared" si="25"/>
        <v/>
      </c>
      <c r="F247" s="16" t="str">
        <f t="shared" si="28"/>
        <v/>
      </c>
      <c r="G247" s="16" t="str">
        <f t="shared" si="29"/>
        <v/>
      </c>
      <c r="H247" s="50" t="str">
        <f t="shared" si="30"/>
        <v/>
      </c>
    </row>
    <row r="248" spans="1:8" x14ac:dyDescent="0.15">
      <c r="A248" s="13" t="str">
        <f t="shared" si="24"/>
        <v/>
      </c>
      <c r="B248" s="16" t="str">
        <f t="shared" si="31"/>
        <v/>
      </c>
      <c r="C248" s="16" t="str">
        <f t="shared" si="26"/>
        <v/>
      </c>
      <c r="D248" s="16" t="str">
        <f t="shared" si="27"/>
        <v/>
      </c>
      <c r="E248" s="16" t="str">
        <f t="shared" si="25"/>
        <v/>
      </c>
      <c r="F248" s="16" t="str">
        <f t="shared" si="28"/>
        <v/>
      </c>
      <c r="G248" s="16" t="str">
        <f t="shared" si="29"/>
        <v/>
      </c>
      <c r="H248" s="50" t="str">
        <f t="shared" si="30"/>
        <v/>
      </c>
    </row>
    <row r="249" spans="1:8" x14ac:dyDescent="0.15">
      <c r="A249" s="13" t="str">
        <f t="shared" si="24"/>
        <v/>
      </c>
      <c r="B249" s="16" t="str">
        <f t="shared" si="31"/>
        <v/>
      </c>
      <c r="C249" s="16" t="str">
        <f t="shared" si="26"/>
        <v/>
      </c>
      <c r="D249" s="16" t="str">
        <f t="shared" si="27"/>
        <v/>
      </c>
      <c r="E249" s="16" t="str">
        <f t="shared" si="25"/>
        <v/>
      </c>
      <c r="F249" s="16" t="str">
        <f t="shared" si="28"/>
        <v/>
      </c>
      <c r="G249" s="16" t="str">
        <f t="shared" si="29"/>
        <v/>
      </c>
      <c r="H249" s="50" t="str">
        <f t="shared" si="30"/>
        <v/>
      </c>
    </row>
    <row r="250" spans="1:8" x14ac:dyDescent="0.15">
      <c r="A250" s="13" t="str">
        <f t="shared" si="24"/>
        <v/>
      </c>
      <c r="B250" s="16" t="str">
        <f t="shared" si="31"/>
        <v/>
      </c>
      <c r="C250" s="16" t="str">
        <f t="shared" si="26"/>
        <v/>
      </c>
      <c r="D250" s="16" t="str">
        <f t="shared" si="27"/>
        <v/>
      </c>
      <c r="E250" s="16" t="str">
        <f t="shared" si="25"/>
        <v/>
      </c>
      <c r="F250" s="16" t="str">
        <f t="shared" si="28"/>
        <v/>
      </c>
      <c r="G250" s="16" t="str">
        <f t="shared" si="29"/>
        <v/>
      </c>
      <c r="H250" s="50" t="str">
        <f t="shared" si="30"/>
        <v/>
      </c>
    </row>
    <row r="251" spans="1:8" x14ac:dyDescent="0.15">
      <c r="A251" s="13" t="str">
        <f t="shared" si="24"/>
        <v/>
      </c>
      <c r="B251" s="16" t="str">
        <f t="shared" si="31"/>
        <v/>
      </c>
      <c r="C251" s="16" t="str">
        <f t="shared" si="26"/>
        <v/>
      </c>
      <c r="D251" s="16" t="str">
        <f t="shared" si="27"/>
        <v/>
      </c>
      <c r="E251" s="16" t="str">
        <f t="shared" si="25"/>
        <v/>
      </c>
      <c r="F251" s="16" t="str">
        <f t="shared" si="28"/>
        <v/>
      </c>
      <c r="G251" s="16" t="str">
        <f t="shared" si="29"/>
        <v/>
      </c>
      <c r="H251" s="50" t="str">
        <f t="shared" si="30"/>
        <v/>
      </c>
    </row>
    <row r="252" spans="1:8" x14ac:dyDescent="0.15">
      <c r="A252" s="13" t="str">
        <f t="shared" si="24"/>
        <v/>
      </c>
      <c r="B252" s="16" t="str">
        <f t="shared" si="31"/>
        <v/>
      </c>
      <c r="C252" s="16" t="str">
        <f t="shared" si="26"/>
        <v/>
      </c>
      <c r="D252" s="16" t="str">
        <f t="shared" si="27"/>
        <v/>
      </c>
      <c r="E252" s="16" t="str">
        <f t="shared" si="25"/>
        <v/>
      </c>
      <c r="F252" s="16" t="str">
        <f t="shared" si="28"/>
        <v/>
      </c>
      <c r="G252" s="16" t="str">
        <f t="shared" si="29"/>
        <v/>
      </c>
      <c r="H252" s="50" t="str">
        <f t="shared" si="30"/>
        <v/>
      </c>
    </row>
    <row r="253" spans="1:8" x14ac:dyDescent="0.15">
      <c r="A253" s="13" t="str">
        <f t="shared" si="24"/>
        <v/>
      </c>
      <c r="B253" s="16" t="str">
        <f t="shared" si="31"/>
        <v/>
      </c>
      <c r="C253" s="16" t="str">
        <f t="shared" si="26"/>
        <v/>
      </c>
      <c r="D253" s="16" t="str">
        <f t="shared" si="27"/>
        <v/>
      </c>
      <c r="E253" s="16" t="str">
        <f t="shared" si="25"/>
        <v/>
      </c>
      <c r="F253" s="16" t="str">
        <f t="shared" si="28"/>
        <v/>
      </c>
      <c r="G253" s="16" t="str">
        <f t="shared" si="29"/>
        <v/>
      </c>
      <c r="H253" s="50" t="str">
        <f t="shared" si="30"/>
        <v/>
      </c>
    </row>
    <row r="254" spans="1:8" x14ac:dyDescent="0.15">
      <c r="A254" s="13" t="str">
        <f t="shared" si="24"/>
        <v/>
      </c>
      <c r="B254" s="16" t="str">
        <f t="shared" si="31"/>
        <v/>
      </c>
      <c r="C254" s="16" t="str">
        <f t="shared" si="26"/>
        <v/>
      </c>
      <c r="D254" s="16" t="str">
        <f t="shared" si="27"/>
        <v/>
      </c>
      <c r="E254" s="16" t="str">
        <f t="shared" si="25"/>
        <v/>
      </c>
      <c r="F254" s="16" t="str">
        <f t="shared" si="28"/>
        <v/>
      </c>
      <c r="G254" s="16" t="str">
        <f t="shared" si="29"/>
        <v/>
      </c>
      <c r="H254" s="50" t="str">
        <f t="shared" si="30"/>
        <v/>
      </c>
    </row>
    <row r="255" spans="1:8" x14ac:dyDescent="0.15">
      <c r="A255" s="13" t="str">
        <f t="shared" si="24"/>
        <v/>
      </c>
      <c r="B255" s="16" t="str">
        <f t="shared" si="31"/>
        <v/>
      </c>
      <c r="C255" s="16" t="str">
        <f t="shared" si="26"/>
        <v/>
      </c>
      <c r="D255" s="16" t="str">
        <f t="shared" si="27"/>
        <v/>
      </c>
      <c r="E255" s="16" t="str">
        <f t="shared" si="25"/>
        <v/>
      </c>
      <c r="F255" s="16" t="str">
        <f t="shared" si="28"/>
        <v/>
      </c>
      <c r="G255" s="16" t="str">
        <f t="shared" si="29"/>
        <v/>
      </c>
      <c r="H255" s="50" t="str">
        <f t="shared" si="30"/>
        <v/>
      </c>
    </row>
    <row r="256" spans="1:8" x14ac:dyDescent="0.15">
      <c r="A256" s="13" t="str">
        <f t="shared" si="24"/>
        <v/>
      </c>
      <c r="B256" s="16" t="str">
        <f t="shared" si="31"/>
        <v/>
      </c>
      <c r="C256" s="16" t="str">
        <f t="shared" si="26"/>
        <v/>
      </c>
      <c r="D256" s="16" t="str">
        <f t="shared" si="27"/>
        <v/>
      </c>
      <c r="E256" s="16" t="str">
        <f t="shared" si="25"/>
        <v/>
      </c>
      <c r="F256" s="16" t="str">
        <f t="shared" si="28"/>
        <v/>
      </c>
      <c r="G256" s="16" t="str">
        <f t="shared" si="29"/>
        <v/>
      </c>
      <c r="H256" s="50" t="str">
        <f t="shared" si="30"/>
        <v/>
      </c>
    </row>
    <row r="257" spans="1:8" x14ac:dyDescent="0.15">
      <c r="A257" s="13" t="str">
        <f t="shared" si="24"/>
        <v/>
      </c>
      <c r="B257" s="16" t="str">
        <f t="shared" si="31"/>
        <v/>
      </c>
      <c r="C257" s="16" t="str">
        <f t="shared" si="26"/>
        <v/>
      </c>
      <c r="D257" s="16" t="str">
        <f t="shared" si="27"/>
        <v/>
      </c>
      <c r="E257" s="16" t="str">
        <f t="shared" si="25"/>
        <v/>
      </c>
      <c r="F257" s="16" t="str">
        <f t="shared" si="28"/>
        <v/>
      </c>
      <c r="G257" s="16" t="str">
        <f t="shared" si="29"/>
        <v/>
      </c>
      <c r="H257" s="50" t="str">
        <f t="shared" si="30"/>
        <v/>
      </c>
    </row>
    <row r="258" spans="1:8" x14ac:dyDescent="0.15">
      <c r="A258" s="13" t="str">
        <f t="shared" si="24"/>
        <v/>
      </c>
      <c r="B258" s="16" t="str">
        <f t="shared" si="31"/>
        <v/>
      </c>
      <c r="C258" s="16" t="str">
        <f t="shared" si="26"/>
        <v/>
      </c>
      <c r="D258" s="16" t="str">
        <f t="shared" si="27"/>
        <v/>
      </c>
      <c r="E258" s="16" t="str">
        <f t="shared" si="25"/>
        <v/>
      </c>
      <c r="F258" s="16" t="str">
        <f t="shared" si="28"/>
        <v/>
      </c>
      <c r="G258" s="16" t="str">
        <f t="shared" si="29"/>
        <v/>
      </c>
      <c r="H258" s="50" t="str">
        <f t="shared" si="30"/>
        <v/>
      </c>
    </row>
    <row r="259" spans="1:8" x14ac:dyDescent="0.15">
      <c r="A259" s="13" t="str">
        <f t="shared" si="24"/>
        <v/>
      </c>
      <c r="B259" s="16" t="str">
        <f t="shared" si="31"/>
        <v/>
      </c>
      <c r="C259" s="16" t="str">
        <f t="shared" si="26"/>
        <v/>
      </c>
      <c r="D259" s="16" t="str">
        <f t="shared" si="27"/>
        <v/>
      </c>
      <c r="E259" s="16" t="str">
        <f t="shared" si="25"/>
        <v/>
      </c>
      <c r="F259" s="16" t="str">
        <f t="shared" si="28"/>
        <v/>
      </c>
      <c r="G259" s="16" t="str">
        <f t="shared" si="29"/>
        <v/>
      </c>
      <c r="H259" s="50" t="str">
        <f t="shared" si="30"/>
        <v/>
      </c>
    </row>
    <row r="260" spans="1:8" x14ac:dyDescent="0.15">
      <c r="A260" s="13" t="str">
        <f t="shared" si="24"/>
        <v/>
      </c>
      <c r="B260" s="16" t="str">
        <f t="shared" si="31"/>
        <v/>
      </c>
      <c r="C260" s="16" t="str">
        <f t="shared" si="26"/>
        <v/>
      </c>
      <c r="D260" s="16" t="str">
        <f t="shared" si="27"/>
        <v/>
      </c>
      <c r="E260" s="16" t="str">
        <f t="shared" si="25"/>
        <v/>
      </c>
      <c r="F260" s="16" t="str">
        <f t="shared" si="28"/>
        <v/>
      </c>
      <c r="G260" s="16" t="str">
        <f t="shared" si="29"/>
        <v/>
      </c>
      <c r="H260" s="50" t="str">
        <f t="shared" si="30"/>
        <v/>
      </c>
    </row>
    <row r="261" spans="1:8" x14ac:dyDescent="0.15">
      <c r="A261" s="13" t="str">
        <f t="shared" si="24"/>
        <v/>
      </c>
      <c r="B261" s="16" t="str">
        <f t="shared" si="31"/>
        <v/>
      </c>
      <c r="C261" s="16" t="str">
        <f t="shared" si="26"/>
        <v/>
      </c>
      <c r="D261" s="16" t="str">
        <f t="shared" si="27"/>
        <v/>
      </c>
      <c r="E261" s="16" t="str">
        <f t="shared" si="25"/>
        <v/>
      </c>
      <c r="F261" s="16" t="str">
        <f t="shared" si="28"/>
        <v/>
      </c>
      <c r="G261" s="16" t="str">
        <f t="shared" si="29"/>
        <v/>
      </c>
      <c r="H261" s="50" t="str">
        <f t="shared" si="30"/>
        <v/>
      </c>
    </row>
    <row r="262" spans="1:8" x14ac:dyDescent="0.15">
      <c r="A262" s="13" t="str">
        <f t="shared" si="24"/>
        <v/>
      </c>
      <c r="B262" s="16" t="str">
        <f t="shared" si="31"/>
        <v/>
      </c>
      <c r="C262" s="16" t="str">
        <f t="shared" si="26"/>
        <v/>
      </c>
      <c r="D262" s="16" t="str">
        <f t="shared" si="27"/>
        <v/>
      </c>
      <c r="E262" s="16" t="str">
        <f t="shared" si="25"/>
        <v/>
      </c>
      <c r="F262" s="16" t="str">
        <f t="shared" si="28"/>
        <v/>
      </c>
      <c r="G262" s="16" t="str">
        <f t="shared" si="29"/>
        <v/>
      </c>
      <c r="H262" s="50" t="str">
        <f t="shared" si="30"/>
        <v/>
      </c>
    </row>
    <row r="263" spans="1:8" x14ac:dyDescent="0.15">
      <c r="A263" s="13" t="str">
        <f t="shared" si="24"/>
        <v/>
      </c>
      <c r="B263" s="16" t="str">
        <f t="shared" si="31"/>
        <v/>
      </c>
      <c r="C263" s="16" t="str">
        <f t="shared" si="26"/>
        <v/>
      </c>
      <c r="D263" s="16" t="str">
        <f t="shared" si="27"/>
        <v/>
      </c>
      <c r="E263" s="16" t="str">
        <f t="shared" si="25"/>
        <v/>
      </c>
      <c r="F263" s="16" t="str">
        <f t="shared" si="28"/>
        <v/>
      </c>
      <c r="G263" s="16" t="str">
        <f t="shared" si="29"/>
        <v/>
      </c>
      <c r="H263" s="50" t="str">
        <f t="shared" si="30"/>
        <v/>
      </c>
    </row>
    <row r="264" spans="1:8" x14ac:dyDescent="0.15">
      <c r="A264" s="13" t="str">
        <f t="shared" ref="A264:A327" si="32">IF(ROW(A264)-8&lt;$B$2,ROW(A264)-7,"")</f>
        <v/>
      </c>
      <c r="B264" s="16" t="str">
        <f t="shared" si="31"/>
        <v/>
      </c>
      <c r="C264" s="16" t="str">
        <f t="shared" si="26"/>
        <v/>
      </c>
      <c r="D264" s="16" t="str">
        <f t="shared" si="27"/>
        <v/>
      </c>
      <c r="E264" s="16" t="str">
        <f t="shared" ref="E264:E327" si="33">IF(A264&lt;&gt;"",-$D$2/$B$2,"")</f>
        <v/>
      </c>
      <c r="F264" s="16" t="str">
        <f t="shared" si="28"/>
        <v/>
      </c>
      <c r="G264" s="16" t="str">
        <f t="shared" si="29"/>
        <v/>
      </c>
      <c r="H264" s="50" t="str">
        <f t="shared" si="30"/>
        <v/>
      </c>
    </row>
    <row r="265" spans="1:8" x14ac:dyDescent="0.15">
      <c r="A265" s="13" t="str">
        <f t="shared" si="32"/>
        <v/>
      </c>
      <c r="B265" s="16" t="str">
        <f t="shared" si="31"/>
        <v/>
      </c>
      <c r="C265" s="16" t="str">
        <f t="shared" ref="C265:C328" si="34">IF(ROW(A265)-8&lt;$B$2,D265+E265,"")</f>
        <v/>
      </c>
      <c r="D265" s="16" t="str">
        <f t="shared" ref="D265:D328" si="35">IFERROR(-B265*$C$2/$A$2,"")</f>
        <v/>
      </c>
      <c r="E265" s="16" t="str">
        <f t="shared" si="33"/>
        <v/>
      </c>
      <c r="F265" s="16" t="str">
        <f t="shared" ref="F265:F328" si="36">IFERROR(C265,"")</f>
        <v/>
      </c>
      <c r="G265" s="16" t="str">
        <f t="shared" ref="G265:G328" si="37">IF(A265&lt;&gt;"",B265+E265,"")</f>
        <v/>
      </c>
      <c r="H265" s="50" t="str">
        <f t="shared" ref="H265:H328" si="38">IFERROR(F265-D265*$J$2,"")</f>
        <v/>
      </c>
    </row>
    <row r="266" spans="1:8" x14ac:dyDescent="0.15">
      <c r="A266" s="13" t="str">
        <f t="shared" si="32"/>
        <v/>
      </c>
      <c r="B266" s="16" t="str">
        <f t="shared" ref="B266:B329" si="39">IF(ROW(A266)-8&lt;$B$2,G265,"")</f>
        <v/>
      </c>
      <c r="C266" s="16" t="str">
        <f t="shared" si="34"/>
        <v/>
      </c>
      <c r="D266" s="16" t="str">
        <f t="shared" si="35"/>
        <v/>
      </c>
      <c r="E266" s="16" t="str">
        <f t="shared" si="33"/>
        <v/>
      </c>
      <c r="F266" s="16" t="str">
        <f t="shared" si="36"/>
        <v/>
      </c>
      <c r="G266" s="16" t="str">
        <f t="shared" si="37"/>
        <v/>
      </c>
      <c r="H266" s="50" t="str">
        <f t="shared" si="38"/>
        <v/>
      </c>
    </row>
    <row r="267" spans="1:8" x14ac:dyDescent="0.15">
      <c r="A267" s="13" t="str">
        <f t="shared" si="32"/>
        <v/>
      </c>
      <c r="B267" s="16" t="str">
        <f t="shared" si="39"/>
        <v/>
      </c>
      <c r="C267" s="16" t="str">
        <f t="shared" si="34"/>
        <v/>
      </c>
      <c r="D267" s="16" t="str">
        <f t="shared" si="35"/>
        <v/>
      </c>
      <c r="E267" s="16" t="str">
        <f t="shared" si="33"/>
        <v/>
      </c>
      <c r="F267" s="16" t="str">
        <f t="shared" si="36"/>
        <v/>
      </c>
      <c r="G267" s="16" t="str">
        <f t="shared" si="37"/>
        <v/>
      </c>
      <c r="H267" s="50" t="str">
        <f t="shared" si="38"/>
        <v/>
      </c>
    </row>
    <row r="268" spans="1:8" x14ac:dyDescent="0.15">
      <c r="A268" s="13" t="str">
        <f t="shared" si="32"/>
        <v/>
      </c>
      <c r="B268" s="16" t="str">
        <f t="shared" si="39"/>
        <v/>
      </c>
      <c r="C268" s="16" t="str">
        <f t="shared" si="34"/>
        <v/>
      </c>
      <c r="D268" s="16" t="str">
        <f t="shared" si="35"/>
        <v/>
      </c>
      <c r="E268" s="16" t="str">
        <f t="shared" si="33"/>
        <v/>
      </c>
      <c r="F268" s="16" t="str">
        <f t="shared" si="36"/>
        <v/>
      </c>
      <c r="G268" s="16" t="str">
        <f t="shared" si="37"/>
        <v/>
      </c>
      <c r="H268" s="50" t="str">
        <f t="shared" si="38"/>
        <v/>
      </c>
    </row>
    <row r="269" spans="1:8" x14ac:dyDescent="0.15">
      <c r="A269" s="13" t="str">
        <f t="shared" si="32"/>
        <v/>
      </c>
      <c r="B269" s="16" t="str">
        <f t="shared" si="39"/>
        <v/>
      </c>
      <c r="C269" s="16" t="str">
        <f t="shared" si="34"/>
        <v/>
      </c>
      <c r="D269" s="16" t="str">
        <f t="shared" si="35"/>
        <v/>
      </c>
      <c r="E269" s="16" t="str">
        <f t="shared" si="33"/>
        <v/>
      </c>
      <c r="F269" s="16" t="str">
        <f t="shared" si="36"/>
        <v/>
      </c>
      <c r="G269" s="16" t="str">
        <f t="shared" si="37"/>
        <v/>
      </c>
      <c r="H269" s="50" t="str">
        <f t="shared" si="38"/>
        <v/>
      </c>
    </row>
    <row r="270" spans="1:8" x14ac:dyDescent="0.15">
      <c r="A270" s="13" t="str">
        <f t="shared" si="32"/>
        <v/>
      </c>
      <c r="B270" s="16" t="str">
        <f t="shared" si="39"/>
        <v/>
      </c>
      <c r="C270" s="16" t="str">
        <f t="shared" si="34"/>
        <v/>
      </c>
      <c r="D270" s="16" t="str">
        <f t="shared" si="35"/>
        <v/>
      </c>
      <c r="E270" s="16" t="str">
        <f t="shared" si="33"/>
        <v/>
      </c>
      <c r="F270" s="16" t="str">
        <f t="shared" si="36"/>
        <v/>
      </c>
      <c r="G270" s="16" t="str">
        <f t="shared" si="37"/>
        <v/>
      </c>
      <c r="H270" s="50" t="str">
        <f t="shared" si="38"/>
        <v/>
      </c>
    </row>
    <row r="271" spans="1:8" x14ac:dyDescent="0.15">
      <c r="A271" s="13" t="str">
        <f t="shared" si="32"/>
        <v/>
      </c>
      <c r="B271" s="16" t="str">
        <f t="shared" si="39"/>
        <v/>
      </c>
      <c r="C271" s="16" t="str">
        <f t="shared" si="34"/>
        <v/>
      </c>
      <c r="D271" s="16" t="str">
        <f t="shared" si="35"/>
        <v/>
      </c>
      <c r="E271" s="16" t="str">
        <f t="shared" si="33"/>
        <v/>
      </c>
      <c r="F271" s="16" t="str">
        <f t="shared" si="36"/>
        <v/>
      </c>
      <c r="G271" s="16" t="str">
        <f t="shared" si="37"/>
        <v/>
      </c>
      <c r="H271" s="50" t="str">
        <f t="shared" si="38"/>
        <v/>
      </c>
    </row>
    <row r="272" spans="1:8" x14ac:dyDescent="0.15">
      <c r="A272" s="13" t="str">
        <f t="shared" si="32"/>
        <v/>
      </c>
      <c r="B272" s="16" t="str">
        <f t="shared" si="39"/>
        <v/>
      </c>
      <c r="C272" s="16" t="str">
        <f t="shared" si="34"/>
        <v/>
      </c>
      <c r="D272" s="16" t="str">
        <f t="shared" si="35"/>
        <v/>
      </c>
      <c r="E272" s="16" t="str">
        <f t="shared" si="33"/>
        <v/>
      </c>
      <c r="F272" s="16" t="str">
        <f t="shared" si="36"/>
        <v/>
      </c>
      <c r="G272" s="16" t="str">
        <f t="shared" si="37"/>
        <v/>
      </c>
      <c r="H272" s="50" t="str">
        <f t="shared" si="38"/>
        <v/>
      </c>
    </row>
    <row r="273" spans="1:8" x14ac:dyDescent="0.15">
      <c r="A273" s="13" t="str">
        <f t="shared" si="32"/>
        <v/>
      </c>
      <c r="B273" s="16" t="str">
        <f t="shared" si="39"/>
        <v/>
      </c>
      <c r="C273" s="16" t="str">
        <f t="shared" si="34"/>
        <v/>
      </c>
      <c r="D273" s="16" t="str">
        <f t="shared" si="35"/>
        <v/>
      </c>
      <c r="E273" s="16" t="str">
        <f t="shared" si="33"/>
        <v/>
      </c>
      <c r="F273" s="16" t="str">
        <f t="shared" si="36"/>
        <v/>
      </c>
      <c r="G273" s="16" t="str">
        <f t="shared" si="37"/>
        <v/>
      </c>
      <c r="H273" s="50" t="str">
        <f t="shared" si="38"/>
        <v/>
      </c>
    </row>
    <row r="274" spans="1:8" x14ac:dyDescent="0.15">
      <c r="A274" s="13" t="str">
        <f t="shared" si="32"/>
        <v/>
      </c>
      <c r="B274" s="16" t="str">
        <f t="shared" si="39"/>
        <v/>
      </c>
      <c r="C274" s="16" t="str">
        <f t="shared" si="34"/>
        <v/>
      </c>
      <c r="D274" s="16" t="str">
        <f t="shared" si="35"/>
        <v/>
      </c>
      <c r="E274" s="16" t="str">
        <f t="shared" si="33"/>
        <v/>
      </c>
      <c r="F274" s="16" t="str">
        <f t="shared" si="36"/>
        <v/>
      </c>
      <c r="G274" s="16" t="str">
        <f t="shared" si="37"/>
        <v/>
      </c>
      <c r="H274" s="50" t="str">
        <f t="shared" si="38"/>
        <v/>
      </c>
    </row>
    <row r="275" spans="1:8" x14ac:dyDescent="0.15">
      <c r="A275" s="13" t="str">
        <f t="shared" si="32"/>
        <v/>
      </c>
      <c r="B275" s="16" t="str">
        <f t="shared" si="39"/>
        <v/>
      </c>
      <c r="C275" s="16" t="str">
        <f t="shared" si="34"/>
        <v/>
      </c>
      <c r="D275" s="16" t="str">
        <f t="shared" si="35"/>
        <v/>
      </c>
      <c r="E275" s="16" t="str">
        <f t="shared" si="33"/>
        <v/>
      </c>
      <c r="F275" s="16" t="str">
        <f t="shared" si="36"/>
        <v/>
      </c>
      <c r="G275" s="16" t="str">
        <f t="shared" si="37"/>
        <v/>
      </c>
      <c r="H275" s="50" t="str">
        <f t="shared" si="38"/>
        <v/>
      </c>
    </row>
    <row r="276" spans="1:8" x14ac:dyDescent="0.15">
      <c r="A276" s="13" t="str">
        <f t="shared" si="32"/>
        <v/>
      </c>
      <c r="B276" s="16" t="str">
        <f t="shared" si="39"/>
        <v/>
      </c>
      <c r="C276" s="16" t="str">
        <f t="shared" si="34"/>
        <v/>
      </c>
      <c r="D276" s="16" t="str">
        <f t="shared" si="35"/>
        <v/>
      </c>
      <c r="E276" s="16" t="str">
        <f t="shared" si="33"/>
        <v/>
      </c>
      <c r="F276" s="16" t="str">
        <f t="shared" si="36"/>
        <v/>
      </c>
      <c r="G276" s="16" t="str">
        <f t="shared" si="37"/>
        <v/>
      </c>
      <c r="H276" s="50" t="str">
        <f t="shared" si="38"/>
        <v/>
      </c>
    </row>
    <row r="277" spans="1:8" x14ac:dyDescent="0.15">
      <c r="A277" s="13" t="str">
        <f t="shared" si="32"/>
        <v/>
      </c>
      <c r="B277" s="16" t="str">
        <f t="shared" si="39"/>
        <v/>
      </c>
      <c r="C277" s="16" t="str">
        <f t="shared" si="34"/>
        <v/>
      </c>
      <c r="D277" s="16" t="str">
        <f t="shared" si="35"/>
        <v/>
      </c>
      <c r="E277" s="16" t="str">
        <f t="shared" si="33"/>
        <v/>
      </c>
      <c r="F277" s="16" t="str">
        <f t="shared" si="36"/>
        <v/>
      </c>
      <c r="G277" s="16" t="str">
        <f t="shared" si="37"/>
        <v/>
      </c>
      <c r="H277" s="50" t="str">
        <f t="shared" si="38"/>
        <v/>
      </c>
    </row>
    <row r="278" spans="1:8" x14ac:dyDescent="0.15">
      <c r="A278" s="13" t="str">
        <f t="shared" si="32"/>
        <v/>
      </c>
      <c r="B278" s="16" t="str">
        <f t="shared" si="39"/>
        <v/>
      </c>
      <c r="C278" s="16" t="str">
        <f t="shared" si="34"/>
        <v/>
      </c>
      <c r="D278" s="16" t="str">
        <f t="shared" si="35"/>
        <v/>
      </c>
      <c r="E278" s="16" t="str">
        <f t="shared" si="33"/>
        <v/>
      </c>
      <c r="F278" s="16" t="str">
        <f t="shared" si="36"/>
        <v/>
      </c>
      <c r="G278" s="16" t="str">
        <f t="shared" si="37"/>
        <v/>
      </c>
      <c r="H278" s="50" t="str">
        <f t="shared" si="38"/>
        <v/>
      </c>
    </row>
    <row r="279" spans="1:8" x14ac:dyDescent="0.15">
      <c r="A279" s="13" t="str">
        <f t="shared" si="32"/>
        <v/>
      </c>
      <c r="B279" s="16" t="str">
        <f t="shared" si="39"/>
        <v/>
      </c>
      <c r="C279" s="16" t="str">
        <f t="shared" si="34"/>
        <v/>
      </c>
      <c r="D279" s="16" t="str">
        <f t="shared" si="35"/>
        <v/>
      </c>
      <c r="E279" s="16" t="str">
        <f t="shared" si="33"/>
        <v/>
      </c>
      <c r="F279" s="16" t="str">
        <f t="shared" si="36"/>
        <v/>
      </c>
      <c r="G279" s="16" t="str">
        <f t="shared" si="37"/>
        <v/>
      </c>
      <c r="H279" s="50" t="str">
        <f t="shared" si="38"/>
        <v/>
      </c>
    </row>
    <row r="280" spans="1:8" x14ac:dyDescent="0.15">
      <c r="A280" s="13" t="str">
        <f t="shared" si="32"/>
        <v/>
      </c>
      <c r="B280" s="16" t="str">
        <f t="shared" si="39"/>
        <v/>
      </c>
      <c r="C280" s="16" t="str">
        <f t="shared" si="34"/>
        <v/>
      </c>
      <c r="D280" s="16" t="str">
        <f t="shared" si="35"/>
        <v/>
      </c>
      <c r="E280" s="16" t="str">
        <f t="shared" si="33"/>
        <v/>
      </c>
      <c r="F280" s="16" t="str">
        <f t="shared" si="36"/>
        <v/>
      </c>
      <c r="G280" s="16" t="str">
        <f t="shared" si="37"/>
        <v/>
      </c>
      <c r="H280" s="50" t="str">
        <f t="shared" si="38"/>
        <v/>
      </c>
    </row>
    <row r="281" spans="1:8" x14ac:dyDescent="0.15">
      <c r="A281" s="13" t="str">
        <f t="shared" si="32"/>
        <v/>
      </c>
      <c r="B281" s="16" t="str">
        <f t="shared" si="39"/>
        <v/>
      </c>
      <c r="C281" s="16" t="str">
        <f t="shared" si="34"/>
        <v/>
      </c>
      <c r="D281" s="16" t="str">
        <f t="shared" si="35"/>
        <v/>
      </c>
      <c r="E281" s="16" t="str">
        <f t="shared" si="33"/>
        <v/>
      </c>
      <c r="F281" s="16" t="str">
        <f t="shared" si="36"/>
        <v/>
      </c>
      <c r="G281" s="16" t="str">
        <f t="shared" si="37"/>
        <v/>
      </c>
      <c r="H281" s="50" t="str">
        <f t="shared" si="38"/>
        <v/>
      </c>
    </row>
    <row r="282" spans="1:8" x14ac:dyDescent="0.15">
      <c r="A282" s="13" t="str">
        <f t="shared" si="32"/>
        <v/>
      </c>
      <c r="B282" s="16" t="str">
        <f t="shared" si="39"/>
        <v/>
      </c>
      <c r="C282" s="16" t="str">
        <f t="shared" si="34"/>
        <v/>
      </c>
      <c r="D282" s="16" t="str">
        <f t="shared" si="35"/>
        <v/>
      </c>
      <c r="E282" s="16" t="str">
        <f t="shared" si="33"/>
        <v/>
      </c>
      <c r="F282" s="16" t="str">
        <f t="shared" si="36"/>
        <v/>
      </c>
      <c r="G282" s="16" t="str">
        <f t="shared" si="37"/>
        <v/>
      </c>
      <c r="H282" s="50" t="str">
        <f t="shared" si="38"/>
        <v/>
      </c>
    </row>
    <row r="283" spans="1:8" x14ac:dyDescent="0.15">
      <c r="A283" s="13" t="str">
        <f t="shared" si="32"/>
        <v/>
      </c>
      <c r="B283" s="16" t="str">
        <f t="shared" si="39"/>
        <v/>
      </c>
      <c r="C283" s="16" t="str">
        <f t="shared" si="34"/>
        <v/>
      </c>
      <c r="D283" s="16" t="str">
        <f t="shared" si="35"/>
        <v/>
      </c>
      <c r="E283" s="16" t="str">
        <f t="shared" si="33"/>
        <v/>
      </c>
      <c r="F283" s="16" t="str">
        <f t="shared" si="36"/>
        <v/>
      </c>
      <c r="G283" s="16" t="str">
        <f t="shared" si="37"/>
        <v/>
      </c>
      <c r="H283" s="50" t="str">
        <f t="shared" si="38"/>
        <v/>
      </c>
    </row>
    <row r="284" spans="1:8" x14ac:dyDescent="0.15">
      <c r="A284" s="13" t="str">
        <f t="shared" si="32"/>
        <v/>
      </c>
      <c r="B284" s="16" t="str">
        <f t="shared" si="39"/>
        <v/>
      </c>
      <c r="C284" s="16" t="str">
        <f t="shared" si="34"/>
        <v/>
      </c>
      <c r="D284" s="16" t="str">
        <f t="shared" si="35"/>
        <v/>
      </c>
      <c r="E284" s="16" t="str">
        <f t="shared" si="33"/>
        <v/>
      </c>
      <c r="F284" s="16" t="str">
        <f t="shared" si="36"/>
        <v/>
      </c>
      <c r="G284" s="16" t="str">
        <f t="shared" si="37"/>
        <v/>
      </c>
      <c r="H284" s="50" t="str">
        <f t="shared" si="38"/>
        <v/>
      </c>
    </row>
    <row r="285" spans="1:8" x14ac:dyDescent="0.15">
      <c r="A285" s="13" t="str">
        <f t="shared" si="32"/>
        <v/>
      </c>
      <c r="B285" s="16" t="str">
        <f t="shared" si="39"/>
        <v/>
      </c>
      <c r="C285" s="16" t="str">
        <f t="shared" si="34"/>
        <v/>
      </c>
      <c r="D285" s="16" t="str">
        <f t="shared" si="35"/>
        <v/>
      </c>
      <c r="E285" s="16" t="str">
        <f t="shared" si="33"/>
        <v/>
      </c>
      <c r="F285" s="16" t="str">
        <f t="shared" si="36"/>
        <v/>
      </c>
      <c r="G285" s="16" t="str">
        <f t="shared" si="37"/>
        <v/>
      </c>
      <c r="H285" s="50" t="str">
        <f t="shared" si="38"/>
        <v/>
      </c>
    </row>
    <row r="286" spans="1:8" x14ac:dyDescent="0.15">
      <c r="A286" s="13" t="str">
        <f t="shared" si="32"/>
        <v/>
      </c>
      <c r="B286" s="16" t="str">
        <f t="shared" si="39"/>
        <v/>
      </c>
      <c r="C286" s="16" t="str">
        <f t="shared" si="34"/>
        <v/>
      </c>
      <c r="D286" s="16" t="str">
        <f t="shared" si="35"/>
        <v/>
      </c>
      <c r="E286" s="16" t="str">
        <f t="shared" si="33"/>
        <v/>
      </c>
      <c r="F286" s="16" t="str">
        <f t="shared" si="36"/>
        <v/>
      </c>
      <c r="G286" s="16" t="str">
        <f t="shared" si="37"/>
        <v/>
      </c>
      <c r="H286" s="50" t="str">
        <f t="shared" si="38"/>
        <v/>
      </c>
    </row>
    <row r="287" spans="1:8" x14ac:dyDescent="0.15">
      <c r="A287" s="13" t="str">
        <f t="shared" si="32"/>
        <v/>
      </c>
      <c r="B287" s="16" t="str">
        <f t="shared" si="39"/>
        <v/>
      </c>
      <c r="C287" s="16" t="str">
        <f t="shared" si="34"/>
        <v/>
      </c>
      <c r="D287" s="16" t="str">
        <f t="shared" si="35"/>
        <v/>
      </c>
      <c r="E287" s="16" t="str">
        <f t="shared" si="33"/>
        <v/>
      </c>
      <c r="F287" s="16" t="str">
        <f t="shared" si="36"/>
        <v/>
      </c>
      <c r="G287" s="16" t="str">
        <f t="shared" si="37"/>
        <v/>
      </c>
      <c r="H287" s="50" t="str">
        <f t="shared" si="38"/>
        <v/>
      </c>
    </row>
    <row r="288" spans="1:8" x14ac:dyDescent="0.15">
      <c r="A288" s="13" t="str">
        <f t="shared" si="32"/>
        <v/>
      </c>
      <c r="B288" s="16" t="str">
        <f t="shared" si="39"/>
        <v/>
      </c>
      <c r="C288" s="16" t="str">
        <f t="shared" si="34"/>
        <v/>
      </c>
      <c r="D288" s="16" t="str">
        <f t="shared" si="35"/>
        <v/>
      </c>
      <c r="E288" s="16" t="str">
        <f t="shared" si="33"/>
        <v/>
      </c>
      <c r="F288" s="16" t="str">
        <f t="shared" si="36"/>
        <v/>
      </c>
      <c r="G288" s="16" t="str">
        <f t="shared" si="37"/>
        <v/>
      </c>
      <c r="H288" s="50" t="str">
        <f t="shared" si="38"/>
        <v/>
      </c>
    </row>
    <row r="289" spans="1:8" x14ac:dyDescent="0.15">
      <c r="A289" s="13" t="str">
        <f t="shared" si="32"/>
        <v/>
      </c>
      <c r="B289" s="16" t="str">
        <f t="shared" si="39"/>
        <v/>
      </c>
      <c r="C289" s="16" t="str">
        <f t="shared" si="34"/>
        <v/>
      </c>
      <c r="D289" s="16" t="str">
        <f t="shared" si="35"/>
        <v/>
      </c>
      <c r="E289" s="16" t="str">
        <f t="shared" si="33"/>
        <v/>
      </c>
      <c r="F289" s="16" t="str">
        <f t="shared" si="36"/>
        <v/>
      </c>
      <c r="G289" s="16" t="str">
        <f t="shared" si="37"/>
        <v/>
      </c>
      <c r="H289" s="50" t="str">
        <f t="shared" si="38"/>
        <v/>
      </c>
    </row>
    <row r="290" spans="1:8" x14ac:dyDescent="0.15">
      <c r="A290" s="13" t="str">
        <f t="shared" si="32"/>
        <v/>
      </c>
      <c r="B290" s="16" t="str">
        <f t="shared" si="39"/>
        <v/>
      </c>
      <c r="C290" s="16" t="str">
        <f t="shared" si="34"/>
        <v/>
      </c>
      <c r="D290" s="16" t="str">
        <f t="shared" si="35"/>
        <v/>
      </c>
      <c r="E290" s="16" t="str">
        <f t="shared" si="33"/>
        <v/>
      </c>
      <c r="F290" s="16" t="str">
        <f t="shared" si="36"/>
        <v/>
      </c>
      <c r="G290" s="16" t="str">
        <f t="shared" si="37"/>
        <v/>
      </c>
      <c r="H290" s="50" t="str">
        <f t="shared" si="38"/>
        <v/>
      </c>
    </row>
    <row r="291" spans="1:8" x14ac:dyDescent="0.15">
      <c r="A291" s="13" t="str">
        <f t="shared" si="32"/>
        <v/>
      </c>
      <c r="B291" s="16" t="str">
        <f t="shared" si="39"/>
        <v/>
      </c>
      <c r="C291" s="16" t="str">
        <f t="shared" si="34"/>
        <v/>
      </c>
      <c r="D291" s="16" t="str">
        <f t="shared" si="35"/>
        <v/>
      </c>
      <c r="E291" s="16" t="str">
        <f t="shared" si="33"/>
        <v/>
      </c>
      <c r="F291" s="16" t="str">
        <f t="shared" si="36"/>
        <v/>
      </c>
      <c r="G291" s="16" t="str">
        <f t="shared" si="37"/>
        <v/>
      </c>
      <c r="H291" s="50" t="str">
        <f t="shared" si="38"/>
        <v/>
      </c>
    </row>
    <row r="292" spans="1:8" x14ac:dyDescent="0.15">
      <c r="A292" s="13" t="str">
        <f t="shared" si="32"/>
        <v/>
      </c>
      <c r="B292" s="16" t="str">
        <f t="shared" si="39"/>
        <v/>
      </c>
      <c r="C292" s="16" t="str">
        <f t="shared" si="34"/>
        <v/>
      </c>
      <c r="D292" s="16" t="str">
        <f t="shared" si="35"/>
        <v/>
      </c>
      <c r="E292" s="16" t="str">
        <f t="shared" si="33"/>
        <v/>
      </c>
      <c r="F292" s="16" t="str">
        <f t="shared" si="36"/>
        <v/>
      </c>
      <c r="G292" s="16" t="str">
        <f t="shared" si="37"/>
        <v/>
      </c>
      <c r="H292" s="50" t="str">
        <f t="shared" si="38"/>
        <v/>
      </c>
    </row>
    <row r="293" spans="1:8" x14ac:dyDescent="0.15">
      <c r="A293" s="13" t="str">
        <f t="shared" si="32"/>
        <v/>
      </c>
      <c r="B293" s="16" t="str">
        <f t="shared" si="39"/>
        <v/>
      </c>
      <c r="C293" s="16" t="str">
        <f t="shared" si="34"/>
        <v/>
      </c>
      <c r="D293" s="16" t="str">
        <f t="shared" si="35"/>
        <v/>
      </c>
      <c r="E293" s="16" t="str">
        <f t="shared" si="33"/>
        <v/>
      </c>
      <c r="F293" s="16" t="str">
        <f t="shared" si="36"/>
        <v/>
      </c>
      <c r="G293" s="16" t="str">
        <f t="shared" si="37"/>
        <v/>
      </c>
      <c r="H293" s="50" t="str">
        <f t="shared" si="38"/>
        <v/>
      </c>
    </row>
    <row r="294" spans="1:8" x14ac:dyDescent="0.15">
      <c r="A294" s="13" t="str">
        <f t="shared" si="32"/>
        <v/>
      </c>
      <c r="B294" s="16" t="str">
        <f t="shared" si="39"/>
        <v/>
      </c>
      <c r="C294" s="16" t="str">
        <f t="shared" si="34"/>
        <v/>
      </c>
      <c r="D294" s="16" t="str">
        <f t="shared" si="35"/>
        <v/>
      </c>
      <c r="E294" s="16" t="str">
        <f t="shared" si="33"/>
        <v/>
      </c>
      <c r="F294" s="16" t="str">
        <f t="shared" si="36"/>
        <v/>
      </c>
      <c r="G294" s="16" t="str">
        <f t="shared" si="37"/>
        <v/>
      </c>
      <c r="H294" s="50" t="str">
        <f t="shared" si="38"/>
        <v/>
      </c>
    </row>
    <row r="295" spans="1:8" x14ac:dyDescent="0.15">
      <c r="A295" s="13" t="str">
        <f t="shared" si="32"/>
        <v/>
      </c>
      <c r="B295" s="16" t="str">
        <f t="shared" si="39"/>
        <v/>
      </c>
      <c r="C295" s="16" t="str">
        <f t="shared" si="34"/>
        <v/>
      </c>
      <c r="D295" s="16" t="str">
        <f t="shared" si="35"/>
        <v/>
      </c>
      <c r="E295" s="16" t="str">
        <f t="shared" si="33"/>
        <v/>
      </c>
      <c r="F295" s="16" t="str">
        <f t="shared" si="36"/>
        <v/>
      </c>
      <c r="G295" s="16" t="str">
        <f t="shared" si="37"/>
        <v/>
      </c>
      <c r="H295" s="50" t="str">
        <f t="shared" si="38"/>
        <v/>
      </c>
    </row>
    <row r="296" spans="1:8" x14ac:dyDescent="0.15">
      <c r="A296" s="13" t="str">
        <f t="shared" si="32"/>
        <v/>
      </c>
      <c r="B296" s="16" t="str">
        <f t="shared" si="39"/>
        <v/>
      </c>
      <c r="C296" s="16" t="str">
        <f t="shared" si="34"/>
        <v/>
      </c>
      <c r="D296" s="16" t="str">
        <f t="shared" si="35"/>
        <v/>
      </c>
      <c r="E296" s="16" t="str">
        <f t="shared" si="33"/>
        <v/>
      </c>
      <c r="F296" s="16" t="str">
        <f t="shared" si="36"/>
        <v/>
      </c>
      <c r="G296" s="16" t="str">
        <f t="shared" si="37"/>
        <v/>
      </c>
      <c r="H296" s="50" t="str">
        <f t="shared" si="38"/>
        <v/>
      </c>
    </row>
    <row r="297" spans="1:8" x14ac:dyDescent="0.15">
      <c r="A297" s="13" t="str">
        <f t="shared" si="32"/>
        <v/>
      </c>
      <c r="B297" s="16" t="str">
        <f t="shared" si="39"/>
        <v/>
      </c>
      <c r="C297" s="16" t="str">
        <f t="shared" si="34"/>
        <v/>
      </c>
      <c r="D297" s="16" t="str">
        <f t="shared" si="35"/>
        <v/>
      </c>
      <c r="E297" s="16" t="str">
        <f t="shared" si="33"/>
        <v/>
      </c>
      <c r="F297" s="16" t="str">
        <f t="shared" si="36"/>
        <v/>
      </c>
      <c r="G297" s="16" t="str">
        <f t="shared" si="37"/>
        <v/>
      </c>
      <c r="H297" s="50" t="str">
        <f t="shared" si="38"/>
        <v/>
      </c>
    </row>
    <row r="298" spans="1:8" x14ac:dyDescent="0.15">
      <c r="A298" s="13" t="str">
        <f t="shared" si="32"/>
        <v/>
      </c>
      <c r="B298" s="16" t="str">
        <f t="shared" si="39"/>
        <v/>
      </c>
      <c r="C298" s="16" t="str">
        <f t="shared" si="34"/>
        <v/>
      </c>
      <c r="D298" s="16" t="str">
        <f t="shared" si="35"/>
        <v/>
      </c>
      <c r="E298" s="16" t="str">
        <f t="shared" si="33"/>
        <v/>
      </c>
      <c r="F298" s="16" t="str">
        <f t="shared" si="36"/>
        <v/>
      </c>
      <c r="G298" s="16" t="str">
        <f t="shared" si="37"/>
        <v/>
      </c>
      <c r="H298" s="50" t="str">
        <f t="shared" si="38"/>
        <v/>
      </c>
    </row>
    <row r="299" spans="1:8" x14ac:dyDescent="0.15">
      <c r="A299" s="13" t="str">
        <f t="shared" si="32"/>
        <v/>
      </c>
      <c r="B299" s="16" t="str">
        <f t="shared" si="39"/>
        <v/>
      </c>
      <c r="C299" s="16" t="str">
        <f t="shared" si="34"/>
        <v/>
      </c>
      <c r="D299" s="16" t="str">
        <f t="shared" si="35"/>
        <v/>
      </c>
      <c r="E299" s="16" t="str">
        <f t="shared" si="33"/>
        <v/>
      </c>
      <c r="F299" s="16" t="str">
        <f t="shared" si="36"/>
        <v/>
      </c>
      <c r="G299" s="16" t="str">
        <f t="shared" si="37"/>
        <v/>
      </c>
      <c r="H299" s="50" t="str">
        <f t="shared" si="38"/>
        <v/>
      </c>
    </row>
    <row r="300" spans="1:8" x14ac:dyDescent="0.15">
      <c r="A300" s="13" t="str">
        <f t="shared" si="32"/>
        <v/>
      </c>
      <c r="B300" s="16" t="str">
        <f t="shared" si="39"/>
        <v/>
      </c>
      <c r="C300" s="16" t="str">
        <f t="shared" si="34"/>
        <v/>
      </c>
      <c r="D300" s="16" t="str">
        <f t="shared" si="35"/>
        <v/>
      </c>
      <c r="E300" s="16" t="str">
        <f t="shared" si="33"/>
        <v/>
      </c>
      <c r="F300" s="16" t="str">
        <f t="shared" si="36"/>
        <v/>
      </c>
      <c r="G300" s="16" t="str">
        <f t="shared" si="37"/>
        <v/>
      </c>
      <c r="H300" s="50" t="str">
        <f t="shared" si="38"/>
        <v/>
      </c>
    </row>
    <row r="301" spans="1:8" x14ac:dyDescent="0.15">
      <c r="A301" s="13" t="str">
        <f t="shared" si="32"/>
        <v/>
      </c>
      <c r="B301" s="16" t="str">
        <f t="shared" si="39"/>
        <v/>
      </c>
      <c r="C301" s="16" t="str">
        <f t="shared" si="34"/>
        <v/>
      </c>
      <c r="D301" s="16" t="str">
        <f t="shared" si="35"/>
        <v/>
      </c>
      <c r="E301" s="16" t="str">
        <f t="shared" si="33"/>
        <v/>
      </c>
      <c r="F301" s="16" t="str">
        <f t="shared" si="36"/>
        <v/>
      </c>
      <c r="G301" s="16" t="str">
        <f t="shared" si="37"/>
        <v/>
      </c>
      <c r="H301" s="50" t="str">
        <f t="shared" si="38"/>
        <v/>
      </c>
    </row>
    <row r="302" spans="1:8" x14ac:dyDescent="0.15">
      <c r="A302" s="13" t="str">
        <f t="shared" si="32"/>
        <v/>
      </c>
      <c r="B302" s="16" t="str">
        <f t="shared" si="39"/>
        <v/>
      </c>
      <c r="C302" s="16" t="str">
        <f t="shared" si="34"/>
        <v/>
      </c>
      <c r="D302" s="16" t="str">
        <f t="shared" si="35"/>
        <v/>
      </c>
      <c r="E302" s="16" t="str">
        <f t="shared" si="33"/>
        <v/>
      </c>
      <c r="F302" s="16" t="str">
        <f t="shared" si="36"/>
        <v/>
      </c>
      <c r="G302" s="16" t="str">
        <f t="shared" si="37"/>
        <v/>
      </c>
      <c r="H302" s="50" t="str">
        <f t="shared" si="38"/>
        <v/>
      </c>
    </row>
    <row r="303" spans="1:8" x14ac:dyDescent="0.15">
      <c r="A303" s="13" t="str">
        <f t="shared" si="32"/>
        <v/>
      </c>
      <c r="B303" s="16" t="str">
        <f t="shared" si="39"/>
        <v/>
      </c>
      <c r="C303" s="16" t="str">
        <f t="shared" si="34"/>
        <v/>
      </c>
      <c r="D303" s="16" t="str">
        <f t="shared" si="35"/>
        <v/>
      </c>
      <c r="E303" s="16" t="str">
        <f t="shared" si="33"/>
        <v/>
      </c>
      <c r="F303" s="16" t="str">
        <f t="shared" si="36"/>
        <v/>
      </c>
      <c r="G303" s="16" t="str">
        <f t="shared" si="37"/>
        <v/>
      </c>
      <c r="H303" s="50" t="str">
        <f t="shared" si="38"/>
        <v/>
      </c>
    </row>
    <row r="304" spans="1:8" x14ac:dyDescent="0.15">
      <c r="A304" s="13" t="str">
        <f t="shared" si="32"/>
        <v/>
      </c>
      <c r="B304" s="16" t="str">
        <f t="shared" si="39"/>
        <v/>
      </c>
      <c r="C304" s="16" t="str">
        <f t="shared" si="34"/>
        <v/>
      </c>
      <c r="D304" s="16" t="str">
        <f t="shared" si="35"/>
        <v/>
      </c>
      <c r="E304" s="16" t="str">
        <f t="shared" si="33"/>
        <v/>
      </c>
      <c r="F304" s="16" t="str">
        <f t="shared" si="36"/>
        <v/>
      </c>
      <c r="G304" s="16" t="str">
        <f t="shared" si="37"/>
        <v/>
      </c>
      <c r="H304" s="50" t="str">
        <f t="shared" si="38"/>
        <v/>
      </c>
    </row>
    <row r="305" spans="1:8" x14ac:dyDescent="0.15">
      <c r="A305" s="13" t="str">
        <f t="shared" si="32"/>
        <v/>
      </c>
      <c r="B305" s="16" t="str">
        <f t="shared" si="39"/>
        <v/>
      </c>
      <c r="C305" s="16" t="str">
        <f t="shared" si="34"/>
        <v/>
      </c>
      <c r="D305" s="16" t="str">
        <f t="shared" si="35"/>
        <v/>
      </c>
      <c r="E305" s="16" t="str">
        <f t="shared" si="33"/>
        <v/>
      </c>
      <c r="F305" s="16" t="str">
        <f t="shared" si="36"/>
        <v/>
      </c>
      <c r="G305" s="16" t="str">
        <f t="shared" si="37"/>
        <v/>
      </c>
      <c r="H305" s="50" t="str">
        <f t="shared" si="38"/>
        <v/>
      </c>
    </row>
    <row r="306" spans="1:8" x14ac:dyDescent="0.15">
      <c r="A306" s="13" t="str">
        <f t="shared" si="32"/>
        <v/>
      </c>
      <c r="B306" s="16" t="str">
        <f t="shared" si="39"/>
        <v/>
      </c>
      <c r="C306" s="16" t="str">
        <f t="shared" si="34"/>
        <v/>
      </c>
      <c r="D306" s="16" t="str">
        <f t="shared" si="35"/>
        <v/>
      </c>
      <c r="E306" s="16" t="str">
        <f t="shared" si="33"/>
        <v/>
      </c>
      <c r="F306" s="16" t="str">
        <f t="shared" si="36"/>
        <v/>
      </c>
      <c r="G306" s="16" t="str">
        <f t="shared" si="37"/>
        <v/>
      </c>
      <c r="H306" s="50" t="str">
        <f t="shared" si="38"/>
        <v/>
      </c>
    </row>
    <row r="307" spans="1:8" x14ac:dyDescent="0.15">
      <c r="A307" s="13" t="str">
        <f t="shared" si="32"/>
        <v/>
      </c>
      <c r="B307" s="16" t="str">
        <f t="shared" si="39"/>
        <v/>
      </c>
      <c r="C307" s="16" t="str">
        <f t="shared" si="34"/>
        <v/>
      </c>
      <c r="D307" s="16" t="str">
        <f t="shared" si="35"/>
        <v/>
      </c>
      <c r="E307" s="16" t="str">
        <f t="shared" si="33"/>
        <v/>
      </c>
      <c r="F307" s="16" t="str">
        <f t="shared" si="36"/>
        <v/>
      </c>
      <c r="G307" s="16" t="str">
        <f t="shared" si="37"/>
        <v/>
      </c>
      <c r="H307" s="50" t="str">
        <f t="shared" si="38"/>
        <v/>
      </c>
    </row>
    <row r="308" spans="1:8" x14ac:dyDescent="0.15">
      <c r="A308" s="13" t="str">
        <f t="shared" si="32"/>
        <v/>
      </c>
      <c r="B308" s="16" t="str">
        <f t="shared" si="39"/>
        <v/>
      </c>
      <c r="C308" s="16" t="str">
        <f t="shared" si="34"/>
        <v/>
      </c>
      <c r="D308" s="16" t="str">
        <f t="shared" si="35"/>
        <v/>
      </c>
      <c r="E308" s="16" t="str">
        <f t="shared" si="33"/>
        <v/>
      </c>
      <c r="F308" s="16" t="str">
        <f t="shared" si="36"/>
        <v/>
      </c>
      <c r="G308" s="16" t="str">
        <f t="shared" si="37"/>
        <v/>
      </c>
      <c r="H308" s="50" t="str">
        <f t="shared" si="38"/>
        <v/>
      </c>
    </row>
    <row r="309" spans="1:8" x14ac:dyDescent="0.15">
      <c r="A309" s="13" t="str">
        <f t="shared" si="32"/>
        <v/>
      </c>
      <c r="B309" s="16" t="str">
        <f t="shared" si="39"/>
        <v/>
      </c>
      <c r="C309" s="16" t="str">
        <f t="shared" si="34"/>
        <v/>
      </c>
      <c r="D309" s="16" t="str">
        <f t="shared" si="35"/>
        <v/>
      </c>
      <c r="E309" s="16" t="str">
        <f t="shared" si="33"/>
        <v/>
      </c>
      <c r="F309" s="16" t="str">
        <f t="shared" si="36"/>
        <v/>
      </c>
      <c r="G309" s="16" t="str">
        <f t="shared" si="37"/>
        <v/>
      </c>
      <c r="H309" s="50" t="str">
        <f t="shared" si="38"/>
        <v/>
      </c>
    </row>
    <row r="310" spans="1:8" x14ac:dyDescent="0.15">
      <c r="A310" s="13" t="str">
        <f t="shared" si="32"/>
        <v/>
      </c>
      <c r="B310" s="16" t="str">
        <f t="shared" si="39"/>
        <v/>
      </c>
      <c r="C310" s="16" t="str">
        <f t="shared" si="34"/>
        <v/>
      </c>
      <c r="D310" s="16" t="str">
        <f t="shared" si="35"/>
        <v/>
      </c>
      <c r="E310" s="16" t="str">
        <f t="shared" si="33"/>
        <v/>
      </c>
      <c r="F310" s="16" t="str">
        <f t="shared" si="36"/>
        <v/>
      </c>
      <c r="G310" s="16" t="str">
        <f t="shared" si="37"/>
        <v/>
      </c>
      <c r="H310" s="50" t="str">
        <f t="shared" si="38"/>
        <v/>
      </c>
    </row>
    <row r="311" spans="1:8" x14ac:dyDescent="0.15">
      <c r="A311" s="13" t="str">
        <f t="shared" si="32"/>
        <v/>
      </c>
      <c r="B311" s="16" t="str">
        <f t="shared" si="39"/>
        <v/>
      </c>
      <c r="C311" s="16" t="str">
        <f t="shared" si="34"/>
        <v/>
      </c>
      <c r="D311" s="16" t="str">
        <f t="shared" si="35"/>
        <v/>
      </c>
      <c r="E311" s="16" t="str">
        <f t="shared" si="33"/>
        <v/>
      </c>
      <c r="F311" s="16" t="str">
        <f t="shared" si="36"/>
        <v/>
      </c>
      <c r="G311" s="16" t="str">
        <f t="shared" si="37"/>
        <v/>
      </c>
      <c r="H311" s="50" t="str">
        <f t="shared" si="38"/>
        <v/>
      </c>
    </row>
    <row r="312" spans="1:8" x14ac:dyDescent="0.15">
      <c r="A312" s="13" t="str">
        <f t="shared" si="32"/>
        <v/>
      </c>
      <c r="B312" s="16" t="str">
        <f t="shared" si="39"/>
        <v/>
      </c>
      <c r="C312" s="16" t="str">
        <f t="shared" si="34"/>
        <v/>
      </c>
      <c r="D312" s="16" t="str">
        <f t="shared" si="35"/>
        <v/>
      </c>
      <c r="E312" s="16" t="str">
        <f t="shared" si="33"/>
        <v/>
      </c>
      <c r="F312" s="16" t="str">
        <f t="shared" si="36"/>
        <v/>
      </c>
      <c r="G312" s="16" t="str">
        <f t="shared" si="37"/>
        <v/>
      </c>
      <c r="H312" s="50" t="str">
        <f t="shared" si="38"/>
        <v/>
      </c>
    </row>
    <row r="313" spans="1:8" x14ac:dyDescent="0.15">
      <c r="A313" s="13" t="str">
        <f t="shared" si="32"/>
        <v/>
      </c>
      <c r="B313" s="16" t="str">
        <f t="shared" si="39"/>
        <v/>
      </c>
      <c r="C313" s="16" t="str">
        <f t="shared" si="34"/>
        <v/>
      </c>
      <c r="D313" s="16" t="str">
        <f t="shared" si="35"/>
        <v/>
      </c>
      <c r="E313" s="16" t="str">
        <f t="shared" si="33"/>
        <v/>
      </c>
      <c r="F313" s="16" t="str">
        <f t="shared" si="36"/>
        <v/>
      </c>
      <c r="G313" s="16" t="str">
        <f t="shared" si="37"/>
        <v/>
      </c>
      <c r="H313" s="50" t="str">
        <f t="shared" si="38"/>
        <v/>
      </c>
    </row>
    <row r="314" spans="1:8" x14ac:dyDescent="0.15">
      <c r="A314" s="13" t="str">
        <f t="shared" si="32"/>
        <v/>
      </c>
      <c r="B314" s="16" t="str">
        <f t="shared" si="39"/>
        <v/>
      </c>
      <c r="C314" s="16" t="str">
        <f t="shared" si="34"/>
        <v/>
      </c>
      <c r="D314" s="16" t="str">
        <f t="shared" si="35"/>
        <v/>
      </c>
      <c r="E314" s="16" t="str">
        <f t="shared" si="33"/>
        <v/>
      </c>
      <c r="F314" s="16" t="str">
        <f t="shared" si="36"/>
        <v/>
      </c>
      <c r="G314" s="16" t="str">
        <f t="shared" si="37"/>
        <v/>
      </c>
      <c r="H314" s="50" t="str">
        <f t="shared" si="38"/>
        <v/>
      </c>
    </row>
    <row r="315" spans="1:8" x14ac:dyDescent="0.15">
      <c r="A315" s="13" t="str">
        <f t="shared" si="32"/>
        <v/>
      </c>
      <c r="B315" s="16" t="str">
        <f t="shared" si="39"/>
        <v/>
      </c>
      <c r="C315" s="16" t="str">
        <f t="shared" si="34"/>
        <v/>
      </c>
      <c r="D315" s="16" t="str">
        <f t="shared" si="35"/>
        <v/>
      </c>
      <c r="E315" s="16" t="str">
        <f t="shared" si="33"/>
        <v/>
      </c>
      <c r="F315" s="16" t="str">
        <f t="shared" si="36"/>
        <v/>
      </c>
      <c r="G315" s="16" t="str">
        <f t="shared" si="37"/>
        <v/>
      </c>
      <c r="H315" s="50" t="str">
        <f t="shared" si="38"/>
        <v/>
      </c>
    </row>
    <row r="316" spans="1:8" x14ac:dyDescent="0.15">
      <c r="A316" s="13" t="str">
        <f t="shared" si="32"/>
        <v/>
      </c>
      <c r="B316" s="16" t="str">
        <f t="shared" si="39"/>
        <v/>
      </c>
      <c r="C316" s="16" t="str">
        <f t="shared" si="34"/>
        <v/>
      </c>
      <c r="D316" s="16" t="str">
        <f t="shared" si="35"/>
        <v/>
      </c>
      <c r="E316" s="16" t="str">
        <f t="shared" si="33"/>
        <v/>
      </c>
      <c r="F316" s="16" t="str">
        <f t="shared" si="36"/>
        <v/>
      </c>
      <c r="G316" s="16" t="str">
        <f t="shared" si="37"/>
        <v/>
      </c>
      <c r="H316" s="50" t="str">
        <f t="shared" si="38"/>
        <v/>
      </c>
    </row>
    <row r="317" spans="1:8" x14ac:dyDescent="0.15">
      <c r="A317" s="13" t="str">
        <f t="shared" si="32"/>
        <v/>
      </c>
      <c r="B317" s="16" t="str">
        <f t="shared" si="39"/>
        <v/>
      </c>
      <c r="C317" s="16" t="str">
        <f t="shared" si="34"/>
        <v/>
      </c>
      <c r="D317" s="16" t="str">
        <f t="shared" si="35"/>
        <v/>
      </c>
      <c r="E317" s="16" t="str">
        <f t="shared" si="33"/>
        <v/>
      </c>
      <c r="F317" s="16" t="str">
        <f t="shared" si="36"/>
        <v/>
      </c>
      <c r="G317" s="16" t="str">
        <f t="shared" si="37"/>
        <v/>
      </c>
      <c r="H317" s="50" t="str">
        <f t="shared" si="38"/>
        <v/>
      </c>
    </row>
    <row r="318" spans="1:8" x14ac:dyDescent="0.15">
      <c r="A318" s="13" t="str">
        <f t="shared" si="32"/>
        <v/>
      </c>
      <c r="B318" s="16" t="str">
        <f t="shared" si="39"/>
        <v/>
      </c>
      <c r="C318" s="16" t="str">
        <f t="shared" si="34"/>
        <v/>
      </c>
      <c r="D318" s="16" t="str">
        <f t="shared" si="35"/>
        <v/>
      </c>
      <c r="E318" s="16" t="str">
        <f t="shared" si="33"/>
        <v/>
      </c>
      <c r="F318" s="16" t="str">
        <f t="shared" si="36"/>
        <v/>
      </c>
      <c r="G318" s="16" t="str">
        <f t="shared" si="37"/>
        <v/>
      </c>
      <c r="H318" s="50" t="str">
        <f t="shared" si="38"/>
        <v/>
      </c>
    </row>
    <row r="319" spans="1:8" x14ac:dyDescent="0.15">
      <c r="A319" s="13" t="str">
        <f t="shared" si="32"/>
        <v/>
      </c>
      <c r="B319" s="16" t="str">
        <f t="shared" si="39"/>
        <v/>
      </c>
      <c r="C319" s="16" t="str">
        <f t="shared" si="34"/>
        <v/>
      </c>
      <c r="D319" s="16" t="str">
        <f t="shared" si="35"/>
        <v/>
      </c>
      <c r="E319" s="16" t="str">
        <f t="shared" si="33"/>
        <v/>
      </c>
      <c r="F319" s="16" t="str">
        <f t="shared" si="36"/>
        <v/>
      </c>
      <c r="G319" s="16" t="str">
        <f t="shared" si="37"/>
        <v/>
      </c>
      <c r="H319" s="50" t="str">
        <f t="shared" si="38"/>
        <v/>
      </c>
    </row>
    <row r="320" spans="1:8" x14ac:dyDescent="0.15">
      <c r="A320" s="13" t="str">
        <f t="shared" si="32"/>
        <v/>
      </c>
      <c r="B320" s="16" t="str">
        <f t="shared" si="39"/>
        <v/>
      </c>
      <c r="C320" s="16" t="str">
        <f t="shared" si="34"/>
        <v/>
      </c>
      <c r="D320" s="16" t="str">
        <f t="shared" si="35"/>
        <v/>
      </c>
      <c r="E320" s="16" t="str">
        <f t="shared" si="33"/>
        <v/>
      </c>
      <c r="F320" s="16" t="str">
        <f t="shared" si="36"/>
        <v/>
      </c>
      <c r="G320" s="16" t="str">
        <f t="shared" si="37"/>
        <v/>
      </c>
      <c r="H320" s="50" t="str">
        <f t="shared" si="38"/>
        <v/>
      </c>
    </row>
    <row r="321" spans="1:8" x14ac:dyDescent="0.15">
      <c r="A321" s="13" t="str">
        <f t="shared" si="32"/>
        <v/>
      </c>
      <c r="B321" s="16" t="str">
        <f t="shared" si="39"/>
        <v/>
      </c>
      <c r="C321" s="16" t="str">
        <f t="shared" si="34"/>
        <v/>
      </c>
      <c r="D321" s="16" t="str">
        <f t="shared" si="35"/>
        <v/>
      </c>
      <c r="E321" s="16" t="str">
        <f t="shared" si="33"/>
        <v/>
      </c>
      <c r="F321" s="16" t="str">
        <f t="shared" si="36"/>
        <v/>
      </c>
      <c r="G321" s="16" t="str">
        <f t="shared" si="37"/>
        <v/>
      </c>
      <c r="H321" s="50" t="str">
        <f t="shared" si="38"/>
        <v/>
      </c>
    </row>
    <row r="322" spans="1:8" x14ac:dyDescent="0.15">
      <c r="A322" s="13" t="str">
        <f t="shared" si="32"/>
        <v/>
      </c>
      <c r="B322" s="16" t="str">
        <f t="shared" si="39"/>
        <v/>
      </c>
      <c r="C322" s="16" t="str">
        <f t="shared" si="34"/>
        <v/>
      </c>
      <c r="D322" s="16" t="str">
        <f t="shared" si="35"/>
        <v/>
      </c>
      <c r="E322" s="16" t="str">
        <f t="shared" si="33"/>
        <v/>
      </c>
      <c r="F322" s="16" t="str">
        <f t="shared" si="36"/>
        <v/>
      </c>
      <c r="G322" s="16" t="str">
        <f t="shared" si="37"/>
        <v/>
      </c>
      <c r="H322" s="50" t="str">
        <f t="shared" si="38"/>
        <v/>
      </c>
    </row>
    <row r="323" spans="1:8" x14ac:dyDescent="0.15">
      <c r="A323" s="13" t="str">
        <f t="shared" si="32"/>
        <v/>
      </c>
      <c r="B323" s="16" t="str">
        <f t="shared" si="39"/>
        <v/>
      </c>
      <c r="C323" s="16" t="str">
        <f t="shared" si="34"/>
        <v/>
      </c>
      <c r="D323" s="16" t="str">
        <f t="shared" si="35"/>
        <v/>
      </c>
      <c r="E323" s="16" t="str">
        <f t="shared" si="33"/>
        <v/>
      </c>
      <c r="F323" s="16" t="str">
        <f t="shared" si="36"/>
        <v/>
      </c>
      <c r="G323" s="16" t="str">
        <f t="shared" si="37"/>
        <v/>
      </c>
      <c r="H323" s="50" t="str">
        <f t="shared" si="38"/>
        <v/>
      </c>
    </row>
    <row r="324" spans="1:8" x14ac:dyDescent="0.15">
      <c r="A324" s="13" t="str">
        <f t="shared" si="32"/>
        <v/>
      </c>
      <c r="B324" s="16" t="str">
        <f t="shared" si="39"/>
        <v/>
      </c>
      <c r="C324" s="16" t="str">
        <f t="shared" si="34"/>
        <v/>
      </c>
      <c r="D324" s="16" t="str">
        <f t="shared" si="35"/>
        <v/>
      </c>
      <c r="E324" s="16" t="str">
        <f t="shared" si="33"/>
        <v/>
      </c>
      <c r="F324" s="16" t="str">
        <f t="shared" si="36"/>
        <v/>
      </c>
      <c r="G324" s="16" t="str">
        <f t="shared" si="37"/>
        <v/>
      </c>
      <c r="H324" s="50" t="str">
        <f t="shared" si="38"/>
        <v/>
      </c>
    </row>
    <row r="325" spans="1:8" x14ac:dyDescent="0.15">
      <c r="A325" s="13" t="str">
        <f t="shared" si="32"/>
        <v/>
      </c>
      <c r="B325" s="16" t="str">
        <f t="shared" si="39"/>
        <v/>
      </c>
      <c r="C325" s="16" t="str">
        <f t="shared" si="34"/>
        <v/>
      </c>
      <c r="D325" s="16" t="str">
        <f t="shared" si="35"/>
        <v/>
      </c>
      <c r="E325" s="16" t="str">
        <f t="shared" si="33"/>
        <v/>
      </c>
      <c r="F325" s="16" t="str">
        <f t="shared" si="36"/>
        <v/>
      </c>
      <c r="G325" s="16" t="str">
        <f t="shared" si="37"/>
        <v/>
      </c>
      <c r="H325" s="50" t="str">
        <f t="shared" si="38"/>
        <v/>
      </c>
    </row>
    <row r="326" spans="1:8" x14ac:dyDescent="0.15">
      <c r="A326" s="13" t="str">
        <f t="shared" si="32"/>
        <v/>
      </c>
      <c r="B326" s="16" t="str">
        <f t="shared" si="39"/>
        <v/>
      </c>
      <c r="C326" s="16" t="str">
        <f t="shared" si="34"/>
        <v/>
      </c>
      <c r="D326" s="16" t="str">
        <f t="shared" si="35"/>
        <v/>
      </c>
      <c r="E326" s="16" t="str">
        <f t="shared" si="33"/>
        <v/>
      </c>
      <c r="F326" s="16" t="str">
        <f t="shared" si="36"/>
        <v/>
      </c>
      <c r="G326" s="16" t="str">
        <f t="shared" si="37"/>
        <v/>
      </c>
      <c r="H326" s="50" t="str">
        <f t="shared" si="38"/>
        <v/>
      </c>
    </row>
    <row r="327" spans="1:8" x14ac:dyDescent="0.15">
      <c r="A327" s="13" t="str">
        <f t="shared" si="32"/>
        <v/>
      </c>
      <c r="B327" s="16" t="str">
        <f t="shared" si="39"/>
        <v/>
      </c>
      <c r="C327" s="16" t="str">
        <f t="shared" si="34"/>
        <v/>
      </c>
      <c r="D327" s="16" t="str">
        <f t="shared" si="35"/>
        <v/>
      </c>
      <c r="E327" s="16" t="str">
        <f t="shared" si="33"/>
        <v/>
      </c>
      <c r="F327" s="16" t="str">
        <f t="shared" si="36"/>
        <v/>
      </c>
      <c r="G327" s="16" t="str">
        <f t="shared" si="37"/>
        <v/>
      </c>
      <c r="H327" s="50" t="str">
        <f t="shared" si="38"/>
        <v/>
      </c>
    </row>
    <row r="328" spans="1:8" x14ac:dyDescent="0.15">
      <c r="A328" s="13" t="str">
        <f t="shared" ref="A328:A375" si="40">IF(ROW(A328)-8&lt;$B$2,ROW(A328)-7,"")</f>
        <v/>
      </c>
      <c r="B328" s="16" t="str">
        <f t="shared" si="39"/>
        <v/>
      </c>
      <c r="C328" s="16" t="str">
        <f t="shared" si="34"/>
        <v/>
      </c>
      <c r="D328" s="16" t="str">
        <f t="shared" si="35"/>
        <v/>
      </c>
      <c r="E328" s="16" t="str">
        <f t="shared" ref="E328:E375" si="41">IF(A328&lt;&gt;"",-$D$2/$B$2,"")</f>
        <v/>
      </c>
      <c r="F328" s="16" t="str">
        <f t="shared" si="36"/>
        <v/>
      </c>
      <c r="G328" s="16" t="str">
        <f t="shared" si="37"/>
        <v/>
      </c>
      <c r="H328" s="50" t="str">
        <f t="shared" si="38"/>
        <v/>
      </c>
    </row>
    <row r="329" spans="1:8" x14ac:dyDescent="0.15">
      <c r="A329" s="13" t="str">
        <f t="shared" si="40"/>
        <v/>
      </c>
      <c r="B329" s="16" t="str">
        <f t="shared" si="39"/>
        <v/>
      </c>
      <c r="C329" s="16" t="str">
        <f t="shared" ref="C329:C375" si="42">IF(ROW(A329)-8&lt;$B$2,D329+E329,"")</f>
        <v/>
      </c>
      <c r="D329" s="16" t="str">
        <f t="shared" ref="D329:D375" si="43">IFERROR(-B329*$C$2/$A$2,"")</f>
        <v/>
      </c>
      <c r="E329" s="16" t="str">
        <f t="shared" si="41"/>
        <v/>
      </c>
      <c r="F329" s="16" t="str">
        <f t="shared" ref="F329:F375" si="44">IFERROR(C329,"")</f>
        <v/>
      </c>
      <c r="G329" s="16" t="str">
        <f t="shared" ref="G329:G375" si="45">IF(A329&lt;&gt;"",B329+E329,"")</f>
        <v/>
      </c>
      <c r="H329" s="50" t="str">
        <f t="shared" ref="H329:H375" si="46">IFERROR(F329-D329*$J$2,"")</f>
        <v/>
      </c>
    </row>
    <row r="330" spans="1:8" x14ac:dyDescent="0.15">
      <c r="A330" s="13" t="str">
        <f t="shared" si="40"/>
        <v/>
      </c>
      <c r="B330" s="16" t="str">
        <f t="shared" ref="B330:B375" si="47">IF(ROW(A330)-8&lt;$B$2,G329,"")</f>
        <v/>
      </c>
      <c r="C330" s="16" t="str">
        <f t="shared" si="42"/>
        <v/>
      </c>
      <c r="D330" s="16" t="str">
        <f t="shared" si="43"/>
        <v/>
      </c>
      <c r="E330" s="16" t="str">
        <f t="shared" si="41"/>
        <v/>
      </c>
      <c r="F330" s="16" t="str">
        <f t="shared" si="44"/>
        <v/>
      </c>
      <c r="G330" s="16" t="str">
        <f t="shared" si="45"/>
        <v/>
      </c>
      <c r="H330" s="50" t="str">
        <f t="shared" si="46"/>
        <v/>
      </c>
    </row>
    <row r="331" spans="1:8" x14ac:dyDescent="0.15">
      <c r="A331" s="13" t="str">
        <f t="shared" si="40"/>
        <v/>
      </c>
      <c r="B331" s="16" t="str">
        <f t="shared" si="47"/>
        <v/>
      </c>
      <c r="C331" s="16" t="str">
        <f t="shared" si="42"/>
        <v/>
      </c>
      <c r="D331" s="16" t="str">
        <f t="shared" si="43"/>
        <v/>
      </c>
      <c r="E331" s="16" t="str">
        <f t="shared" si="41"/>
        <v/>
      </c>
      <c r="F331" s="16" t="str">
        <f t="shared" si="44"/>
        <v/>
      </c>
      <c r="G331" s="16" t="str">
        <f t="shared" si="45"/>
        <v/>
      </c>
      <c r="H331" s="50" t="str">
        <f t="shared" si="46"/>
        <v/>
      </c>
    </row>
    <row r="332" spans="1:8" x14ac:dyDescent="0.15">
      <c r="A332" s="13" t="str">
        <f t="shared" si="40"/>
        <v/>
      </c>
      <c r="B332" s="16" t="str">
        <f t="shared" si="47"/>
        <v/>
      </c>
      <c r="C332" s="16" t="str">
        <f t="shared" si="42"/>
        <v/>
      </c>
      <c r="D332" s="16" t="str">
        <f t="shared" si="43"/>
        <v/>
      </c>
      <c r="E332" s="16" t="str">
        <f t="shared" si="41"/>
        <v/>
      </c>
      <c r="F332" s="16" t="str">
        <f t="shared" si="44"/>
        <v/>
      </c>
      <c r="G332" s="16" t="str">
        <f t="shared" si="45"/>
        <v/>
      </c>
      <c r="H332" s="50" t="str">
        <f t="shared" si="46"/>
        <v/>
      </c>
    </row>
    <row r="333" spans="1:8" x14ac:dyDescent="0.15">
      <c r="A333" s="13" t="str">
        <f t="shared" si="40"/>
        <v/>
      </c>
      <c r="B333" s="16" t="str">
        <f t="shared" si="47"/>
        <v/>
      </c>
      <c r="C333" s="16" t="str">
        <f t="shared" si="42"/>
        <v/>
      </c>
      <c r="D333" s="16" t="str">
        <f t="shared" si="43"/>
        <v/>
      </c>
      <c r="E333" s="16" t="str">
        <f t="shared" si="41"/>
        <v/>
      </c>
      <c r="F333" s="16" t="str">
        <f t="shared" si="44"/>
        <v/>
      </c>
      <c r="G333" s="16" t="str">
        <f t="shared" si="45"/>
        <v/>
      </c>
      <c r="H333" s="50" t="str">
        <f t="shared" si="46"/>
        <v/>
      </c>
    </row>
    <row r="334" spans="1:8" x14ac:dyDescent="0.15">
      <c r="A334" s="13" t="str">
        <f t="shared" si="40"/>
        <v/>
      </c>
      <c r="B334" s="16" t="str">
        <f t="shared" si="47"/>
        <v/>
      </c>
      <c r="C334" s="16" t="str">
        <f t="shared" si="42"/>
        <v/>
      </c>
      <c r="D334" s="16" t="str">
        <f t="shared" si="43"/>
        <v/>
      </c>
      <c r="E334" s="16" t="str">
        <f t="shared" si="41"/>
        <v/>
      </c>
      <c r="F334" s="16" t="str">
        <f t="shared" si="44"/>
        <v/>
      </c>
      <c r="G334" s="16" t="str">
        <f t="shared" si="45"/>
        <v/>
      </c>
      <c r="H334" s="50" t="str">
        <f t="shared" si="46"/>
        <v/>
      </c>
    </row>
    <row r="335" spans="1:8" x14ac:dyDescent="0.15">
      <c r="A335" s="13" t="str">
        <f t="shared" si="40"/>
        <v/>
      </c>
      <c r="B335" s="16" t="str">
        <f t="shared" si="47"/>
        <v/>
      </c>
      <c r="C335" s="16" t="str">
        <f t="shared" si="42"/>
        <v/>
      </c>
      <c r="D335" s="16" t="str">
        <f t="shared" si="43"/>
        <v/>
      </c>
      <c r="E335" s="16" t="str">
        <f t="shared" si="41"/>
        <v/>
      </c>
      <c r="F335" s="16" t="str">
        <f t="shared" si="44"/>
        <v/>
      </c>
      <c r="G335" s="16" t="str">
        <f t="shared" si="45"/>
        <v/>
      </c>
      <c r="H335" s="50" t="str">
        <f t="shared" si="46"/>
        <v/>
      </c>
    </row>
    <row r="336" spans="1:8" x14ac:dyDescent="0.15">
      <c r="A336" s="13" t="str">
        <f t="shared" si="40"/>
        <v/>
      </c>
      <c r="B336" s="16" t="str">
        <f t="shared" si="47"/>
        <v/>
      </c>
      <c r="C336" s="16" t="str">
        <f t="shared" si="42"/>
        <v/>
      </c>
      <c r="D336" s="16" t="str">
        <f t="shared" si="43"/>
        <v/>
      </c>
      <c r="E336" s="16" t="str">
        <f t="shared" si="41"/>
        <v/>
      </c>
      <c r="F336" s="16" t="str">
        <f t="shared" si="44"/>
        <v/>
      </c>
      <c r="G336" s="16" t="str">
        <f t="shared" si="45"/>
        <v/>
      </c>
      <c r="H336" s="50" t="str">
        <f t="shared" si="46"/>
        <v/>
      </c>
    </row>
    <row r="337" spans="1:8" x14ac:dyDescent="0.15">
      <c r="A337" s="13" t="str">
        <f t="shared" si="40"/>
        <v/>
      </c>
      <c r="B337" s="16" t="str">
        <f t="shared" si="47"/>
        <v/>
      </c>
      <c r="C337" s="16" t="str">
        <f t="shared" si="42"/>
        <v/>
      </c>
      <c r="D337" s="16" t="str">
        <f t="shared" si="43"/>
        <v/>
      </c>
      <c r="E337" s="16" t="str">
        <f t="shared" si="41"/>
        <v/>
      </c>
      <c r="F337" s="16" t="str">
        <f t="shared" si="44"/>
        <v/>
      </c>
      <c r="G337" s="16" t="str">
        <f t="shared" si="45"/>
        <v/>
      </c>
      <c r="H337" s="50" t="str">
        <f t="shared" si="46"/>
        <v/>
      </c>
    </row>
    <row r="338" spans="1:8" x14ac:dyDescent="0.15">
      <c r="A338" s="13" t="str">
        <f t="shared" si="40"/>
        <v/>
      </c>
      <c r="B338" s="16" t="str">
        <f t="shared" si="47"/>
        <v/>
      </c>
      <c r="C338" s="16" t="str">
        <f t="shared" si="42"/>
        <v/>
      </c>
      <c r="D338" s="16" t="str">
        <f t="shared" si="43"/>
        <v/>
      </c>
      <c r="E338" s="16" t="str">
        <f t="shared" si="41"/>
        <v/>
      </c>
      <c r="F338" s="16" t="str">
        <f t="shared" si="44"/>
        <v/>
      </c>
      <c r="G338" s="16" t="str">
        <f t="shared" si="45"/>
        <v/>
      </c>
      <c r="H338" s="50" t="str">
        <f t="shared" si="46"/>
        <v/>
      </c>
    </row>
    <row r="339" spans="1:8" x14ac:dyDescent="0.15">
      <c r="A339" s="13" t="str">
        <f t="shared" si="40"/>
        <v/>
      </c>
      <c r="B339" s="16" t="str">
        <f t="shared" si="47"/>
        <v/>
      </c>
      <c r="C339" s="16" t="str">
        <f t="shared" si="42"/>
        <v/>
      </c>
      <c r="D339" s="16" t="str">
        <f t="shared" si="43"/>
        <v/>
      </c>
      <c r="E339" s="16" t="str">
        <f t="shared" si="41"/>
        <v/>
      </c>
      <c r="F339" s="16" t="str">
        <f t="shared" si="44"/>
        <v/>
      </c>
      <c r="G339" s="16" t="str">
        <f t="shared" si="45"/>
        <v/>
      </c>
      <c r="H339" s="50" t="str">
        <f t="shared" si="46"/>
        <v/>
      </c>
    </row>
    <row r="340" spans="1:8" x14ac:dyDescent="0.15">
      <c r="A340" s="13" t="str">
        <f t="shared" si="40"/>
        <v/>
      </c>
      <c r="B340" s="16" t="str">
        <f t="shared" si="47"/>
        <v/>
      </c>
      <c r="C340" s="16" t="str">
        <f t="shared" si="42"/>
        <v/>
      </c>
      <c r="D340" s="16" t="str">
        <f t="shared" si="43"/>
        <v/>
      </c>
      <c r="E340" s="16" t="str">
        <f t="shared" si="41"/>
        <v/>
      </c>
      <c r="F340" s="16" t="str">
        <f t="shared" si="44"/>
        <v/>
      </c>
      <c r="G340" s="16" t="str">
        <f t="shared" si="45"/>
        <v/>
      </c>
      <c r="H340" s="50" t="str">
        <f t="shared" si="46"/>
        <v/>
      </c>
    </row>
    <row r="341" spans="1:8" x14ac:dyDescent="0.15">
      <c r="A341" s="13" t="str">
        <f t="shared" si="40"/>
        <v/>
      </c>
      <c r="B341" s="16" t="str">
        <f t="shared" si="47"/>
        <v/>
      </c>
      <c r="C341" s="16" t="str">
        <f t="shared" si="42"/>
        <v/>
      </c>
      <c r="D341" s="16" t="str">
        <f t="shared" si="43"/>
        <v/>
      </c>
      <c r="E341" s="16" t="str">
        <f t="shared" si="41"/>
        <v/>
      </c>
      <c r="F341" s="16" t="str">
        <f t="shared" si="44"/>
        <v/>
      </c>
      <c r="G341" s="16" t="str">
        <f t="shared" si="45"/>
        <v/>
      </c>
      <c r="H341" s="50" t="str">
        <f t="shared" si="46"/>
        <v/>
      </c>
    </row>
    <row r="342" spans="1:8" x14ac:dyDescent="0.15">
      <c r="A342" s="13" t="str">
        <f t="shared" si="40"/>
        <v/>
      </c>
      <c r="B342" s="16" t="str">
        <f t="shared" si="47"/>
        <v/>
      </c>
      <c r="C342" s="16" t="str">
        <f t="shared" si="42"/>
        <v/>
      </c>
      <c r="D342" s="16" t="str">
        <f t="shared" si="43"/>
        <v/>
      </c>
      <c r="E342" s="16" t="str">
        <f t="shared" si="41"/>
        <v/>
      </c>
      <c r="F342" s="16" t="str">
        <f t="shared" si="44"/>
        <v/>
      </c>
      <c r="G342" s="16" t="str">
        <f t="shared" si="45"/>
        <v/>
      </c>
      <c r="H342" s="50" t="str">
        <f t="shared" si="46"/>
        <v/>
      </c>
    </row>
    <row r="343" spans="1:8" x14ac:dyDescent="0.15">
      <c r="A343" s="13" t="str">
        <f t="shared" si="40"/>
        <v/>
      </c>
      <c r="B343" s="16" t="str">
        <f t="shared" si="47"/>
        <v/>
      </c>
      <c r="C343" s="16" t="str">
        <f t="shared" si="42"/>
        <v/>
      </c>
      <c r="D343" s="16" t="str">
        <f t="shared" si="43"/>
        <v/>
      </c>
      <c r="E343" s="16" t="str">
        <f t="shared" si="41"/>
        <v/>
      </c>
      <c r="F343" s="16" t="str">
        <f t="shared" si="44"/>
        <v/>
      </c>
      <c r="G343" s="16" t="str">
        <f t="shared" si="45"/>
        <v/>
      </c>
      <c r="H343" s="50" t="str">
        <f t="shared" si="46"/>
        <v/>
      </c>
    </row>
    <row r="344" spans="1:8" x14ac:dyDescent="0.15">
      <c r="A344" s="13" t="str">
        <f t="shared" si="40"/>
        <v/>
      </c>
      <c r="B344" s="16" t="str">
        <f t="shared" si="47"/>
        <v/>
      </c>
      <c r="C344" s="16" t="str">
        <f t="shared" si="42"/>
        <v/>
      </c>
      <c r="D344" s="16" t="str">
        <f t="shared" si="43"/>
        <v/>
      </c>
      <c r="E344" s="16" t="str">
        <f t="shared" si="41"/>
        <v/>
      </c>
      <c r="F344" s="16" t="str">
        <f t="shared" si="44"/>
        <v/>
      </c>
      <c r="G344" s="16" t="str">
        <f t="shared" si="45"/>
        <v/>
      </c>
      <c r="H344" s="50" t="str">
        <f t="shared" si="46"/>
        <v/>
      </c>
    </row>
    <row r="345" spans="1:8" x14ac:dyDescent="0.15">
      <c r="A345" s="13" t="str">
        <f t="shared" si="40"/>
        <v/>
      </c>
      <c r="B345" s="16" t="str">
        <f t="shared" si="47"/>
        <v/>
      </c>
      <c r="C345" s="16" t="str">
        <f t="shared" si="42"/>
        <v/>
      </c>
      <c r="D345" s="16" t="str">
        <f t="shared" si="43"/>
        <v/>
      </c>
      <c r="E345" s="16" t="str">
        <f t="shared" si="41"/>
        <v/>
      </c>
      <c r="F345" s="16" t="str">
        <f t="shared" si="44"/>
        <v/>
      </c>
      <c r="G345" s="16" t="str">
        <f t="shared" si="45"/>
        <v/>
      </c>
      <c r="H345" s="50" t="str">
        <f t="shared" si="46"/>
        <v/>
      </c>
    </row>
    <row r="346" spans="1:8" x14ac:dyDescent="0.15">
      <c r="A346" s="13" t="str">
        <f t="shared" si="40"/>
        <v/>
      </c>
      <c r="B346" s="16" t="str">
        <f t="shared" si="47"/>
        <v/>
      </c>
      <c r="C346" s="16" t="str">
        <f t="shared" si="42"/>
        <v/>
      </c>
      <c r="D346" s="16" t="str">
        <f t="shared" si="43"/>
        <v/>
      </c>
      <c r="E346" s="16" t="str">
        <f t="shared" si="41"/>
        <v/>
      </c>
      <c r="F346" s="16" t="str">
        <f t="shared" si="44"/>
        <v/>
      </c>
      <c r="G346" s="16" t="str">
        <f t="shared" si="45"/>
        <v/>
      </c>
      <c r="H346" s="50" t="str">
        <f t="shared" si="46"/>
        <v/>
      </c>
    </row>
    <row r="347" spans="1:8" x14ac:dyDescent="0.15">
      <c r="A347" s="13" t="str">
        <f t="shared" si="40"/>
        <v/>
      </c>
      <c r="B347" s="16" t="str">
        <f t="shared" si="47"/>
        <v/>
      </c>
      <c r="C347" s="16" t="str">
        <f t="shared" si="42"/>
        <v/>
      </c>
      <c r="D347" s="16" t="str">
        <f t="shared" si="43"/>
        <v/>
      </c>
      <c r="E347" s="16" t="str">
        <f t="shared" si="41"/>
        <v/>
      </c>
      <c r="F347" s="16" t="str">
        <f t="shared" si="44"/>
        <v/>
      </c>
      <c r="G347" s="16" t="str">
        <f t="shared" si="45"/>
        <v/>
      </c>
      <c r="H347" s="50" t="str">
        <f t="shared" si="46"/>
        <v/>
      </c>
    </row>
    <row r="348" spans="1:8" x14ac:dyDescent="0.15">
      <c r="A348" s="13" t="str">
        <f t="shared" si="40"/>
        <v/>
      </c>
      <c r="B348" s="16" t="str">
        <f t="shared" si="47"/>
        <v/>
      </c>
      <c r="C348" s="16" t="str">
        <f t="shared" si="42"/>
        <v/>
      </c>
      <c r="D348" s="16" t="str">
        <f t="shared" si="43"/>
        <v/>
      </c>
      <c r="E348" s="16" t="str">
        <f t="shared" si="41"/>
        <v/>
      </c>
      <c r="F348" s="16" t="str">
        <f t="shared" si="44"/>
        <v/>
      </c>
      <c r="G348" s="16" t="str">
        <f t="shared" si="45"/>
        <v/>
      </c>
      <c r="H348" s="50" t="str">
        <f t="shared" si="46"/>
        <v/>
      </c>
    </row>
    <row r="349" spans="1:8" x14ac:dyDescent="0.15">
      <c r="A349" s="13" t="str">
        <f t="shared" si="40"/>
        <v/>
      </c>
      <c r="B349" s="16" t="str">
        <f t="shared" si="47"/>
        <v/>
      </c>
      <c r="C349" s="16" t="str">
        <f t="shared" si="42"/>
        <v/>
      </c>
      <c r="D349" s="16" t="str">
        <f t="shared" si="43"/>
        <v/>
      </c>
      <c r="E349" s="16" t="str">
        <f t="shared" si="41"/>
        <v/>
      </c>
      <c r="F349" s="16" t="str">
        <f t="shared" si="44"/>
        <v/>
      </c>
      <c r="G349" s="16" t="str">
        <f t="shared" si="45"/>
        <v/>
      </c>
      <c r="H349" s="50" t="str">
        <f t="shared" si="46"/>
        <v/>
      </c>
    </row>
    <row r="350" spans="1:8" x14ac:dyDescent="0.15">
      <c r="A350" s="13" t="str">
        <f t="shared" si="40"/>
        <v/>
      </c>
      <c r="B350" s="16" t="str">
        <f t="shared" si="47"/>
        <v/>
      </c>
      <c r="C350" s="16" t="str">
        <f t="shared" si="42"/>
        <v/>
      </c>
      <c r="D350" s="16" t="str">
        <f t="shared" si="43"/>
        <v/>
      </c>
      <c r="E350" s="16" t="str">
        <f t="shared" si="41"/>
        <v/>
      </c>
      <c r="F350" s="16" t="str">
        <f t="shared" si="44"/>
        <v/>
      </c>
      <c r="G350" s="16" t="str">
        <f t="shared" si="45"/>
        <v/>
      </c>
      <c r="H350" s="50" t="str">
        <f t="shared" si="46"/>
        <v/>
      </c>
    </row>
    <row r="351" spans="1:8" x14ac:dyDescent="0.15">
      <c r="A351" s="13" t="str">
        <f t="shared" si="40"/>
        <v/>
      </c>
      <c r="B351" s="16" t="str">
        <f t="shared" si="47"/>
        <v/>
      </c>
      <c r="C351" s="16" t="str">
        <f t="shared" si="42"/>
        <v/>
      </c>
      <c r="D351" s="16" t="str">
        <f t="shared" si="43"/>
        <v/>
      </c>
      <c r="E351" s="16" t="str">
        <f t="shared" si="41"/>
        <v/>
      </c>
      <c r="F351" s="16" t="str">
        <f t="shared" si="44"/>
        <v/>
      </c>
      <c r="G351" s="16" t="str">
        <f t="shared" si="45"/>
        <v/>
      </c>
      <c r="H351" s="50" t="str">
        <f t="shared" si="46"/>
        <v/>
      </c>
    </row>
    <row r="352" spans="1:8" x14ac:dyDescent="0.15">
      <c r="A352" s="13" t="str">
        <f t="shared" si="40"/>
        <v/>
      </c>
      <c r="B352" s="16" t="str">
        <f t="shared" si="47"/>
        <v/>
      </c>
      <c r="C352" s="16" t="str">
        <f t="shared" si="42"/>
        <v/>
      </c>
      <c r="D352" s="16" t="str">
        <f t="shared" si="43"/>
        <v/>
      </c>
      <c r="E352" s="16" t="str">
        <f t="shared" si="41"/>
        <v/>
      </c>
      <c r="F352" s="16" t="str">
        <f t="shared" si="44"/>
        <v/>
      </c>
      <c r="G352" s="16" t="str">
        <f t="shared" si="45"/>
        <v/>
      </c>
      <c r="H352" s="50" t="str">
        <f t="shared" si="46"/>
        <v/>
      </c>
    </row>
    <row r="353" spans="1:8" x14ac:dyDescent="0.15">
      <c r="A353" s="13" t="str">
        <f t="shared" si="40"/>
        <v/>
      </c>
      <c r="B353" s="16" t="str">
        <f t="shared" si="47"/>
        <v/>
      </c>
      <c r="C353" s="16" t="str">
        <f t="shared" si="42"/>
        <v/>
      </c>
      <c r="D353" s="16" t="str">
        <f t="shared" si="43"/>
        <v/>
      </c>
      <c r="E353" s="16" t="str">
        <f t="shared" si="41"/>
        <v/>
      </c>
      <c r="F353" s="16" t="str">
        <f t="shared" si="44"/>
        <v/>
      </c>
      <c r="G353" s="16" t="str">
        <f t="shared" si="45"/>
        <v/>
      </c>
      <c r="H353" s="50" t="str">
        <f t="shared" si="46"/>
        <v/>
      </c>
    </row>
    <row r="354" spans="1:8" x14ac:dyDescent="0.15">
      <c r="A354" s="13" t="str">
        <f t="shared" si="40"/>
        <v/>
      </c>
      <c r="B354" s="16" t="str">
        <f t="shared" si="47"/>
        <v/>
      </c>
      <c r="C354" s="16" t="str">
        <f t="shared" si="42"/>
        <v/>
      </c>
      <c r="D354" s="16" t="str">
        <f t="shared" si="43"/>
        <v/>
      </c>
      <c r="E354" s="16" t="str">
        <f t="shared" si="41"/>
        <v/>
      </c>
      <c r="F354" s="16" t="str">
        <f t="shared" si="44"/>
        <v/>
      </c>
      <c r="G354" s="16" t="str">
        <f t="shared" si="45"/>
        <v/>
      </c>
      <c r="H354" s="50" t="str">
        <f t="shared" si="46"/>
        <v/>
      </c>
    </row>
    <row r="355" spans="1:8" x14ac:dyDescent="0.15">
      <c r="A355" s="13" t="str">
        <f t="shared" si="40"/>
        <v/>
      </c>
      <c r="B355" s="16" t="str">
        <f t="shared" si="47"/>
        <v/>
      </c>
      <c r="C355" s="16" t="str">
        <f t="shared" si="42"/>
        <v/>
      </c>
      <c r="D355" s="16" t="str">
        <f t="shared" si="43"/>
        <v/>
      </c>
      <c r="E355" s="16" t="str">
        <f t="shared" si="41"/>
        <v/>
      </c>
      <c r="F355" s="16" t="str">
        <f t="shared" si="44"/>
        <v/>
      </c>
      <c r="G355" s="16" t="str">
        <f t="shared" si="45"/>
        <v/>
      </c>
      <c r="H355" s="50" t="str">
        <f t="shared" si="46"/>
        <v/>
      </c>
    </row>
    <row r="356" spans="1:8" x14ac:dyDescent="0.15">
      <c r="A356" s="13" t="str">
        <f t="shared" si="40"/>
        <v/>
      </c>
      <c r="B356" s="16" t="str">
        <f t="shared" si="47"/>
        <v/>
      </c>
      <c r="C356" s="16" t="str">
        <f t="shared" si="42"/>
        <v/>
      </c>
      <c r="D356" s="16" t="str">
        <f t="shared" si="43"/>
        <v/>
      </c>
      <c r="E356" s="16" t="str">
        <f t="shared" si="41"/>
        <v/>
      </c>
      <c r="F356" s="16" t="str">
        <f t="shared" si="44"/>
        <v/>
      </c>
      <c r="G356" s="16" t="str">
        <f t="shared" si="45"/>
        <v/>
      </c>
      <c r="H356" s="50" t="str">
        <f t="shared" si="46"/>
        <v/>
      </c>
    </row>
    <row r="357" spans="1:8" x14ac:dyDescent="0.15">
      <c r="A357" s="13" t="str">
        <f t="shared" si="40"/>
        <v/>
      </c>
      <c r="B357" s="16" t="str">
        <f t="shared" si="47"/>
        <v/>
      </c>
      <c r="C357" s="16" t="str">
        <f t="shared" si="42"/>
        <v/>
      </c>
      <c r="D357" s="16" t="str">
        <f t="shared" si="43"/>
        <v/>
      </c>
      <c r="E357" s="16" t="str">
        <f t="shared" si="41"/>
        <v/>
      </c>
      <c r="F357" s="16" t="str">
        <f t="shared" si="44"/>
        <v/>
      </c>
      <c r="G357" s="16" t="str">
        <f t="shared" si="45"/>
        <v/>
      </c>
      <c r="H357" s="50" t="str">
        <f t="shared" si="46"/>
        <v/>
      </c>
    </row>
    <row r="358" spans="1:8" x14ac:dyDescent="0.15">
      <c r="A358" s="13" t="str">
        <f t="shared" si="40"/>
        <v/>
      </c>
      <c r="B358" s="16" t="str">
        <f t="shared" si="47"/>
        <v/>
      </c>
      <c r="C358" s="16" t="str">
        <f t="shared" si="42"/>
        <v/>
      </c>
      <c r="D358" s="16" t="str">
        <f t="shared" si="43"/>
        <v/>
      </c>
      <c r="E358" s="16" t="str">
        <f t="shared" si="41"/>
        <v/>
      </c>
      <c r="F358" s="16" t="str">
        <f t="shared" si="44"/>
        <v/>
      </c>
      <c r="G358" s="16" t="str">
        <f t="shared" si="45"/>
        <v/>
      </c>
      <c r="H358" s="50" t="str">
        <f t="shared" si="46"/>
        <v/>
      </c>
    </row>
    <row r="359" spans="1:8" x14ac:dyDescent="0.15">
      <c r="A359" s="13" t="str">
        <f t="shared" si="40"/>
        <v/>
      </c>
      <c r="B359" s="16" t="str">
        <f t="shared" si="47"/>
        <v/>
      </c>
      <c r="C359" s="16" t="str">
        <f t="shared" si="42"/>
        <v/>
      </c>
      <c r="D359" s="16" t="str">
        <f t="shared" si="43"/>
        <v/>
      </c>
      <c r="E359" s="16" t="str">
        <f t="shared" si="41"/>
        <v/>
      </c>
      <c r="F359" s="16" t="str">
        <f t="shared" si="44"/>
        <v/>
      </c>
      <c r="G359" s="16" t="str">
        <f t="shared" si="45"/>
        <v/>
      </c>
      <c r="H359" s="50" t="str">
        <f t="shared" si="46"/>
        <v/>
      </c>
    </row>
    <row r="360" spans="1:8" x14ac:dyDescent="0.15">
      <c r="A360" s="13" t="str">
        <f t="shared" si="40"/>
        <v/>
      </c>
      <c r="B360" s="16" t="str">
        <f t="shared" si="47"/>
        <v/>
      </c>
      <c r="C360" s="16" t="str">
        <f t="shared" si="42"/>
        <v/>
      </c>
      <c r="D360" s="16" t="str">
        <f t="shared" si="43"/>
        <v/>
      </c>
      <c r="E360" s="16" t="str">
        <f t="shared" si="41"/>
        <v/>
      </c>
      <c r="F360" s="16" t="str">
        <f t="shared" si="44"/>
        <v/>
      </c>
      <c r="G360" s="16" t="str">
        <f t="shared" si="45"/>
        <v/>
      </c>
      <c r="H360" s="50" t="str">
        <f t="shared" si="46"/>
        <v/>
      </c>
    </row>
    <row r="361" spans="1:8" x14ac:dyDescent="0.15">
      <c r="A361" s="13" t="str">
        <f t="shared" si="40"/>
        <v/>
      </c>
      <c r="B361" s="16" t="str">
        <f t="shared" si="47"/>
        <v/>
      </c>
      <c r="C361" s="16" t="str">
        <f t="shared" si="42"/>
        <v/>
      </c>
      <c r="D361" s="16" t="str">
        <f t="shared" si="43"/>
        <v/>
      </c>
      <c r="E361" s="16" t="str">
        <f t="shared" si="41"/>
        <v/>
      </c>
      <c r="F361" s="16" t="str">
        <f t="shared" si="44"/>
        <v/>
      </c>
      <c r="G361" s="16" t="str">
        <f t="shared" si="45"/>
        <v/>
      </c>
      <c r="H361" s="50" t="str">
        <f t="shared" si="46"/>
        <v/>
      </c>
    </row>
    <row r="362" spans="1:8" x14ac:dyDescent="0.15">
      <c r="A362" s="13" t="str">
        <f t="shared" si="40"/>
        <v/>
      </c>
      <c r="B362" s="16" t="str">
        <f t="shared" si="47"/>
        <v/>
      </c>
      <c r="C362" s="16" t="str">
        <f t="shared" si="42"/>
        <v/>
      </c>
      <c r="D362" s="16" t="str">
        <f t="shared" si="43"/>
        <v/>
      </c>
      <c r="E362" s="16" t="str">
        <f t="shared" si="41"/>
        <v/>
      </c>
      <c r="F362" s="16" t="str">
        <f t="shared" si="44"/>
        <v/>
      </c>
      <c r="G362" s="16" t="str">
        <f t="shared" si="45"/>
        <v/>
      </c>
      <c r="H362" s="50" t="str">
        <f t="shared" si="46"/>
        <v/>
      </c>
    </row>
    <row r="363" spans="1:8" x14ac:dyDescent="0.15">
      <c r="A363" s="13" t="str">
        <f t="shared" si="40"/>
        <v/>
      </c>
      <c r="B363" s="16" t="str">
        <f t="shared" si="47"/>
        <v/>
      </c>
      <c r="C363" s="16" t="str">
        <f t="shared" si="42"/>
        <v/>
      </c>
      <c r="D363" s="16" t="str">
        <f t="shared" si="43"/>
        <v/>
      </c>
      <c r="E363" s="16" t="str">
        <f t="shared" si="41"/>
        <v/>
      </c>
      <c r="F363" s="16" t="str">
        <f t="shared" si="44"/>
        <v/>
      </c>
      <c r="G363" s="16" t="str">
        <f t="shared" si="45"/>
        <v/>
      </c>
      <c r="H363" s="50" t="str">
        <f t="shared" si="46"/>
        <v/>
      </c>
    </row>
    <row r="364" spans="1:8" x14ac:dyDescent="0.15">
      <c r="A364" s="13" t="str">
        <f t="shared" si="40"/>
        <v/>
      </c>
      <c r="B364" s="16" t="str">
        <f t="shared" si="47"/>
        <v/>
      </c>
      <c r="C364" s="16" t="str">
        <f t="shared" si="42"/>
        <v/>
      </c>
      <c r="D364" s="16" t="str">
        <f t="shared" si="43"/>
        <v/>
      </c>
      <c r="E364" s="16" t="str">
        <f t="shared" si="41"/>
        <v/>
      </c>
      <c r="F364" s="16" t="str">
        <f t="shared" si="44"/>
        <v/>
      </c>
      <c r="G364" s="16" t="str">
        <f t="shared" si="45"/>
        <v/>
      </c>
      <c r="H364" s="50" t="str">
        <f t="shared" si="46"/>
        <v/>
      </c>
    </row>
    <row r="365" spans="1:8" x14ac:dyDescent="0.15">
      <c r="A365" s="13" t="str">
        <f t="shared" si="40"/>
        <v/>
      </c>
      <c r="B365" s="16" t="str">
        <f t="shared" si="47"/>
        <v/>
      </c>
      <c r="C365" s="16" t="str">
        <f t="shared" si="42"/>
        <v/>
      </c>
      <c r="D365" s="16" t="str">
        <f t="shared" si="43"/>
        <v/>
      </c>
      <c r="E365" s="16" t="str">
        <f t="shared" si="41"/>
        <v/>
      </c>
      <c r="F365" s="16" t="str">
        <f t="shared" si="44"/>
        <v/>
      </c>
      <c r="G365" s="16" t="str">
        <f t="shared" si="45"/>
        <v/>
      </c>
      <c r="H365" s="50" t="str">
        <f t="shared" si="46"/>
        <v/>
      </c>
    </row>
    <row r="366" spans="1:8" x14ac:dyDescent="0.15">
      <c r="A366" s="13" t="str">
        <f t="shared" si="40"/>
        <v/>
      </c>
      <c r="B366" s="16" t="str">
        <f t="shared" si="47"/>
        <v/>
      </c>
      <c r="C366" s="16" t="str">
        <f t="shared" si="42"/>
        <v/>
      </c>
      <c r="D366" s="16" t="str">
        <f t="shared" si="43"/>
        <v/>
      </c>
      <c r="E366" s="16" t="str">
        <f t="shared" si="41"/>
        <v/>
      </c>
      <c r="F366" s="16" t="str">
        <f t="shared" si="44"/>
        <v/>
      </c>
      <c r="G366" s="16" t="str">
        <f t="shared" si="45"/>
        <v/>
      </c>
      <c r="H366" s="50" t="str">
        <f t="shared" si="46"/>
        <v/>
      </c>
    </row>
    <row r="367" spans="1:8" x14ac:dyDescent="0.15">
      <c r="A367" s="13" t="str">
        <f t="shared" si="40"/>
        <v/>
      </c>
      <c r="B367" s="16" t="str">
        <f t="shared" si="47"/>
        <v/>
      </c>
      <c r="C367" s="16" t="str">
        <f t="shared" si="42"/>
        <v/>
      </c>
      <c r="D367" s="16" t="str">
        <f t="shared" si="43"/>
        <v/>
      </c>
      <c r="E367" s="16" t="str">
        <f t="shared" si="41"/>
        <v/>
      </c>
      <c r="F367" s="16" t="str">
        <f t="shared" si="44"/>
        <v/>
      </c>
      <c r="G367" s="16" t="str">
        <f t="shared" si="45"/>
        <v/>
      </c>
      <c r="H367" s="50" t="str">
        <f t="shared" si="46"/>
        <v/>
      </c>
    </row>
    <row r="368" spans="1:8" x14ac:dyDescent="0.15">
      <c r="A368" s="13" t="str">
        <f t="shared" si="40"/>
        <v/>
      </c>
      <c r="B368" s="16" t="str">
        <f t="shared" si="47"/>
        <v/>
      </c>
      <c r="C368" s="16" t="str">
        <f t="shared" si="42"/>
        <v/>
      </c>
      <c r="D368" s="16" t="str">
        <f t="shared" si="43"/>
        <v/>
      </c>
      <c r="E368" s="16" t="str">
        <f t="shared" si="41"/>
        <v/>
      </c>
      <c r="F368" s="16" t="str">
        <f t="shared" si="44"/>
        <v/>
      </c>
      <c r="G368" s="16" t="str">
        <f t="shared" si="45"/>
        <v/>
      </c>
      <c r="H368" s="50" t="str">
        <f t="shared" si="46"/>
        <v/>
      </c>
    </row>
    <row r="369" spans="1:8" x14ac:dyDescent="0.15">
      <c r="A369" s="13" t="str">
        <f t="shared" si="40"/>
        <v/>
      </c>
      <c r="B369" s="16" t="str">
        <f t="shared" si="47"/>
        <v/>
      </c>
      <c r="C369" s="16" t="str">
        <f t="shared" si="42"/>
        <v/>
      </c>
      <c r="D369" s="16" t="str">
        <f t="shared" si="43"/>
        <v/>
      </c>
      <c r="E369" s="16" t="str">
        <f t="shared" si="41"/>
        <v/>
      </c>
      <c r="F369" s="16" t="str">
        <f t="shared" si="44"/>
        <v/>
      </c>
      <c r="G369" s="16" t="str">
        <f t="shared" si="45"/>
        <v/>
      </c>
      <c r="H369" s="50" t="str">
        <f t="shared" si="46"/>
        <v/>
      </c>
    </row>
    <row r="370" spans="1:8" x14ac:dyDescent="0.15">
      <c r="A370" s="13" t="str">
        <f t="shared" si="40"/>
        <v/>
      </c>
      <c r="B370" s="16" t="str">
        <f t="shared" si="47"/>
        <v/>
      </c>
      <c r="C370" s="16" t="str">
        <f t="shared" si="42"/>
        <v/>
      </c>
      <c r="D370" s="16" t="str">
        <f t="shared" si="43"/>
        <v/>
      </c>
      <c r="E370" s="16" t="str">
        <f t="shared" si="41"/>
        <v/>
      </c>
      <c r="F370" s="16" t="str">
        <f t="shared" si="44"/>
        <v/>
      </c>
      <c r="G370" s="16" t="str">
        <f t="shared" si="45"/>
        <v/>
      </c>
      <c r="H370" s="50" t="str">
        <f t="shared" si="46"/>
        <v/>
      </c>
    </row>
    <row r="371" spans="1:8" x14ac:dyDescent="0.15">
      <c r="A371" s="13" t="str">
        <f t="shared" si="40"/>
        <v/>
      </c>
      <c r="B371" s="16" t="str">
        <f t="shared" si="47"/>
        <v/>
      </c>
      <c r="C371" s="16" t="str">
        <f t="shared" si="42"/>
        <v/>
      </c>
      <c r="D371" s="16" t="str">
        <f t="shared" si="43"/>
        <v/>
      </c>
      <c r="E371" s="16" t="str">
        <f t="shared" si="41"/>
        <v/>
      </c>
      <c r="F371" s="16" t="str">
        <f t="shared" si="44"/>
        <v/>
      </c>
      <c r="G371" s="16" t="str">
        <f t="shared" si="45"/>
        <v/>
      </c>
      <c r="H371" s="50" t="str">
        <f t="shared" si="46"/>
        <v/>
      </c>
    </row>
    <row r="372" spans="1:8" x14ac:dyDescent="0.15">
      <c r="A372" s="13" t="str">
        <f t="shared" si="40"/>
        <v/>
      </c>
      <c r="B372" s="16" t="str">
        <f t="shared" si="47"/>
        <v/>
      </c>
      <c r="C372" s="16" t="str">
        <f t="shared" si="42"/>
        <v/>
      </c>
      <c r="D372" s="16" t="str">
        <f t="shared" si="43"/>
        <v/>
      </c>
      <c r="E372" s="16" t="str">
        <f t="shared" si="41"/>
        <v/>
      </c>
      <c r="F372" s="16" t="str">
        <f t="shared" si="44"/>
        <v/>
      </c>
      <c r="G372" s="16" t="str">
        <f t="shared" si="45"/>
        <v/>
      </c>
      <c r="H372" s="50" t="str">
        <f t="shared" si="46"/>
        <v/>
      </c>
    </row>
    <row r="373" spans="1:8" x14ac:dyDescent="0.15">
      <c r="A373" s="13" t="str">
        <f t="shared" si="40"/>
        <v/>
      </c>
      <c r="B373" s="16" t="str">
        <f t="shared" si="47"/>
        <v/>
      </c>
      <c r="C373" s="16" t="str">
        <f t="shared" si="42"/>
        <v/>
      </c>
      <c r="D373" s="16" t="str">
        <f t="shared" si="43"/>
        <v/>
      </c>
      <c r="E373" s="16" t="str">
        <f t="shared" si="41"/>
        <v/>
      </c>
      <c r="F373" s="16" t="str">
        <f t="shared" si="44"/>
        <v/>
      </c>
      <c r="G373" s="16" t="str">
        <f t="shared" si="45"/>
        <v/>
      </c>
      <c r="H373" s="50" t="str">
        <f t="shared" si="46"/>
        <v/>
      </c>
    </row>
    <row r="374" spans="1:8" x14ac:dyDescent="0.15">
      <c r="A374" s="13" t="str">
        <f t="shared" si="40"/>
        <v/>
      </c>
      <c r="B374" s="16" t="str">
        <f t="shared" si="47"/>
        <v/>
      </c>
      <c r="C374" s="16" t="str">
        <f t="shared" si="42"/>
        <v/>
      </c>
      <c r="D374" s="16" t="str">
        <f t="shared" si="43"/>
        <v/>
      </c>
      <c r="E374" s="16" t="str">
        <f t="shared" si="41"/>
        <v/>
      </c>
      <c r="F374" s="16" t="str">
        <f t="shared" si="44"/>
        <v/>
      </c>
      <c r="G374" s="16" t="str">
        <f t="shared" si="45"/>
        <v/>
      </c>
      <c r="H374" s="50" t="str">
        <f t="shared" si="46"/>
        <v/>
      </c>
    </row>
    <row r="375" spans="1:8" x14ac:dyDescent="0.15">
      <c r="A375" s="13" t="str">
        <f t="shared" si="40"/>
        <v/>
      </c>
      <c r="B375" s="16" t="str">
        <f t="shared" si="47"/>
        <v/>
      </c>
      <c r="C375" s="16" t="str">
        <f t="shared" si="42"/>
        <v/>
      </c>
      <c r="D375" s="16" t="str">
        <f t="shared" si="43"/>
        <v/>
      </c>
      <c r="E375" s="16" t="str">
        <f t="shared" si="41"/>
        <v/>
      </c>
      <c r="F375" s="16" t="str">
        <f t="shared" si="44"/>
        <v/>
      </c>
      <c r="G375" s="16" t="str">
        <f t="shared" si="45"/>
        <v/>
      </c>
      <c r="H375" s="50" t="str">
        <f t="shared" si="46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B9" sqref="B9"/>
    </sheetView>
  </sheetViews>
  <sheetFormatPr baseColWidth="10" defaultRowHeight="16" x14ac:dyDescent="0.2"/>
  <cols>
    <col min="1" max="1" width="34" bestFit="1" customWidth="1"/>
    <col min="2" max="2" width="17.6640625" bestFit="1" customWidth="1"/>
  </cols>
  <sheetData>
    <row r="1" spans="1:2" x14ac:dyDescent="0.2">
      <c r="A1" t="s">
        <v>34</v>
      </c>
      <c r="B1" t="s">
        <v>35</v>
      </c>
    </row>
    <row r="2" spans="1:2" x14ac:dyDescent="0.2">
      <c r="A2" s="26">
        <v>60</v>
      </c>
      <c r="B2" s="25">
        <v>0.02</v>
      </c>
    </row>
    <row r="5" spans="1:2" x14ac:dyDescent="0.2">
      <c r="A5" t="s">
        <v>36</v>
      </c>
      <c r="B5">
        <f>-100*(1-B2)</f>
        <v>-98</v>
      </c>
    </row>
    <row r="6" spans="1:2" x14ac:dyDescent="0.2">
      <c r="A6" t="s">
        <v>37</v>
      </c>
      <c r="B6">
        <v>100</v>
      </c>
    </row>
    <row r="7" spans="1:2" x14ac:dyDescent="0.2">
      <c r="A7" t="s">
        <v>31</v>
      </c>
      <c r="B7" s="27">
        <f>IRR(B5:B6)</f>
        <v>2.0408163265305923E-2</v>
      </c>
    </row>
    <row r="9" spans="1:2" x14ac:dyDescent="0.2">
      <c r="A9" t="s">
        <v>39</v>
      </c>
      <c r="B9" s="28">
        <f>(1+$B$7)^(365/$A$2)-1</f>
        <v>0.13077111522609308</v>
      </c>
    </row>
    <row r="10" spans="1:2" x14ac:dyDescent="0.2">
      <c r="A10" t="s">
        <v>38</v>
      </c>
      <c r="B10" s="32">
        <f>(1+$B$7)^(360/$A$2)-1</f>
        <v>0.1288689970157626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P</vt:lpstr>
      <vt:lpstr>Inv konstante nettobetalinger</vt:lpstr>
      <vt:lpstr>Inv variable nettobetalinger</vt:lpstr>
      <vt:lpstr>Inv variable nettobet. skat</vt:lpstr>
      <vt:lpstr>annuitet</vt:lpstr>
      <vt:lpstr>annuitet kendt ydelse</vt:lpstr>
      <vt:lpstr>stående</vt:lpstr>
      <vt:lpstr>serie</vt:lpstr>
      <vt:lpstr>Leverandørrabat</vt:lpstr>
      <vt:lpstr>Kassekredit</vt:lpstr>
      <vt:lpstr>Optimering kapacitet</vt:lpstr>
      <vt:lpstr>Optimering 2 markeder</vt:lpstr>
      <vt:lpstr>Optimering oligopol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 User</cp:lastModifiedBy>
  <dcterms:created xsi:type="dcterms:W3CDTF">2017-11-29T20:59:43Z</dcterms:created>
  <dcterms:modified xsi:type="dcterms:W3CDTF">2020-05-06T12:33:03Z</dcterms:modified>
</cp:coreProperties>
</file>