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Akademiuddannelserne-AU\AU-Netværk eksamenssekretariat\Opgaver\2019 januar\"/>
    </mc:Choice>
  </mc:AlternateContent>
  <bookViews>
    <workbookView xWindow="0" yWindow="0" windowWidth="28800" windowHeight="14100"/>
  </bookViews>
  <sheets>
    <sheet name="Opgave 1" sheetId="2" r:id="rId1"/>
    <sheet name="1.1 Normal" sheetId="60" r:id="rId2"/>
    <sheet name="1.2 Varians" sheetId="62" r:id="rId3"/>
    <sheet name="1.3 Middel" sheetId="63" r:id="rId4"/>
    <sheet name="1.4 Normal" sheetId="64" r:id="rId5"/>
    <sheet name="1.4 varianser" sheetId="67" r:id="rId6"/>
    <sheet name="1.5 Middel" sheetId="68" r:id="rId7"/>
    <sheet name="Opgave 2" sheetId="1" r:id="rId8"/>
    <sheet name="2.3 Beregn" sheetId="69" r:id="rId9"/>
    <sheet name="2.3 KI" sheetId="70" r:id="rId10"/>
    <sheet name="2.3 Graf" sheetId="71" r:id="rId11"/>
    <sheet name="Opgave 3" sheetId="20" r:id="rId12"/>
    <sheet name="3.1 Variansanalyse" sheetId="72" r:id="rId13"/>
    <sheet name="3.2 Normal 2" sheetId="73" r:id="rId14"/>
    <sheet name="3.2 Normal 3" sheetId="74" r:id="rId15"/>
    <sheet name="Opgave 4" sheetId="51" r:id="rId16"/>
    <sheet name="4.1 Uafhængighed" sheetId="76" r:id="rId17"/>
    <sheet name="4.2 Andel" sheetId="78" r:id="rId18"/>
    <sheet name="4.3 Andele" sheetId="81" r:id="rId19"/>
  </sheets>
  <definedNames>
    <definedName name="n">#REF!</definedName>
  </definedNames>
  <calcPr calcId="162913"/>
</workbook>
</file>

<file path=xl/calcChain.xml><?xml version="1.0" encoding="utf-8"?>
<calcChain xmlns="http://schemas.openxmlformats.org/spreadsheetml/2006/main">
  <c r="D105" i="1" l="1"/>
  <c r="B105" i="1"/>
  <c r="D72" i="51" l="1"/>
  <c r="B72" i="51"/>
  <c r="D9" i="51"/>
  <c r="C86" i="51" s="1"/>
  <c r="C9" i="51"/>
  <c r="E9" i="51" s="1"/>
  <c r="E8" i="51"/>
  <c r="E7" i="51"/>
  <c r="E6" i="51"/>
  <c r="I46" i="20"/>
  <c r="C59" i="51" l="1"/>
  <c r="F86" i="51"/>
  <c r="I21" i="72"/>
  <c r="E39" i="70"/>
  <c r="A39" i="70"/>
  <c r="D39" i="70" s="1"/>
  <c r="A30" i="70"/>
  <c r="E30" i="70" s="1"/>
  <c r="F98" i="2"/>
  <c r="F97" i="2"/>
  <c r="D30" i="70" l="1"/>
  <c r="D78" i="2" l="1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77" i="2"/>
  <c r="E124" i="2" l="1"/>
  <c r="E125" i="2"/>
  <c r="G47" i="20" l="1"/>
  <c r="H57" i="20" s="1"/>
  <c r="F49" i="2" l="1"/>
  <c r="F25" i="2"/>
  <c r="F50" i="2" s="1"/>
</calcChain>
</file>

<file path=xl/sharedStrings.xml><?xml version="1.0" encoding="utf-8"?>
<sst xmlns="http://schemas.openxmlformats.org/spreadsheetml/2006/main" count="746" uniqueCount="347">
  <si>
    <t>Opgave 1</t>
  </si>
  <si>
    <t>Model:</t>
  </si>
  <si>
    <t>Forudsætninger</t>
  </si>
  <si>
    <r>
      <t>E(</t>
    </r>
    <r>
      <rPr>
        <sz val="12"/>
        <rFont val="Symbol"/>
        <family val="1"/>
        <charset val="2"/>
      </rPr>
      <t>e</t>
    </r>
    <r>
      <rPr>
        <vertAlign val="subscript"/>
        <sz val="12"/>
        <rFont val="Times New Roman"/>
        <family val="1"/>
      </rPr>
      <t>i</t>
    </r>
    <r>
      <rPr>
        <sz val="12"/>
        <rFont val="Times New Roman"/>
        <family val="1"/>
      </rPr>
      <t>) = 0</t>
    </r>
  </si>
  <si>
    <r>
      <t>Var(</t>
    </r>
    <r>
      <rPr>
        <sz val="12"/>
        <rFont val="Symbol"/>
        <family val="1"/>
        <charset val="2"/>
      </rPr>
      <t>e</t>
    </r>
    <r>
      <rPr>
        <vertAlign val="subscript"/>
        <sz val="12"/>
        <rFont val="Times New Roman"/>
        <family val="1"/>
      </rPr>
      <t>i</t>
    </r>
    <r>
      <rPr>
        <sz val="12"/>
        <rFont val="Times New Roman"/>
        <family val="1"/>
      </rPr>
      <t xml:space="preserve">) = </t>
    </r>
    <r>
      <rPr>
        <sz val="12"/>
        <rFont val="Symbol"/>
        <family val="1"/>
        <charset val="2"/>
      </rPr>
      <t>s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 xml:space="preserve"> </t>
    </r>
  </si>
  <si>
    <r>
      <t xml:space="preserve">y =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</rPr>
      <t xml:space="preserve"> +</t>
    </r>
    <r>
      <rPr>
        <sz val="12"/>
        <rFont val="Symbol"/>
        <family val="1"/>
        <charset val="2"/>
      </rPr>
      <t xml:space="preserve"> b</t>
    </r>
    <r>
      <rPr>
        <vertAlign val="subscript"/>
        <sz val="12"/>
        <rFont val="Symbol"/>
        <family val="1"/>
        <charset val="2"/>
      </rPr>
      <t>1</t>
    </r>
    <r>
      <rPr>
        <sz val="12"/>
        <rFont val="Times New Roman"/>
        <family val="1"/>
      </rPr>
      <t>x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+ </t>
    </r>
    <r>
      <rPr>
        <sz val="12"/>
        <rFont val="Symbol"/>
        <family val="1"/>
        <charset val="2"/>
      </rPr>
      <t>b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x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 xml:space="preserve"> + </t>
    </r>
    <r>
      <rPr>
        <sz val="12"/>
        <rFont val="Symbol"/>
        <family val="1"/>
        <charset val="2"/>
      </rPr>
      <t>b</t>
    </r>
    <r>
      <rPr>
        <vertAlign val="subscript"/>
        <sz val="12"/>
        <rFont val="Times New Roman"/>
        <family val="1"/>
      </rPr>
      <t>3</t>
    </r>
    <r>
      <rPr>
        <sz val="12"/>
        <rFont val="Times New Roman"/>
        <family val="1"/>
      </rPr>
      <t>x</t>
    </r>
    <r>
      <rPr>
        <vertAlign val="subscript"/>
        <sz val="12"/>
        <rFont val="Times New Roman"/>
        <family val="1"/>
      </rPr>
      <t>3</t>
    </r>
    <r>
      <rPr>
        <sz val="12"/>
        <rFont val="Times New Roman"/>
        <family val="1"/>
      </rPr>
      <t xml:space="preserve">  + </t>
    </r>
    <r>
      <rPr>
        <sz val="12"/>
        <rFont val="Symbol"/>
        <family val="1"/>
        <charset val="2"/>
      </rPr>
      <t>b</t>
    </r>
    <r>
      <rPr>
        <vertAlign val="subscript"/>
        <sz val="12"/>
        <rFont val="Times New Roman"/>
        <family val="1"/>
      </rPr>
      <t>4</t>
    </r>
    <r>
      <rPr>
        <sz val="12"/>
        <rFont val="Times New Roman"/>
        <family val="1"/>
      </rPr>
      <t>x</t>
    </r>
    <r>
      <rPr>
        <vertAlign val="subscript"/>
        <sz val="12"/>
        <rFont val="Times New Roman"/>
        <family val="1"/>
      </rPr>
      <t>4</t>
    </r>
    <r>
      <rPr>
        <sz val="12"/>
        <rFont val="Times New Roman"/>
        <family val="1"/>
      </rPr>
      <t xml:space="preserve"> + </t>
    </r>
    <r>
      <rPr>
        <sz val="12"/>
        <rFont val="Symbol"/>
        <family val="1"/>
        <charset val="2"/>
      </rPr>
      <t>e</t>
    </r>
  </si>
  <si>
    <r>
      <t>e</t>
    </r>
    <r>
      <rPr>
        <vertAlign val="subscript"/>
        <sz val="12"/>
        <rFont val="Times New Roman"/>
        <family val="1"/>
      </rPr>
      <t>i</t>
    </r>
    <r>
      <rPr>
        <sz val="12"/>
        <rFont val="Times New Roman"/>
        <family val="1"/>
      </rPr>
      <t xml:space="preserve"> og </t>
    </r>
    <r>
      <rPr>
        <sz val="12"/>
        <rFont val="Symbol"/>
        <family val="1"/>
        <charset val="2"/>
      </rPr>
      <t>e</t>
    </r>
    <r>
      <rPr>
        <vertAlign val="subscript"/>
        <sz val="12"/>
        <rFont val="Times New Roman"/>
        <family val="1"/>
      </rPr>
      <t>j</t>
    </r>
    <r>
      <rPr>
        <sz val="12"/>
        <rFont val="Times New Roman"/>
        <family val="1"/>
      </rPr>
      <t xml:space="preserve"> er uafh.</t>
    </r>
  </si>
  <si>
    <r>
      <t>e</t>
    </r>
    <r>
      <rPr>
        <vertAlign val="subscript"/>
        <sz val="12"/>
        <rFont val="Times New Roman"/>
        <family val="1"/>
      </rPr>
      <t>i</t>
    </r>
    <r>
      <rPr>
        <sz val="12"/>
        <rFont val="Times New Roman"/>
        <family val="1"/>
      </rPr>
      <t xml:space="preserve"> ~ N ( 0 ; </t>
    </r>
    <r>
      <rPr>
        <sz val="12"/>
        <rFont val="Symbol"/>
        <family val="1"/>
        <charset val="2"/>
      </rPr>
      <t>s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 xml:space="preserve"> )</t>
    </r>
  </si>
  <si>
    <t>RESUMEOUTPUT</t>
  </si>
  <si>
    <t>Regressionsstatistik</t>
  </si>
  <si>
    <t>Multipel R</t>
  </si>
  <si>
    <t>R-kvadreret</t>
  </si>
  <si>
    <t>Justeret R-kvadreret</t>
  </si>
  <si>
    <t>Standardfejl</t>
  </si>
  <si>
    <t>Observationer</t>
  </si>
  <si>
    <t>ANAVA</t>
  </si>
  <si>
    <t>Regression</t>
  </si>
  <si>
    <t>Residual</t>
  </si>
  <si>
    <t>I alt</t>
  </si>
  <si>
    <t>Skæring</t>
  </si>
  <si>
    <t>fg</t>
  </si>
  <si>
    <t>SK</t>
  </si>
  <si>
    <t>MK</t>
  </si>
  <si>
    <t>F</t>
  </si>
  <si>
    <t>Signifikans F</t>
  </si>
  <si>
    <t>Koefficienter</t>
  </si>
  <si>
    <t>t-stat</t>
  </si>
  <si>
    <t>P-værdi</t>
  </si>
  <si>
    <t>Nedre 95%</t>
  </si>
  <si>
    <t>Øvre 95%</t>
  </si>
  <si>
    <t>Forudsigelsesinterval</t>
  </si>
  <si>
    <t>Nedre</t>
  </si>
  <si>
    <t>Øvre</t>
  </si>
  <si>
    <t>0,95</t>
  </si>
  <si>
    <t>Spm. 1.1</t>
  </si>
  <si>
    <t>Spm. 1.2</t>
  </si>
  <si>
    <t>Tilsammen kan x-variablene give en forklaring</t>
  </si>
  <si>
    <t>af y-variablen, idet Signifikans F er &lt; 0,05</t>
  </si>
  <si>
    <t>idet p-værdi &gt; 0,05. Modellen er derfor ikke anvendelig.</t>
  </si>
  <si>
    <t>Modellen er derfor anvendelig.</t>
  </si>
  <si>
    <t>Model</t>
  </si>
  <si>
    <t xml:space="preserve">Da punkterne i scatter plottet tilnærmelsesvis ligger pænt </t>
  </si>
  <si>
    <t>omkring en ret linje, anses forudsætningerne for at være opfyldt.</t>
  </si>
  <si>
    <t>Bilag 1 Model 1</t>
  </si>
  <si>
    <t>Bilag 1 Model 2</t>
  </si>
  <si>
    <t>Bilag 1 Model 3</t>
  </si>
  <si>
    <t>Bilag 1 Model 4</t>
  </si>
  <si>
    <t>Spm. 1.3</t>
  </si>
  <si>
    <t>Spm. 1.4</t>
  </si>
  <si>
    <t>Y^n+1</t>
  </si>
  <si>
    <t>X^n+1</t>
  </si>
  <si>
    <t xml:space="preserve">(1-a) </t>
  </si>
  <si>
    <t xml:space="preserve">    i</t>
  </si>
  <si>
    <t>(i-½)/n</t>
  </si>
  <si>
    <t xml:space="preserve">  Z-værdi</t>
  </si>
  <si>
    <t>Konklusion:</t>
  </si>
  <si>
    <t>Idet punkterne i et fraktildiagram tilnærmelsesvis</t>
  </si>
  <si>
    <t>ligger på en ret linje, antages normalitet.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</si>
  <si>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Times New Roman"/>
        <family val="2"/>
      </rPr>
      <t xml:space="preserve"> = </t>
    </r>
  </si>
  <si>
    <t>STIKPRØVEDATA</t>
  </si>
  <si>
    <t>FORUDSÆTNING</t>
  </si>
  <si>
    <t>X forudsættes Normalfordelt</t>
  </si>
  <si>
    <t>Teststørrelse</t>
  </si>
  <si>
    <t>T   =</t>
  </si>
  <si>
    <t>Beslutningsregel</t>
  </si>
  <si>
    <t xml:space="preserve">x = </t>
  </si>
  <si>
    <r>
      <t>s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2"/>
      </rPr>
      <t xml:space="preserve"> =</t>
    </r>
  </si>
  <si>
    <t xml:space="preserve">  x  =</t>
  </si>
  <si>
    <t>Pop. varians er ukendt og X er normalfordelt så student t bruges</t>
  </si>
  <si>
    <t>kan vi ikke ud fra den givne stikprøve forkaste Ho.</t>
  </si>
  <si>
    <t>kan vi ud fra den givne stikprøve forkaste Ho.</t>
  </si>
  <si>
    <t>Sammenlign to varianser.</t>
  </si>
  <si>
    <r>
      <t>s</t>
    </r>
    <r>
      <rPr>
        <vertAlign val="subscript"/>
        <sz val="12"/>
        <color theme="1"/>
        <rFont val="Times New Roman"/>
        <family val="1"/>
      </rPr>
      <t>1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2"/>
      </rPr>
      <t xml:space="preserve"> =</t>
    </r>
  </si>
  <si>
    <r>
      <t>s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2"/>
      </rPr>
      <t xml:space="preserve"> =</t>
    </r>
  </si>
  <si>
    <t xml:space="preserve">H0: </t>
  </si>
  <si>
    <t xml:space="preserve">H1: </t>
  </si>
  <si>
    <t>X og Y er normalfordelte og uafhængige</t>
  </si>
  <si>
    <r>
      <t>n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2"/>
      </rPr>
      <t xml:space="preserve"> =</t>
    </r>
  </si>
  <si>
    <r>
      <t>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2"/>
      </rPr>
      <t xml:space="preserve"> =</t>
    </r>
  </si>
  <si>
    <t>Opgave 3</t>
  </si>
  <si>
    <t>Spm. 3.1</t>
  </si>
  <si>
    <t>Antal</t>
  </si>
  <si>
    <t>0,05</t>
  </si>
  <si>
    <r>
      <t>Observeret (O</t>
    </r>
    <r>
      <rPr>
        <b/>
        <vertAlign val="subscript"/>
        <sz val="10"/>
        <rFont val="Arial"/>
        <family val="2"/>
      </rPr>
      <t>ij</t>
    </r>
    <r>
      <rPr>
        <b/>
        <sz val="10"/>
        <rFont val="Arial"/>
        <family val="2"/>
      </rPr>
      <t>)</t>
    </r>
  </si>
  <si>
    <t>Total (Rj)</t>
  </si>
  <si>
    <t>Total (Cj)</t>
  </si>
  <si>
    <r>
      <t>Forventede værdier (E</t>
    </r>
    <r>
      <rPr>
        <b/>
        <vertAlign val="subscript"/>
        <sz val="10"/>
        <rFont val="Arial"/>
        <family val="2"/>
      </rPr>
      <t>ij</t>
    </r>
    <r>
      <rPr>
        <b/>
        <sz val="10"/>
        <rFont val="Arial"/>
        <family val="2"/>
      </rPr>
      <t>=C</t>
    </r>
    <r>
      <rPr>
        <b/>
        <vertAlign val="subscript"/>
        <sz val="10"/>
        <rFont val="Arial"/>
        <family val="2"/>
      </rPr>
      <t>i</t>
    </r>
    <r>
      <rPr>
        <b/>
        <sz val="10"/>
        <rFont val="Arial"/>
        <family val="2"/>
      </rPr>
      <t>*R</t>
    </r>
    <r>
      <rPr>
        <b/>
        <vertAlign val="subscript"/>
        <sz val="10"/>
        <rFont val="Arial"/>
        <family val="2"/>
      </rPr>
      <t>j</t>
    </r>
    <r>
      <rPr>
        <b/>
        <sz val="10"/>
        <rFont val="Arial"/>
        <family val="2"/>
      </rPr>
      <t>/n)</t>
    </r>
  </si>
  <si>
    <t>Summering af Testresultater</t>
  </si>
  <si>
    <t>c</t>
  </si>
  <si>
    <t>r</t>
  </si>
  <si>
    <t>T</t>
  </si>
  <si>
    <t>Ho: Ingen sammenhæng /Uafhængig</t>
  </si>
  <si>
    <t>H1: Sammenhæng /Afhængig</t>
  </si>
  <si>
    <t>Eij &gt;= 5</t>
  </si>
  <si>
    <r>
      <t>H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>:</t>
    </r>
  </si>
  <si>
    <t>På 5% niveau</t>
  </si>
  <si>
    <t>OK</t>
  </si>
  <si>
    <t>Spm. 1.5</t>
  </si>
  <si>
    <t>Vi vil ikke kunne forkaste Ho på 5% niveauet.</t>
  </si>
  <si>
    <t>Spm. 1.6</t>
  </si>
  <si>
    <t>Spm. 1.7</t>
  </si>
  <si>
    <t>Opgave 2</t>
  </si>
  <si>
    <t>Spm. 2.1</t>
  </si>
  <si>
    <t>Total</t>
  </si>
  <si>
    <r>
      <t>SST = (n-1)·s</t>
    </r>
    <r>
      <rPr>
        <vertAlign val="superscript"/>
        <sz val="10"/>
        <rFont val="Arial"/>
        <family val="2"/>
      </rPr>
      <t>2</t>
    </r>
    <r>
      <rPr>
        <vertAlign val="subscript"/>
        <sz val="10"/>
        <rFont val="Arial"/>
        <family val="2"/>
      </rPr>
      <t>total</t>
    </r>
    <r>
      <rPr>
        <sz val="10"/>
        <rFont val="Arial"/>
        <family val="2"/>
      </rPr>
      <t xml:space="preserve"> =</t>
    </r>
  </si>
  <si>
    <t>SSTR = SST-SSE</t>
  </si>
  <si>
    <t>MSTR = SSTR/(r-1) =</t>
  </si>
  <si>
    <t>MSE = SSE/(n-r)    =</t>
  </si>
  <si>
    <r>
      <t>n</t>
    </r>
    <r>
      <rPr>
        <vertAlign val="subscript"/>
        <sz val="14"/>
        <rFont val="Arial"/>
        <family val="2"/>
      </rPr>
      <t>i</t>
    </r>
  </si>
  <si>
    <r>
      <t>S</t>
    </r>
    <r>
      <rPr>
        <sz val="14"/>
        <rFont val="Arial"/>
        <family val="2"/>
      </rPr>
      <t>x</t>
    </r>
    <r>
      <rPr>
        <vertAlign val="subscript"/>
        <sz val="14"/>
        <rFont val="Arial"/>
        <family val="2"/>
      </rPr>
      <t>i</t>
    </r>
  </si>
  <si>
    <r>
      <t>x</t>
    </r>
    <r>
      <rPr>
        <vertAlign val="subscript"/>
        <sz val="14"/>
        <rFont val="Arial"/>
        <family val="2"/>
      </rPr>
      <t>i</t>
    </r>
  </si>
  <si>
    <r>
      <t>s</t>
    </r>
    <r>
      <rPr>
        <vertAlign val="subscript"/>
        <sz val="14"/>
        <rFont val="Arial"/>
        <family val="2"/>
      </rPr>
      <t>i</t>
    </r>
    <r>
      <rPr>
        <vertAlign val="superscript"/>
        <sz val="14"/>
        <rFont val="Arial"/>
        <family val="2"/>
      </rPr>
      <t>2</t>
    </r>
  </si>
  <si>
    <t>Normalfordelte populationer. Uafhængighed.</t>
  </si>
  <si>
    <t>Ens varianser</t>
  </si>
  <si>
    <t>Bartlett's test</t>
  </si>
  <si>
    <t>Undersøgelse af ens gennemsnit</t>
  </si>
  <si>
    <t>0,10</t>
  </si>
  <si>
    <t>forkaste Ho på 10%  niveau.</t>
  </si>
  <si>
    <t>Vi kan altså ikke afvise, at varianserne er ens.</t>
  </si>
  <si>
    <t>Forudsætningerne er varianshomogenitet  og normalitet.</t>
  </si>
  <si>
    <t>Varianshomogenitet fremgår af Bartlett's test:</t>
  </si>
  <si>
    <t>Normalitet kan undersøges ved fraktildiagrammer.</t>
  </si>
  <si>
    <t>De tætte grænser for signifikansniveauet er årsagen til de</t>
  </si>
  <si>
    <t>forskellige konklusioner.</t>
  </si>
  <si>
    <t>Vi bør være opmærksom på evt. autokorrelation.</t>
  </si>
  <si>
    <t>X^2</t>
  </si>
  <si>
    <t>Y^2</t>
  </si>
  <si>
    <t>X*Y</t>
  </si>
  <si>
    <t>Y^</t>
  </si>
  <si>
    <t>ei</t>
  </si>
  <si>
    <r>
      <t xml:space="preserve">    å</t>
    </r>
    <r>
      <rPr>
        <sz val="12"/>
        <color theme="1"/>
        <rFont val="Times New Roman"/>
        <family val="2"/>
      </rPr>
      <t xml:space="preserve">x </t>
    </r>
  </si>
  <si>
    <r>
      <t xml:space="preserve">    å</t>
    </r>
    <r>
      <rPr>
        <sz val="10"/>
        <rFont val="Arial"/>
        <family val="2"/>
      </rPr>
      <t>y</t>
    </r>
    <r>
      <rPr>
        <sz val="12"/>
        <color theme="1"/>
        <rFont val="Times New Roman"/>
        <family val="2"/>
      </rPr>
      <t xml:space="preserve"> </t>
    </r>
  </si>
  <si>
    <r>
      <t xml:space="preserve">    å</t>
    </r>
    <r>
      <rPr>
        <sz val="12"/>
        <color theme="1"/>
        <rFont val="Times New Roman"/>
        <family val="2"/>
      </rPr>
      <t>x</t>
    </r>
    <r>
      <rPr>
        <vertAlign val="superscript"/>
        <sz val="10"/>
        <rFont val="Arial"/>
        <family val="2"/>
      </rPr>
      <t>2</t>
    </r>
  </si>
  <si>
    <r>
      <t xml:space="preserve">    å</t>
    </r>
    <r>
      <rPr>
        <sz val="10"/>
        <rFont val="Arial"/>
        <family val="2"/>
      </rPr>
      <t>y</t>
    </r>
    <r>
      <rPr>
        <vertAlign val="superscript"/>
        <sz val="10"/>
        <rFont val="Arial"/>
        <family val="2"/>
      </rPr>
      <t>2</t>
    </r>
    <r>
      <rPr>
        <sz val="12"/>
        <color theme="1"/>
        <rFont val="Times New Roman"/>
        <family val="2"/>
      </rPr>
      <t xml:space="preserve"> </t>
    </r>
  </si>
  <si>
    <r>
      <t xml:space="preserve">    å</t>
    </r>
    <r>
      <rPr>
        <sz val="10"/>
        <rFont val="Arial"/>
        <family val="2"/>
      </rPr>
      <t>xy</t>
    </r>
    <r>
      <rPr>
        <sz val="12"/>
        <color theme="1"/>
        <rFont val="Times New Roman"/>
        <family val="2"/>
      </rPr>
      <t xml:space="preserve"> </t>
    </r>
  </si>
  <si>
    <r>
      <t>R</t>
    </r>
    <r>
      <rPr>
        <vertAlign val="superscript"/>
        <sz val="10"/>
        <rFont val="Arial"/>
        <family val="2"/>
      </rPr>
      <t xml:space="preserve">2 </t>
    </r>
    <r>
      <rPr>
        <sz val="12"/>
        <color theme="1"/>
        <rFont val="Times New Roman"/>
        <family val="2"/>
      </rPr>
      <t>= SSR/SST</t>
    </r>
  </si>
  <si>
    <r>
      <t>b = SAP/SAK</t>
    </r>
    <r>
      <rPr>
        <vertAlign val="subscript"/>
        <sz val="10"/>
        <rFont val="Arial"/>
        <family val="2"/>
      </rPr>
      <t>x</t>
    </r>
  </si>
  <si>
    <t>a = E(y) - b*E(x)</t>
  </si>
  <si>
    <t>n =</t>
  </si>
  <si>
    <r>
      <t>S</t>
    </r>
    <r>
      <rPr>
        <vertAlign val="subscript"/>
        <sz val="10"/>
        <rFont val="Arial"/>
        <family val="2"/>
      </rPr>
      <t>e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= SSE/(n-2)</t>
    </r>
  </si>
  <si>
    <t>E(x)</t>
  </si>
  <si>
    <t>E(Y)</t>
  </si>
  <si>
    <r>
      <t>S</t>
    </r>
    <r>
      <rPr>
        <vertAlign val="subscript"/>
        <sz val="10"/>
        <rFont val="Arial"/>
        <family val="2"/>
      </rPr>
      <t>b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 Se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/SAK</t>
    </r>
    <r>
      <rPr>
        <vertAlign val="subscript"/>
        <sz val="10"/>
        <rFont val="Arial"/>
        <family val="2"/>
      </rPr>
      <t>x</t>
    </r>
  </si>
  <si>
    <r>
      <t>Y</t>
    </r>
    <r>
      <rPr>
        <b/>
        <vertAlign val="superscript"/>
        <sz val="14"/>
        <rFont val="Arial"/>
        <family val="2"/>
      </rPr>
      <t>^</t>
    </r>
    <r>
      <rPr>
        <b/>
        <vertAlign val="subscript"/>
        <sz val="10"/>
        <rFont val="Arial"/>
        <family val="2"/>
      </rPr>
      <t>n+1</t>
    </r>
  </si>
  <si>
    <r>
      <t>X</t>
    </r>
    <r>
      <rPr>
        <b/>
        <vertAlign val="superscript"/>
        <sz val="14"/>
        <rFont val="Arial"/>
        <family val="2"/>
      </rPr>
      <t>^</t>
    </r>
    <r>
      <rPr>
        <b/>
        <vertAlign val="subscript"/>
        <sz val="10"/>
        <rFont val="Arial"/>
        <family val="2"/>
      </rPr>
      <t>n+1</t>
    </r>
  </si>
  <si>
    <t>Varians</t>
  </si>
  <si>
    <t>Formler</t>
  </si>
  <si>
    <t>Resultat</t>
  </si>
  <si>
    <t>Forklaret af modellen</t>
  </si>
  <si>
    <t>Uforklaret</t>
  </si>
  <si>
    <t>Total variation</t>
  </si>
  <si>
    <t>Determin.</t>
  </si>
  <si>
    <t>Hældning</t>
  </si>
  <si>
    <t>Skærring</t>
  </si>
  <si>
    <r>
      <t>Stand.fejl</t>
    </r>
    <r>
      <rPr>
        <vertAlign val="superscript"/>
        <sz val="10"/>
        <rFont val="Arial"/>
        <family val="2"/>
      </rPr>
      <t>2</t>
    </r>
  </si>
  <si>
    <t>Middel a</t>
  </si>
  <si>
    <t>Middel b</t>
  </si>
  <si>
    <t>Varians a</t>
  </si>
  <si>
    <t>Varians b</t>
  </si>
  <si>
    <t>Forventningsinterval</t>
  </si>
  <si>
    <t>Opgave 4</t>
  </si>
  <si>
    <t>Undersøgelse af sammenhæng i antalstabel</t>
  </si>
  <si>
    <t>Opg. 4.1</t>
  </si>
  <si>
    <t>Vi må antage, at der er en sammenhæng.</t>
  </si>
  <si>
    <t>Opg. 4.2</t>
  </si>
  <si>
    <t>n  =</t>
  </si>
  <si>
    <t xml:space="preserve">^p = </t>
  </si>
  <si>
    <t>Opg. 4.3</t>
  </si>
  <si>
    <t>vi ikke forkaste Ho på 5% niveau, men på 10%.</t>
  </si>
  <si>
    <t>X ~ b(n;p)</t>
  </si>
  <si>
    <r>
      <t>n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2"/>
      </rPr>
      <t xml:space="preserve"> =</t>
    </r>
  </si>
  <si>
    <r>
      <t>^p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2"/>
      </rPr>
      <t xml:space="preserve"> =</t>
    </r>
  </si>
  <si>
    <r>
      <t>n</t>
    </r>
    <r>
      <rPr>
        <vertAlign val="subscript"/>
        <sz val="12"/>
        <color theme="1"/>
        <rFont val="Times New Roman"/>
        <family val="1"/>
      </rPr>
      <t>y</t>
    </r>
    <r>
      <rPr>
        <sz val="12"/>
        <color theme="1"/>
        <rFont val="Times New Roman"/>
        <family val="2"/>
      </rPr>
      <t xml:space="preserve"> =</t>
    </r>
  </si>
  <si>
    <r>
      <t>^p</t>
    </r>
    <r>
      <rPr>
        <vertAlign val="subscript"/>
        <sz val="12"/>
        <color theme="1"/>
        <rFont val="Times New Roman"/>
        <family val="1"/>
      </rPr>
      <t>y</t>
    </r>
    <r>
      <rPr>
        <sz val="12"/>
        <color theme="1"/>
        <rFont val="Times New Roman"/>
        <family val="2"/>
      </rPr>
      <t xml:space="preserve"> =</t>
    </r>
  </si>
  <si>
    <t>Opg. 4.4</t>
  </si>
  <si>
    <t>X = LIL</t>
  </si>
  <si>
    <t>LIL</t>
  </si>
  <si>
    <r>
      <t xml:space="preserve">  n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=</t>
    </r>
  </si>
  <si>
    <r>
      <t xml:space="preserve">  s</t>
    </r>
    <r>
      <rPr>
        <b/>
        <vertAlign val="subscript"/>
        <sz val="10"/>
        <rFont val="Arial"/>
        <family val="2"/>
      </rPr>
      <t>x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 </t>
    </r>
  </si>
  <si>
    <r>
      <t>a</t>
    </r>
    <r>
      <rPr>
        <b/>
        <sz val="10"/>
        <rFont val="Arial"/>
        <family val="2"/>
      </rPr>
      <t xml:space="preserve"> =</t>
    </r>
  </si>
  <si>
    <r>
      <t>Forkast H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, hvis T &gt;   </t>
    </r>
    <r>
      <rPr>
        <b/>
        <sz val="10"/>
        <rFont val="Symbol"/>
        <family val="1"/>
        <charset val="2"/>
      </rPr>
      <t>c</t>
    </r>
    <r>
      <rPr>
        <vertAlign val="superscript"/>
        <sz val="10"/>
        <rFont val="Arial"/>
        <family val="2"/>
      </rPr>
      <t>2</t>
    </r>
    <r>
      <rPr>
        <b/>
        <vertAlign val="subscript"/>
        <sz val="12"/>
        <rFont val="Arial"/>
        <family val="2"/>
      </rPr>
      <t>n-1</t>
    </r>
    <r>
      <rPr>
        <b/>
        <vertAlign val="subscript"/>
        <sz val="12"/>
        <rFont val="Symbol"/>
        <family val="1"/>
        <charset val="2"/>
      </rPr>
      <t>, a</t>
    </r>
    <r>
      <rPr>
        <b/>
        <vertAlign val="subscript"/>
        <sz val="12"/>
        <rFont val="Arial"/>
        <family val="2"/>
      </rPr>
      <t>/2</t>
    </r>
    <r>
      <rPr>
        <b/>
        <vertAlign val="subscript"/>
        <sz val="12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      =  </t>
    </r>
  </si>
  <si>
    <r>
      <t xml:space="preserve">          eller hvis T &lt;   </t>
    </r>
    <r>
      <rPr>
        <b/>
        <sz val="10"/>
        <rFont val="Symbol"/>
        <family val="1"/>
        <charset val="2"/>
      </rPr>
      <t>c</t>
    </r>
    <r>
      <rPr>
        <vertAlign val="superscript"/>
        <sz val="10"/>
        <rFont val="Arial"/>
        <family val="2"/>
      </rPr>
      <t>2</t>
    </r>
    <r>
      <rPr>
        <b/>
        <vertAlign val="subscript"/>
        <sz val="12"/>
        <rFont val="Arial"/>
        <family val="2"/>
      </rPr>
      <t>n-1</t>
    </r>
    <r>
      <rPr>
        <b/>
        <vertAlign val="subscript"/>
        <sz val="12"/>
        <rFont val="Symbol"/>
        <family val="1"/>
        <charset val="2"/>
      </rPr>
      <t>,</t>
    </r>
    <r>
      <rPr>
        <b/>
        <vertAlign val="subscript"/>
        <sz val="12"/>
        <rFont val="Arial"/>
        <family val="2"/>
      </rPr>
      <t xml:space="preserve"> (1-</t>
    </r>
    <r>
      <rPr>
        <b/>
        <vertAlign val="subscript"/>
        <sz val="12"/>
        <rFont val="Symbol"/>
        <family val="1"/>
        <charset val="2"/>
      </rPr>
      <t>a</t>
    </r>
    <r>
      <rPr>
        <b/>
        <vertAlign val="subscript"/>
        <sz val="12"/>
        <rFont val="Arial"/>
        <family val="2"/>
      </rPr>
      <t>/2)</t>
    </r>
    <r>
      <rPr>
        <b/>
        <vertAlign val="subscript"/>
        <sz val="12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      =  </t>
    </r>
  </si>
  <si>
    <r>
      <t>H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:  </t>
    </r>
    <r>
      <rPr>
        <b/>
        <sz val="10"/>
        <rFont val="Symbol"/>
        <family val="1"/>
        <charset val="2"/>
      </rPr>
      <t>s</t>
    </r>
    <r>
      <rPr>
        <b/>
        <vertAlign val="subscript"/>
        <sz val="12"/>
        <rFont val="Arial"/>
        <family val="2"/>
      </rPr>
      <t>x</t>
    </r>
    <r>
      <rPr>
        <b/>
        <vertAlign val="superscript"/>
        <sz val="12"/>
        <rFont val="Arial"/>
        <family val="2"/>
      </rPr>
      <t>2</t>
    </r>
    <r>
      <rPr>
        <b/>
        <vertAlign val="subscript"/>
        <sz val="12"/>
        <rFont val="Arial"/>
        <family val="2"/>
      </rPr>
      <t xml:space="preserve"> </t>
    </r>
    <r>
      <rPr>
        <b/>
        <sz val="10"/>
        <rFont val="Symbol"/>
        <family val="1"/>
        <charset val="2"/>
      </rPr>
      <t>=</t>
    </r>
    <r>
      <rPr>
        <b/>
        <sz val="10"/>
        <rFont val="Arial"/>
        <family val="2"/>
      </rPr>
      <t xml:space="preserve"> </t>
    </r>
  </si>
  <si>
    <r>
      <t>H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 xml:space="preserve">:  </t>
    </r>
    <r>
      <rPr>
        <b/>
        <sz val="10"/>
        <rFont val="Symbol"/>
        <family val="1"/>
        <charset val="2"/>
      </rPr>
      <t>s</t>
    </r>
    <r>
      <rPr>
        <b/>
        <vertAlign val="subscript"/>
        <sz val="12"/>
        <rFont val="Arial"/>
        <family val="2"/>
      </rPr>
      <t>x</t>
    </r>
    <r>
      <rPr>
        <b/>
        <vertAlign val="superscript"/>
        <sz val="12"/>
        <rFont val="Arial"/>
        <family val="2"/>
      </rPr>
      <t>2</t>
    </r>
    <r>
      <rPr>
        <b/>
        <vertAlign val="subscript"/>
        <sz val="12"/>
        <rFont val="Arial"/>
        <family val="2"/>
      </rPr>
      <t xml:space="preserve"> </t>
    </r>
    <r>
      <rPr>
        <b/>
        <sz val="10"/>
        <rFont val="Symbol"/>
        <family val="1"/>
        <charset val="2"/>
      </rPr>
      <t>¹</t>
    </r>
    <r>
      <rPr>
        <b/>
        <sz val="10"/>
        <rFont val="Arial"/>
        <family val="2"/>
      </rPr>
      <t xml:space="preserve"> </t>
    </r>
  </si>
  <si>
    <r>
      <t xml:space="preserve">Idet p-værdien = 0,1852 er under signifikansniveauet </t>
    </r>
    <r>
      <rPr>
        <b/>
        <sz val="12"/>
        <color theme="1"/>
        <rFont val="Symbol"/>
        <family val="1"/>
        <charset val="2"/>
      </rPr>
      <t>a</t>
    </r>
    <r>
      <rPr>
        <b/>
        <sz val="12"/>
        <color theme="1"/>
        <rFont val="Times New Roman"/>
        <family val="2"/>
      </rPr>
      <t xml:space="preserve"> = 0,05</t>
    </r>
  </si>
  <si>
    <t>Vi kan altså ikke afvise, at variansen er 122500.</t>
  </si>
  <si>
    <t>Test varians lig 122500</t>
  </si>
  <si>
    <t>Test gennemsnit over 2.500</t>
  </si>
  <si>
    <r>
      <t>H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:  </t>
    </r>
    <r>
      <rPr>
        <b/>
        <sz val="12"/>
        <rFont val="Arial"/>
        <family val="2"/>
      </rPr>
      <t>µ</t>
    </r>
    <r>
      <rPr>
        <b/>
        <vertAlign val="subscript"/>
        <sz val="12"/>
        <rFont val="Arial"/>
        <family val="2"/>
      </rPr>
      <t xml:space="preserve">x </t>
    </r>
    <r>
      <rPr>
        <b/>
        <sz val="10"/>
        <rFont val="Symbol"/>
        <family val="1"/>
        <charset val="2"/>
      </rPr>
      <t xml:space="preserve"> £</t>
    </r>
    <r>
      <rPr>
        <b/>
        <sz val="10"/>
        <rFont val="Arial"/>
        <family val="2"/>
      </rPr>
      <t xml:space="preserve"> </t>
    </r>
  </si>
  <si>
    <r>
      <t>H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 xml:space="preserve">:  </t>
    </r>
    <r>
      <rPr>
        <b/>
        <sz val="12"/>
        <rFont val="Arial"/>
        <family val="2"/>
      </rPr>
      <t>µ</t>
    </r>
    <r>
      <rPr>
        <b/>
        <vertAlign val="subscript"/>
        <sz val="12"/>
        <rFont val="Arial"/>
        <family val="2"/>
      </rPr>
      <t xml:space="preserve">x </t>
    </r>
    <r>
      <rPr>
        <b/>
        <sz val="10"/>
        <rFont val="Symbol"/>
        <family val="1"/>
        <charset val="2"/>
      </rPr>
      <t xml:space="preserve"> &gt;</t>
    </r>
    <r>
      <rPr>
        <b/>
        <sz val="10"/>
        <rFont val="Arial"/>
        <family val="2"/>
      </rPr>
      <t xml:space="preserve"> </t>
    </r>
  </si>
  <si>
    <r>
      <t>Forkast H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, hvis T &gt;   t</t>
    </r>
    <r>
      <rPr>
        <b/>
        <vertAlign val="subscript"/>
        <sz val="12"/>
        <rFont val="Arial"/>
        <family val="2"/>
      </rPr>
      <t>n-1</t>
    </r>
    <r>
      <rPr>
        <b/>
        <vertAlign val="subscript"/>
        <sz val="12"/>
        <rFont val="Symbol"/>
        <family val="1"/>
        <charset val="2"/>
      </rPr>
      <t xml:space="preserve">, a  </t>
    </r>
    <r>
      <rPr>
        <sz val="10"/>
        <rFont val="Arial"/>
        <family val="2"/>
      </rPr>
      <t xml:space="preserve">      =  </t>
    </r>
  </si>
  <si>
    <r>
      <t xml:space="preserve">Idet p-værdien = 0,0025 er under signifikantniveauet </t>
    </r>
    <r>
      <rPr>
        <b/>
        <sz val="12"/>
        <color theme="1"/>
        <rFont val="Symbol"/>
        <family val="1"/>
        <charset val="2"/>
      </rPr>
      <t>a</t>
    </r>
    <r>
      <rPr>
        <b/>
        <sz val="12"/>
        <color theme="1"/>
        <rFont val="Times New Roman"/>
        <family val="2"/>
      </rPr>
      <t xml:space="preserve"> = 0,05</t>
    </r>
  </si>
  <si>
    <t>Vi kan altså ikke afvise, at gennemsnittet er over 2.500.</t>
  </si>
  <si>
    <t>X = FER</t>
  </si>
  <si>
    <t>FER</t>
  </si>
  <si>
    <t>Diff</t>
  </si>
  <si>
    <t>Undersøg gennemsnit af FER - LIL = Diff er over 0</t>
  </si>
  <si>
    <t>Afhængige</t>
  </si>
  <si>
    <t xml:space="preserve">Undersøg ens varians </t>
  </si>
  <si>
    <r>
      <t xml:space="preserve">  n</t>
    </r>
    <r>
      <rPr>
        <b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 xml:space="preserve"> =</t>
    </r>
  </si>
  <si>
    <r>
      <t xml:space="preserve">  s</t>
    </r>
    <r>
      <rPr>
        <b/>
        <vertAlign val="subscript"/>
        <sz val="10"/>
        <rFont val="Arial"/>
        <family val="2"/>
      </rPr>
      <t>y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 =</t>
    </r>
  </si>
  <si>
    <r>
      <t>s</t>
    </r>
    <r>
      <rPr>
        <b/>
        <vertAlign val="subscript"/>
        <sz val="12"/>
        <rFont val="Arial"/>
        <family val="2"/>
      </rPr>
      <t>x</t>
    </r>
    <r>
      <rPr>
        <b/>
        <vertAlign val="superscript"/>
        <sz val="12"/>
        <rFont val="Arial"/>
        <family val="2"/>
      </rPr>
      <t>2</t>
    </r>
    <r>
      <rPr>
        <b/>
        <vertAlign val="subscript"/>
        <sz val="12"/>
        <rFont val="Arial"/>
        <family val="2"/>
      </rPr>
      <t xml:space="preserve"> </t>
    </r>
    <r>
      <rPr>
        <b/>
        <sz val="10"/>
        <rFont val="Symbol"/>
        <family val="1"/>
        <charset val="2"/>
      </rPr>
      <t>=</t>
    </r>
    <r>
      <rPr>
        <b/>
        <sz val="10"/>
        <rFont val="Arial"/>
        <family val="2"/>
      </rPr>
      <t xml:space="preserve"> </t>
    </r>
    <r>
      <rPr>
        <b/>
        <sz val="10"/>
        <rFont val="Symbol"/>
        <family val="1"/>
        <charset val="2"/>
      </rPr>
      <t>s</t>
    </r>
    <r>
      <rPr>
        <b/>
        <vertAlign val="subscript"/>
        <sz val="10"/>
        <rFont val="Arial"/>
        <family val="2"/>
      </rPr>
      <t>y</t>
    </r>
    <r>
      <rPr>
        <b/>
        <vertAlign val="superscript"/>
        <sz val="10"/>
        <rFont val="Arial"/>
        <family val="2"/>
      </rPr>
      <t>2</t>
    </r>
  </si>
  <si>
    <r>
      <t>s</t>
    </r>
    <r>
      <rPr>
        <b/>
        <vertAlign val="subscript"/>
        <sz val="12"/>
        <rFont val="Arial"/>
        <family val="2"/>
      </rPr>
      <t>x</t>
    </r>
    <r>
      <rPr>
        <b/>
        <vertAlign val="superscript"/>
        <sz val="12"/>
        <rFont val="Arial"/>
        <family val="2"/>
      </rPr>
      <t>2</t>
    </r>
    <r>
      <rPr>
        <b/>
        <vertAlign val="subscript"/>
        <sz val="12"/>
        <rFont val="Arial"/>
        <family val="2"/>
      </rPr>
      <t xml:space="preserve"> </t>
    </r>
    <r>
      <rPr>
        <b/>
        <vertAlign val="subscript"/>
        <sz val="12"/>
        <rFont val="Symbol"/>
        <family val="1"/>
        <charset val="2"/>
      </rPr>
      <t>¹</t>
    </r>
    <r>
      <rPr>
        <b/>
        <sz val="10"/>
        <rFont val="Arial"/>
        <family val="2"/>
      </rPr>
      <t xml:space="preserve"> </t>
    </r>
    <r>
      <rPr>
        <b/>
        <sz val="10"/>
        <rFont val="Symbol"/>
        <family val="1"/>
        <charset val="2"/>
      </rPr>
      <t>s</t>
    </r>
    <r>
      <rPr>
        <b/>
        <vertAlign val="subscript"/>
        <sz val="10"/>
        <rFont val="Arial"/>
        <family val="2"/>
      </rPr>
      <t>y</t>
    </r>
    <r>
      <rPr>
        <b/>
        <vertAlign val="superscript"/>
        <sz val="10"/>
        <rFont val="Arial"/>
        <family val="2"/>
      </rPr>
      <t>2</t>
    </r>
  </si>
  <si>
    <r>
      <t>Forkast H</t>
    </r>
    <r>
      <rPr>
        <vertAlign val="subscript"/>
        <sz val="10"/>
        <rFont val="Arial"/>
        <family val="2"/>
      </rPr>
      <t>0</t>
    </r>
    <r>
      <rPr>
        <sz val="12"/>
        <color theme="1"/>
        <rFont val="Times New Roman"/>
        <family val="2"/>
      </rPr>
      <t>, hvis T  &gt;  F</t>
    </r>
    <r>
      <rPr>
        <vertAlign val="subscript"/>
        <sz val="10"/>
        <rFont val="Arial"/>
        <family val="2"/>
      </rPr>
      <t xml:space="preserve">nx-1,ny-1, </t>
    </r>
    <r>
      <rPr>
        <b/>
        <vertAlign val="subscript"/>
        <sz val="10"/>
        <rFont val="Symbol"/>
        <family val="1"/>
        <charset val="2"/>
      </rPr>
      <t>a</t>
    </r>
    <r>
      <rPr>
        <vertAlign val="subscript"/>
        <sz val="10"/>
        <rFont val="Arial"/>
        <family val="2"/>
      </rPr>
      <t>/2</t>
    </r>
    <r>
      <rPr>
        <sz val="10"/>
        <rFont val="Arial"/>
        <family val="2"/>
      </rPr>
      <t xml:space="preserve">   =</t>
    </r>
  </si>
  <si>
    <r>
      <t xml:space="preserve">Idet P-værdi = 0,9792 er større end </t>
    </r>
    <r>
      <rPr>
        <b/>
        <sz val="12"/>
        <color theme="1"/>
        <rFont val="Symbol"/>
        <family val="1"/>
        <charset val="2"/>
      </rPr>
      <t>a</t>
    </r>
    <r>
      <rPr>
        <b/>
        <sz val="12"/>
        <color theme="1"/>
        <rFont val="Times New Roman"/>
        <family val="1"/>
      </rPr>
      <t xml:space="preserve"> = 0,10 kan vi ikke</t>
    </r>
  </si>
  <si>
    <t xml:space="preserve">Afhængige </t>
  </si>
  <si>
    <t xml:space="preserve">  di</t>
  </si>
  <si>
    <t>Matched Pairs</t>
  </si>
  <si>
    <r>
      <t>x~N(</t>
    </r>
    <r>
      <rPr>
        <b/>
        <sz val="10"/>
        <rFont val="Symbol"/>
        <family val="1"/>
        <charset val="2"/>
      </rPr>
      <t>m</t>
    </r>
    <r>
      <rPr>
        <vertAlign val="subscript"/>
        <sz val="10"/>
        <rFont val="Arial"/>
        <family val="2"/>
      </rPr>
      <t>x</t>
    </r>
    <r>
      <rPr>
        <sz val="12"/>
        <color theme="1"/>
        <rFont val="Times New Roman"/>
        <family val="2"/>
      </rPr>
      <t>,</t>
    </r>
    <r>
      <rPr>
        <b/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x</t>
    </r>
    <r>
      <rPr>
        <vertAlign val="superscript"/>
        <sz val="10"/>
        <rFont val="Arial"/>
        <family val="2"/>
      </rPr>
      <t>2</t>
    </r>
    <r>
      <rPr>
        <sz val="12"/>
        <color theme="1"/>
        <rFont val="Times New Roman"/>
        <family val="2"/>
      </rPr>
      <t>),  y~N(</t>
    </r>
    <r>
      <rPr>
        <b/>
        <sz val="10"/>
        <rFont val="Symbol"/>
        <family val="1"/>
        <charset val="2"/>
      </rPr>
      <t>m</t>
    </r>
    <r>
      <rPr>
        <vertAlign val="subscript"/>
        <sz val="10"/>
        <rFont val="Arial"/>
        <family val="2"/>
      </rPr>
      <t>y</t>
    </r>
    <r>
      <rPr>
        <sz val="12"/>
        <color theme="1"/>
        <rFont val="Times New Roman"/>
        <family val="2"/>
      </rPr>
      <t>,</t>
    </r>
    <r>
      <rPr>
        <b/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y</t>
    </r>
    <r>
      <rPr>
        <vertAlign val="superscript"/>
        <sz val="10"/>
        <rFont val="Arial"/>
        <family val="2"/>
      </rPr>
      <t>2</t>
    </r>
    <r>
      <rPr>
        <sz val="12"/>
        <color theme="1"/>
        <rFont val="Times New Roman"/>
        <family val="2"/>
      </rPr>
      <t>)</t>
    </r>
  </si>
  <si>
    <r>
      <t xml:space="preserve">  </t>
    </r>
    <r>
      <rPr>
        <b/>
        <vertAlign val="subscript"/>
        <sz val="14"/>
        <rFont val="Arial"/>
        <family val="2"/>
      </rPr>
      <t>d</t>
    </r>
    <r>
      <rPr>
        <b/>
        <sz val="10"/>
        <rFont val="Arial"/>
        <family val="2"/>
      </rPr>
      <t xml:space="preserve">  =</t>
    </r>
  </si>
  <si>
    <r>
      <t xml:space="preserve">  s</t>
    </r>
    <r>
      <rPr>
        <b/>
        <vertAlign val="subscript"/>
        <sz val="10"/>
        <rFont val="Arial"/>
        <family val="2"/>
      </rPr>
      <t>d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 </t>
    </r>
  </si>
  <si>
    <t xml:space="preserve">n = </t>
  </si>
  <si>
    <r>
      <t>H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: </t>
    </r>
  </si>
  <si>
    <r>
      <t>a</t>
    </r>
    <r>
      <rPr>
        <b/>
        <sz val="10"/>
        <rFont val="Arial"/>
        <family val="2"/>
      </rPr>
      <t xml:space="preserve"> =</t>
    </r>
  </si>
  <si>
    <r>
      <t>µ</t>
    </r>
    <r>
      <rPr>
        <b/>
        <vertAlign val="subscript"/>
        <sz val="12"/>
        <rFont val="Arial"/>
        <family val="2"/>
      </rPr>
      <t>x</t>
    </r>
    <r>
      <rPr>
        <b/>
        <sz val="12"/>
        <rFont val="Arial"/>
        <family val="2"/>
      </rPr>
      <t xml:space="preserve"> - µ</t>
    </r>
    <r>
      <rPr>
        <b/>
        <vertAlign val="subscript"/>
        <sz val="12"/>
        <rFont val="Arial"/>
        <family val="2"/>
      </rPr>
      <t>y</t>
    </r>
    <r>
      <rPr>
        <b/>
        <sz val="10"/>
        <rFont val="Symbol"/>
        <family val="1"/>
        <charset val="2"/>
      </rPr>
      <t xml:space="preserve"> £</t>
    </r>
    <r>
      <rPr>
        <b/>
        <sz val="10"/>
        <rFont val="Arial"/>
        <family val="2"/>
      </rPr>
      <t xml:space="preserve"> </t>
    </r>
  </si>
  <si>
    <r>
      <t>µ</t>
    </r>
    <r>
      <rPr>
        <b/>
        <vertAlign val="subscript"/>
        <sz val="12"/>
        <rFont val="Arial"/>
        <family val="2"/>
      </rPr>
      <t xml:space="preserve">x  </t>
    </r>
    <r>
      <rPr>
        <b/>
        <sz val="12"/>
        <rFont val="Arial"/>
        <family val="2"/>
      </rPr>
      <t>- µ</t>
    </r>
    <r>
      <rPr>
        <b/>
        <vertAlign val="subscript"/>
        <sz val="12"/>
        <rFont val="Arial"/>
        <family val="2"/>
      </rPr>
      <t xml:space="preserve">y </t>
    </r>
    <r>
      <rPr>
        <b/>
        <sz val="10"/>
        <rFont val="Symbol"/>
        <family val="1"/>
        <charset val="2"/>
      </rPr>
      <t>&gt;</t>
    </r>
    <r>
      <rPr>
        <b/>
        <sz val="10"/>
        <rFont val="Arial"/>
        <family val="2"/>
      </rPr>
      <t xml:space="preserve"> </t>
    </r>
  </si>
  <si>
    <r>
      <t xml:space="preserve">Idet p-værdi = 0,0934 er mindre end signifikansniveauet </t>
    </r>
    <r>
      <rPr>
        <b/>
        <sz val="12"/>
        <color theme="1"/>
        <rFont val="Symbol"/>
        <family val="1"/>
        <charset val="2"/>
      </rPr>
      <t>a</t>
    </r>
    <r>
      <rPr>
        <b/>
        <sz val="12"/>
        <color theme="1"/>
        <rFont val="Times New Roman"/>
        <family val="2"/>
      </rPr>
      <t xml:space="preserve"> = 0,10</t>
    </r>
  </si>
  <si>
    <t xml:space="preserve">Det gennemsnitlige tilbud FER er altså støre end det  </t>
  </si>
  <si>
    <t>gennemsnitlige tilbud LIL.</t>
  </si>
  <si>
    <r>
      <t xml:space="preserve">X ~ N ( µ = 2.500 ; </t>
    </r>
    <r>
      <rPr>
        <sz val="12"/>
        <color theme="1"/>
        <rFont val="Symbol"/>
        <family val="1"/>
        <charset val="2"/>
      </rPr>
      <t>s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2"/>
      </rPr>
      <t xml:space="preserve"> = 122500 )</t>
    </r>
  </si>
  <si>
    <r>
      <t>X~N(2,500 ; 122,500</t>
    </r>
    <r>
      <rPr>
        <vertAlign val="superscript"/>
        <sz val="10"/>
        <color theme="1"/>
        <rFont val="Arial"/>
        <family val="2"/>
      </rPr>
      <t xml:space="preserve"> </t>
    </r>
    <r>
      <rPr>
        <b/>
        <sz val="12"/>
        <color theme="1"/>
        <rFont val="Times New Roman"/>
        <family val="2"/>
      </rPr>
      <t>)</t>
    </r>
  </si>
  <si>
    <r>
      <t xml:space="preserve">P(X </t>
    </r>
    <r>
      <rPr>
        <sz val="10"/>
        <rFont val="Symbol"/>
        <family val="1"/>
        <charset val="2"/>
      </rPr>
      <t>£</t>
    </r>
    <r>
      <rPr>
        <b/>
        <sz val="10"/>
        <rFont val="Arial"/>
        <family val="2"/>
      </rPr>
      <t xml:space="preserve"> 2,250) =</t>
    </r>
  </si>
  <si>
    <r>
      <t>x~N(2,500 ; 122,500</t>
    </r>
    <r>
      <rPr>
        <vertAlign val="superscript"/>
        <sz val="10"/>
        <color theme="1"/>
        <rFont val="Arial"/>
        <family val="2"/>
      </rPr>
      <t xml:space="preserve"> </t>
    </r>
    <r>
      <rPr>
        <b/>
        <sz val="12"/>
        <color theme="1"/>
        <rFont val="Times New Roman"/>
        <family val="2"/>
      </rPr>
      <t>)</t>
    </r>
  </si>
  <si>
    <r>
      <t xml:space="preserve">P(x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2,250) =</t>
    </r>
  </si>
  <si>
    <t>Sandsynligheden er her mindre idet varansen for X er mindre.</t>
  </si>
  <si>
    <t>Omsætning</t>
  </si>
  <si>
    <t>Land/By</t>
  </si>
  <si>
    <t>Bilsalg/Ikke</t>
  </si>
  <si>
    <t>Antal medarbejdere</t>
  </si>
  <si>
    <t xml:space="preserve">OMS </t>
  </si>
  <si>
    <t>BY</t>
  </si>
  <si>
    <t>SALG</t>
  </si>
  <si>
    <t>MED</t>
  </si>
  <si>
    <t>Tilbud</t>
  </si>
  <si>
    <t>BY = 0 Land = 1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</si>
  <si>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2"/>
        <color theme="1"/>
        <rFont val="Times New Roman"/>
        <family val="2"/>
      </rPr>
      <t xml:space="preserve"> = OMS</t>
    </r>
  </si>
  <si>
    <r>
      <t>X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2"/>
      </rPr>
      <t xml:space="preserve"> = BY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</si>
  <si>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2"/>
        <color theme="1"/>
        <rFont val="Times New Roman"/>
        <family val="2"/>
      </rPr>
      <t xml:space="preserve"> = SALG</t>
    </r>
  </si>
  <si>
    <r>
      <t>X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2"/>
      </rPr>
      <t xml:space="preserve"> = MED</t>
    </r>
  </si>
  <si>
    <t>Det ses, at LIL korrelerer med OMS og SALG og  mindre med BY,</t>
  </si>
  <si>
    <t>medens OMS og SALG korrelerer.</t>
  </si>
  <si>
    <t xml:space="preserve">X-variablene MED, SALG og BY er ikke signifikante, </t>
  </si>
  <si>
    <t>Vi ser bort fra variablen MED.</t>
  </si>
  <si>
    <t xml:space="preserve">X-variablene SALG og BY er ikke signifikante, </t>
  </si>
  <si>
    <t>Vi ser bort fra variablen SALG.</t>
  </si>
  <si>
    <r>
      <t>y =  - 185,9645 + 1.292,2655*x</t>
    </r>
    <r>
      <rPr>
        <b/>
        <vertAlign val="subscript"/>
        <sz val="12"/>
        <rFont val="Times New Roman"/>
        <family val="1"/>
      </rPr>
      <t>1</t>
    </r>
    <r>
      <rPr>
        <b/>
        <sz val="12"/>
        <rFont val="Times New Roman"/>
        <family val="1"/>
      </rPr>
      <t xml:space="preserve"> - 151,7572*x</t>
    </r>
    <r>
      <rPr>
        <b/>
        <vertAlign val="subscript"/>
        <sz val="12"/>
        <rFont val="Times New Roman"/>
        <family val="1"/>
      </rPr>
      <t>2</t>
    </r>
    <r>
      <rPr>
        <b/>
        <sz val="12"/>
        <rFont val="Times New Roman"/>
        <family val="1"/>
      </rPr>
      <t xml:space="preserve"> </t>
    </r>
  </si>
  <si>
    <t>X-variablene OMS og BY er signifikant, idet  p-værdi &lt; 0,05.</t>
  </si>
  <si>
    <r>
      <t>Vi vil anvende denne model. R</t>
    </r>
    <r>
      <rPr>
        <b/>
        <vertAlign val="superscript"/>
        <sz val="12"/>
        <rFont val="Times New Roman"/>
        <family val="1"/>
      </rPr>
      <t>2</t>
    </r>
    <r>
      <rPr>
        <b/>
        <sz val="12"/>
        <rFont val="Times New Roman"/>
        <family val="1"/>
      </rPr>
      <t xml:space="preserve"> = 0,9260, hvilket er ret højt.</t>
    </r>
  </si>
  <si>
    <r>
      <t>y = - 366,2146 + 1.341,8016*x</t>
    </r>
    <r>
      <rPr>
        <b/>
        <vertAlign val="subscript"/>
        <sz val="12"/>
        <rFont val="Times New Roman"/>
        <family val="1"/>
      </rPr>
      <t>1</t>
    </r>
    <r>
      <rPr>
        <b/>
        <sz val="12"/>
        <rFont val="Times New Roman"/>
        <family val="1"/>
      </rPr>
      <t xml:space="preserve"> </t>
    </r>
  </si>
  <si>
    <t>X-variablen OMS er signifikant, idet p-værdi &lt; 0,05</t>
  </si>
  <si>
    <r>
      <t>R</t>
    </r>
    <r>
      <rPr>
        <b/>
        <vertAlign val="superscript"/>
        <sz val="12"/>
        <rFont val="Times New Roman"/>
        <family val="1"/>
      </rPr>
      <t>2</t>
    </r>
    <r>
      <rPr>
        <b/>
        <sz val="12"/>
        <rFont val="Times New Roman"/>
        <family val="1"/>
      </rPr>
      <t xml:space="preserve"> = 0,8989 er mindre end i Model 3.</t>
    </r>
  </si>
  <si>
    <t>Modellen er anvendelig. Dog lidt korrelation mellem variable.</t>
  </si>
  <si>
    <t>Y = LIL</t>
  </si>
  <si>
    <t>X = OMS</t>
  </si>
  <si>
    <r>
      <t>y = - 366,2146 + 1.341,8016*x</t>
    </r>
    <r>
      <rPr>
        <b/>
        <sz val="12"/>
        <rFont val="Times New Roman"/>
        <family val="1"/>
      </rPr>
      <t xml:space="preserve"> </t>
    </r>
  </si>
  <si>
    <t>OMS skal mindst være (366,2146/1.341,8016) = 0,2729 (over 272.900)</t>
  </si>
  <si>
    <t>før lil er positiv.</t>
  </si>
  <si>
    <t xml:space="preserve">Tilbuddet LIL vil stige med 1.341,8016 hver gang OMS stiger med 1 mill. </t>
  </si>
  <si>
    <r>
      <t>SAK</t>
    </r>
    <r>
      <rPr>
        <sz val="10"/>
        <rFont val="Arial"/>
        <family val="2"/>
      </rPr>
      <t>x</t>
    </r>
    <r>
      <rPr>
        <b/>
        <sz val="10"/>
        <rFont val="Arial"/>
        <family val="2"/>
      </rPr>
      <t xml:space="preserve"> = </t>
    </r>
    <r>
      <rPr>
        <b/>
        <sz val="10"/>
        <rFont val="Symbol"/>
        <family val="1"/>
        <charset val="2"/>
      </rPr>
      <t>å</t>
    </r>
    <r>
      <rPr>
        <b/>
        <sz val="10"/>
        <rFont val="Arial"/>
        <family val="2"/>
      </rPr>
      <t>x</t>
    </r>
    <r>
      <rPr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-   (</t>
    </r>
    <r>
      <rPr>
        <b/>
        <sz val="10"/>
        <rFont val="Symbol"/>
        <family val="1"/>
        <charset val="2"/>
      </rPr>
      <t>å</t>
    </r>
    <r>
      <rPr>
        <b/>
        <sz val="10"/>
        <rFont val="Arial"/>
        <family val="2"/>
      </rPr>
      <t>x)</t>
    </r>
    <r>
      <rPr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/n        (=SAP</t>
    </r>
    <r>
      <rPr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/SSR)</t>
    </r>
  </si>
  <si>
    <r>
      <t>SAK</t>
    </r>
    <r>
      <rPr>
        <vertAlign val="subscript"/>
        <sz val="10"/>
        <rFont val="Arial"/>
        <family val="2"/>
      </rPr>
      <t>y</t>
    </r>
    <r>
      <rPr>
        <sz val="12"/>
        <color theme="1"/>
        <rFont val="Times New Roman"/>
        <family val="2"/>
      </rPr>
      <t xml:space="preserve"> = </t>
    </r>
    <r>
      <rPr>
        <b/>
        <sz val="10"/>
        <rFont val="Symbol"/>
        <family val="1"/>
        <charset val="2"/>
      </rPr>
      <t>å</t>
    </r>
    <r>
      <rPr>
        <sz val="12"/>
        <color theme="1"/>
        <rFont val="Times New Roman"/>
        <family val="2"/>
      </rPr>
      <t>y</t>
    </r>
    <r>
      <rPr>
        <vertAlign val="superscript"/>
        <sz val="10"/>
        <rFont val="Arial"/>
        <family val="2"/>
      </rPr>
      <t>2</t>
    </r>
    <r>
      <rPr>
        <sz val="12"/>
        <color theme="1"/>
        <rFont val="Times New Roman"/>
        <family val="2"/>
      </rPr>
      <t xml:space="preserve"> -   (</t>
    </r>
    <r>
      <rPr>
        <b/>
        <sz val="10"/>
        <rFont val="Symbol"/>
        <family val="1"/>
        <charset val="2"/>
      </rPr>
      <t>å</t>
    </r>
    <r>
      <rPr>
        <sz val="12"/>
        <color theme="1"/>
        <rFont val="Times New Roman"/>
        <family val="2"/>
      </rPr>
      <t>y)</t>
    </r>
    <r>
      <rPr>
        <vertAlign val="superscript"/>
        <sz val="10"/>
        <rFont val="Arial"/>
        <family val="2"/>
      </rPr>
      <t>2</t>
    </r>
    <r>
      <rPr>
        <sz val="12"/>
        <color theme="1"/>
        <rFont val="Times New Roman"/>
        <family val="2"/>
      </rPr>
      <t>/n        (=SST)</t>
    </r>
  </si>
  <si>
    <r>
      <t xml:space="preserve">SAP = </t>
    </r>
    <r>
      <rPr>
        <b/>
        <sz val="10"/>
        <rFont val="Symbol"/>
        <family val="1"/>
        <charset val="2"/>
      </rPr>
      <t>å</t>
    </r>
    <r>
      <rPr>
        <sz val="12"/>
        <color theme="1"/>
        <rFont val="Times New Roman"/>
        <family val="2"/>
      </rPr>
      <t>xy -   (</t>
    </r>
    <r>
      <rPr>
        <b/>
        <sz val="10"/>
        <rFont val="Symbol"/>
        <family val="1"/>
        <charset val="2"/>
      </rPr>
      <t>å</t>
    </r>
    <r>
      <rPr>
        <sz val="10"/>
        <rFont val="Arial"/>
        <family val="2"/>
      </rPr>
      <t>x</t>
    </r>
    <r>
      <rPr>
        <b/>
        <sz val="10"/>
        <rFont val="Symbol"/>
        <family val="1"/>
        <charset val="2"/>
      </rPr>
      <t>å</t>
    </r>
    <r>
      <rPr>
        <sz val="12"/>
        <color theme="1"/>
        <rFont val="Times New Roman"/>
        <family val="2"/>
      </rPr>
      <t>y)/n      (=SSR/b)</t>
    </r>
  </si>
  <si>
    <r>
      <t xml:space="preserve">SSR = </t>
    </r>
    <r>
      <rPr>
        <b/>
        <sz val="10"/>
        <rFont val="Symbol"/>
        <family val="1"/>
        <charset val="2"/>
      </rPr>
      <t>å</t>
    </r>
    <r>
      <rPr>
        <sz val="12"/>
        <color theme="1"/>
        <rFont val="Times New Roman"/>
        <family val="2"/>
      </rPr>
      <t>(^yi - E(y))</t>
    </r>
    <r>
      <rPr>
        <vertAlign val="superscript"/>
        <sz val="10"/>
        <rFont val="Arial"/>
        <family val="2"/>
      </rPr>
      <t>2</t>
    </r>
    <r>
      <rPr>
        <sz val="12"/>
        <color theme="1"/>
        <rFont val="Times New Roman"/>
        <family val="2"/>
      </rPr>
      <t xml:space="preserve"> = SAP</t>
    </r>
    <r>
      <rPr>
        <vertAlign val="superscript"/>
        <sz val="10"/>
        <rFont val="Arial"/>
        <family val="2"/>
      </rPr>
      <t>2</t>
    </r>
    <r>
      <rPr>
        <sz val="12"/>
        <color theme="1"/>
        <rFont val="Times New Roman"/>
        <family val="2"/>
      </rPr>
      <t>/SAK</t>
    </r>
    <r>
      <rPr>
        <vertAlign val="subscript"/>
        <sz val="10"/>
        <rFont val="Arial"/>
        <family val="2"/>
      </rPr>
      <t>x</t>
    </r>
  </si>
  <si>
    <r>
      <t xml:space="preserve">SSE = </t>
    </r>
    <r>
      <rPr>
        <b/>
        <sz val="10"/>
        <rFont val="Symbol"/>
        <family val="1"/>
        <charset val="2"/>
      </rPr>
      <t>å</t>
    </r>
    <r>
      <rPr>
        <sz val="10"/>
        <rFont val="Arial"/>
        <family val="2"/>
      </rPr>
      <t>ei</t>
    </r>
    <r>
      <rPr>
        <vertAlign val="superscript"/>
        <sz val="10"/>
        <rFont val="Arial"/>
        <family val="2"/>
      </rPr>
      <t>2</t>
    </r>
    <r>
      <rPr>
        <b/>
        <sz val="10"/>
        <rFont val="Symbol"/>
        <family val="1"/>
        <charset val="2"/>
      </rPr>
      <t xml:space="preserve"> = å</t>
    </r>
    <r>
      <rPr>
        <sz val="12"/>
        <color theme="1"/>
        <rFont val="Times New Roman"/>
        <family val="2"/>
      </rPr>
      <t>(yi - ^yi)</t>
    </r>
    <r>
      <rPr>
        <vertAlign val="superscript"/>
        <sz val="10"/>
        <rFont val="Arial"/>
        <family val="2"/>
      </rPr>
      <t>2</t>
    </r>
    <r>
      <rPr>
        <sz val="12"/>
        <color theme="1"/>
        <rFont val="Times New Roman"/>
        <family val="2"/>
      </rPr>
      <t xml:space="preserve"> = SAK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 xml:space="preserve"> - SAP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/SAK</t>
    </r>
    <r>
      <rPr>
        <vertAlign val="subscript"/>
        <sz val="10"/>
        <rFont val="Arial"/>
        <family val="2"/>
      </rPr>
      <t>x</t>
    </r>
  </si>
  <si>
    <r>
      <t xml:space="preserve">SST = </t>
    </r>
    <r>
      <rPr>
        <b/>
        <sz val="10"/>
        <rFont val="Symbol"/>
        <family val="1"/>
        <charset val="2"/>
      </rPr>
      <t>å</t>
    </r>
    <r>
      <rPr>
        <sz val="12"/>
        <color theme="1"/>
        <rFont val="Times New Roman"/>
        <family val="2"/>
      </rPr>
      <t>(yi - E(y))</t>
    </r>
    <r>
      <rPr>
        <vertAlign val="superscript"/>
        <sz val="10"/>
        <rFont val="Arial"/>
        <family val="2"/>
      </rPr>
      <t>2</t>
    </r>
    <r>
      <rPr>
        <sz val="12"/>
        <color theme="1"/>
        <rFont val="Times New Roman"/>
        <family val="2"/>
      </rPr>
      <t xml:space="preserve"> = SAK</t>
    </r>
    <r>
      <rPr>
        <vertAlign val="subscript"/>
        <sz val="10"/>
        <rFont val="Arial"/>
        <family val="2"/>
      </rPr>
      <t>y</t>
    </r>
  </si>
  <si>
    <r>
      <t>S</t>
    </r>
    <r>
      <rPr>
        <vertAlign val="subscript"/>
        <sz val="10"/>
        <rFont val="Arial"/>
        <family val="2"/>
      </rPr>
      <t>a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 </t>
    </r>
    <r>
      <rPr>
        <b/>
        <sz val="13"/>
        <rFont val="Arial"/>
        <family val="2"/>
      </rPr>
      <t>(</t>
    </r>
    <r>
      <rPr>
        <sz val="10"/>
        <rFont val="Arial"/>
        <family val="2"/>
      </rPr>
      <t>1/n  +   x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/(</t>
    </r>
    <r>
      <rPr>
        <b/>
        <sz val="10"/>
        <rFont val="Symbol"/>
        <family val="1"/>
        <charset val="2"/>
      </rPr>
      <t>å</t>
    </r>
    <r>
      <rPr>
        <sz val="10"/>
        <rFont val="Arial"/>
        <family val="2"/>
      </rPr>
      <t>X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-n·x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) </t>
    </r>
    <r>
      <rPr>
        <b/>
        <sz val="13"/>
        <rFont val="Arial"/>
        <family val="2"/>
      </rPr>
      <t>)·</t>
    </r>
    <r>
      <rPr>
        <sz val="10"/>
        <rFont val="Arial"/>
        <family val="2"/>
      </rPr>
      <t>S</t>
    </r>
    <r>
      <rPr>
        <vertAlign val="subscript"/>
        <sz val="10"/>
        <rFont val="Arial"/>
        <family val="2"/>
      </rPr>
      <t>e</t>
    </r>
    <r>
      <rPr>
        <vertAlign val="superscript"/>
        <sz val="10"/>
        <rFont val="Arial"/>
        <family val="2"/>
      </rPr>
      <t>2</t>
    </r>
  </si>
  <si>
    <r>
      <t>(1-</t>
    </r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 xml:space="preserve">) </t>
    </r>
  </si>
  <si>
    <t xml:space="preserve">Tilbuddet ligger mellem ca. 2.681 kr. og 3.296 kr., hvis  </t>
  </si>
  <si>
    <t xml:space="preserve">omsætningen OMS er 2,5 mill. kr. </t>
  </si>
  <si>
    <t>X = Tilbud REF</t>
  </si>
  <si>
    <t>Y = Tilbud LIL</t>
  </si>
  <si>
    <t>Z = Tilbud TYS</t>
  </si>
  <si>
    <t>TYS</t>
  </si>
  <si>
    <r>
      <t xml:space="preserve">SSE = </t>
    </r>
    <r>
      <rPr>
        <b/>
        <sz val="12"/>
        <rFont val="Symbol"/>
        <family val="1"/>
        <charset val="2"/>
      </rPr>
      <t>S</t>
    </r>
    <r>
      <rPr>
        <sz val="12"/>
        <color theme="1"/>
        <rFont val="Times New Roman"/>
        <family val="2"/>
      </rPr>
      <t>(n</t>
    </r>
    <r>
      <rPr>
        <vertAlign val="subscript"/>
        <sz val="10"/>
        <rFont val="Arial"/>
        <family val="2"/>
      </rPr>
      <t>i</t>
    </r>
    <r>
      <rPr>
        <sz val="12"/>
        <color theme="1"/>
        <rFont val="Times New Roman"/>
        <family val="2"/>
      </rPr>
      <t>-1)·s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</si>
  <si>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H</t>
    </r>
    <r>
      <rPr>
        <b/>
        <vertAlign val="subscript"/>
        <sz val="11"/>
        <rFont val="Arial"/>
        <family val="2"/>
      </rPr>
      <t>0</t>
    </r>
    <r>
      <rPr>
        <sz val="12"/>
        <color theme="1"/>
        <rFont val="Times New Roman"/>
        <family val="2"/>
      </rPr>
      <t xml:space="preserve">:Alle </t>
    </r>
    <r>
      <rPr>
        <b/>
        <sz val="12"/>
        <rFont val="Symbol"/>
        <family val="1"/>
        <charset val="2"/>
      </rPr>
      <t>m</t>
    </r>
    <r>
      <rPr>
        <vertAlign val="subscript"/>
        <sz val="10"/>
        <rFont val="Arial"/>
        <family val="2"/>
      </rPr>
      <t>i</t>
    </r>
    <r>
      <rPr>
        <sz val="12"/>
        <color theme="1"/>
        <rFont val="Times New Roman"/>
        <family val="2"/>
      </rPr>
      <t xml:space="preserve"> er ens</t>
    </r>
  </si>
  <si>
    <r>
      <t>H</t>
    </r>
    <r>
      <rPr>
        <b/>
        <vertAlign val="subscript"/>
        <sz val="11"/>
        <rFont val="Arial"/>
        <family val="2"/>
      </rPr>
      <t>1</t>
    </r>
    <r>
      <rPr>
        <sz val="12"/>
        <color theme="1"/>
        <rFont val="Times New Roman"/>
        <family val="2"/>
      </rPr>
      <t xml:space="preserve">:Ikke alle </t>
    </r>
    <r>
      <rPr>
        <b/>
        <sz val="12"/>
        <rFont val="Symbol"/>
        <family val="1"/>
        <charset val="2"/>
      </rPr>
      <t>m</t>
    </r>
    <r>
      <rPr>
        <vertAlign val="subscript"/>
        <sz val="10"/>
        <rFont val="Arial"/>
        <family val="2"/>
      </rPr>
      <t>i</t>
    </r>
    <r>
      <rPr>
        <sz val="12"/>
        <color theme="1"/>
        <rFont val="Times New Roman"/>
        <family val="2"/>
      </rPr>
      <t xml:space="preserve"> er ens</t>
    </r>
  </si>
  <si>
    <r>
      <t>Forkast H</t>
    </r>
    <r>
      <rPr>
        <vertAlign val="subscript"/>
        <sz val="10"/>
        <rFont val="Arial"/>
        <family val="2"/>
      </rPr>
      <t>0</t>
    </r>
    <r>
      <rPr>
        <sz val="12"/>
        <color theme="1"/>
        <rFont val="Times New Roman"/>
        <family val="2"/>
      </rPr>
      <t>, hvis T &gt; F</t>
    </r>
    <r>
      <rPr>
        <vertAlign val="subscript"/>
        <sz val="10"/>
        <rFont val="Arial"/>
        <family val="2"/>
      </rPr>
      <t>(r-1), (n-r),</t>
    </r>
    <r>
      <rPr>
        <b/>
        <vertAlign val="subscript"/>
        <sz val="10"/>
        <rFont val="Symbol"/>
        <family val="1"/>
        <charset val="2"/>
      </rPr>
      <t>a</t>
    </r>
  </si>
  <si>
    <r>
      <t>H</t>
    </r>
    <r>
      <rPr>
        <b/>
        <vertAlign val="subscript"/>
        <sz val="11"/>
        <rFont val="Arial"/>
        <family val="2"/>
      </rPr>
      <t>0</t>
    </r>
    <r>
      <rPr>
        <sz val="12"/>
        <color theme="1"/>
        <rFont val="Times New Roman"/>
        <family val="2"/>
      </rPr>
      <t xml:space="preserve">:Alle </t>
    </r>
    <r>
      <rPr>
        <b/>
        <sz val="12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sz val="12"/>
        <color theme="1"/>
        <rFont val="Times New Roman"/>
        <family val="2"/>
      </rPr>
      <t xml:space="preserve"> er ens</t>
    </r>
  </si>
  <si>
    <r>
      <t>H</t>
    </r>
    <r>
      <rPr>
        <b/>
        <vertAlign val="subscript"/>
        <sz val="11"/>
        <rFont val="Arial"/>
        <family val="2"/>
      </rPr>
      <t>1</t>
    </r>
    <r>
      <rPr>
        <sz val="12"/>
        <color theme="1"/>
        <rFont val="Times New Roman"/>
        <family val="2"/>
      </rPr>
      <t xml:space="preserve">:Ikke alle </t>
    </r>
    <r>
      <rPr>
        <b/>
        <sz val="12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sz val="12"/>
        <color theme="1"/>
        <rFont val="Times New Roman"/>
        <family val="2"/>
      </rPr>
      <t xml:space="preserve"> er ens</t>
    </r>
  </si>
  <si>
    <r>
      <t>Forkast H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, hvis T &gt; </t>
    </r>
    <r>
      <rPr>
        <b/>
        <sz val="10"/>
        <rFont val="Symbol"/>
        <family val="1"/>
        <charset val="2"/>
      </rPr>
      <t>c</t>
    </r>
    <r>
      <rPr>
        <vertAlign val="superscript"/>
        <sz val="10"/>
        <rFont val="Arial"/>
        <family val="2"/>
      </rPr>
      <t>2</t>
    </r>
    <r>
      <rPr>
        <vertAlign val="subscript"/>
        <sz val="10"/>
        <rFont val="Arial"/>
        <family val="2"/>
      </rPr>
      <t>(R-1),</t>
    </r>
    <r>
      <rPr>
        <b/>
        <vertAlign val="subscript"/>
        <sz val="12"/>
        <rFont val="Symbol"/>
        <family val="1"/>
        <charset val="2"/>
      </rPr>
      <t xml:space="preserve"> a </t>
    </r>
    <r>
      <rPr>
        <sz val="10"/>
        <rFont val="Arial"/>
        <family val="2"/>
      </rPr>
      <t xml:space="preserve"> =</t>
    </r>
  </si>
  <si>
    <t>Anava: Enkelt faktor</t>
  </si>
  <si>
    <t>RESUME</t>
  </si>
  <si>
    <t>Grupper</t>
  </si>
  <si>
    <t>Sum</t>
  </si>
  <si>
    <t>Gennemsnit</t>
  </si>
  <si>
    <t>Variationskilde</t>
  </si>
  <si>
    <t>F krit</t>
  </si>
  <si>
    <t>Mellem grupper</t>
  </si>
  <si>
    <t>Inden for grupper</t>
  </si>
  <si>
    <r>
      <t xml:space="preserve">Idet p-værdi = 0,4268 er mindre end signifikansniveau </t>
    </r>
    <r>
      <rPr>
        <b/>
        <sz val="12"/>
        <color theme="1"/>
        <rFont val="Symbol"/>
        <family val="1"/>
        <charset val="2"/>
      </rPr>
      <t>a</t>
    </r>
    <r>
      <rPr>
        <b/>
        <sz val="12"/>
        <color theme="1"/>
        <rFont val="Times New Roman"/>
        <family val="1"/>
      </rPr>
      <t xml:space="preserve"> = 0,10</t>
    </r>
  </si>
  <si>
    <t>kan vi ikke forkaste Ho på 10% niveau.</t>
  </si>
  <si>
    <t xml:space="preserve">Vi kan altså ikke afvise ens gennemsnit på 10%. </t>
  </si>
  <si>
    <r>
      <t xml:space="preserve">P-værdi = P( </t>
    </r>
    <r>
      <rPr>
        <sz val="11"/>
        <color theme="1"/>
        <rFont val="Symbol"/>
        <family val="1"/>
        <charset val="2"/>
      </rPr>
      <t>c</t>
    </r>
    <r>
      <rPr>
        <vertAlign val="superscript"/>
        <sz val="11"/>
        <color theme="1"/>
        <rFont val="Symbol"/>
        <family val="1"/>
        <charset val="2"/>
      </rPr>
      <t>2</t>
    </r>
    <r>
      <rPr>
        <sz val="12"/>
        <color theme="1"/>
        <rFont val="Times New Roman"/>
        <family val="2"/>
      </rPr>
      <t xml:space="preserve"> &gt; 1,1476) =</t>
    </r>
  </si>
  <si>
    <t>Da p-værdi = 0,5634 kan vi ikke afvise ens varianser.</t>
  </si>
  <si>
    <t>Det samme var gældende for 2 middelværdier.</t>
  </si>
  <si>
    <t>Normalitet LIL</t>
  </si>
  <si>
    <t>Normalitet FER</t>
  </si>
  <si>
    <t>Normalitet  TYS</t>
  </si>
  <si>
    <t>I spm. 1.5 påviste vi på 10% niveau, at tilbud FER er større end</t>
  </si>
  <si>
    <t>tilbud LIL. Vi kunne ikke påvise det på 5% niveau.</t>
  </si>
  <si>
    <t xml:space="preserve">I spm. 2.1 kunne vi på 10% niveau ikke påvise en forskel mellem </t>
  </si>
  <si>
    <t>de tre tilbud.</t>
  </si>
  <si>
    <t>Opg. 3.2</t>
  </si>
  <si>
    <t>Opg. 3.3</t>
  </si>
  <si>
    <t>Spm. 2.2</t>
  </si>
  <si>
    <t>Spm. 2.3</t>
  </si>
  <si>
    <t>Spm. 2.4</t>
  </si>
  <si>
    <t>By</t>
  </si>
  <si>
    <t>Land</t>
  </si>
  <si>
    <t>Tilfreds</t>
  </si>
  <si>
    <t>Neutral</t>
  </si>
  <si>
    <t>Utilfreds</t>
  </si>
  <si>
    <r>
      <t>c</t>
    </r>
    <r>
      <rPr>
        <vertAlign val="superscript"/>
        <sz val="10"/>
        <rFont val="Arial"/>
        <family val="2"/>
      </rPr>
      <t>2</t>
    </r>
    <r>
      <rPr>
        <vertAlign val="subscript"/>
        <sz val="10"/>
        <rFont val="Arial"/>
        <family val="2"/>
      </rPr>
      <t>(R-1)(C-1),</t>
    </r>
    <r>
      <rPr>
        <b/>
        <vertAlign val="subscript"/>
        <sz val="12"/>
        <rFont val="Symbol"/>
        <family val="1"/>
        <charset val="2"/>
      </rPr>
      <t xml:space="preserve"> a</t>
    </r>
    <r>
      <rPr>
        <sz val="10"/>
        <rFont val="Arial"/>
        <family val="2"/>
      </rPr>
      <t xml:space="preserve"> </t>
    </r>
  </si>
  <si>
    <r>
      <t>Forkast H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, hvis T &gt; </t>
    </r>
    <r>
      <rPr>
        <b/>
        <sz val="10"/>
        <rFont val="Symbol"/>
        <family val="1"/>
        <charset val="2"/>
      </rPr>
      <t>c</t>
    </r>
    <r>
      <rPr>
        <vertAlign val="superscript"/>
        <sz val="10"/>
        <rFont val="Arial"/>
        <family val="2"/>
      </rPr>
      <t>2</t>
    </r>
    <r>
      <rPr>
        <vertAlign val="subscript"/>
        <sz val="10"/>
        <rFont val="Arial"/>
        <family val="2"/>
      </rPr>
      <t>(R-1)(C-1),</t>
    </r>
    <r>
      <rPr>
        <b/>
        <vertAlign val="subscript"/>
        <sz val="12"/>
        <rFont val="Symbol"/>
        <family val="1"/>
        <charset val="2"/>
      </rPr>
      <t xml:space="preserve"> a </t>
    </r>
    <r>
      <rPr>
        <sz val="10"/>
        <rFont val="Arial"/>
        <family val="2"/>
      </rPr>
      <t xml:space="preserve"> =</t>
    </r>
  </si>
  <si>
    <r>
      <t xml:space="preserve">Idet p-værdi = 0,0455 er mindre end </t>
    </r>
    <r>
      <rPr>
        <b/>
        <sz val="12"/>
        <color theme="1"/>
        <rFont val="Symbol"/>
        <family val="1"/>
        <charset val="2"/>
      </rPr>
      <t>a</t>
    </r>
    <r>
      <rPr>
        <b/>
        <sz val="12"/>
        <color theme="1"/>
        <rFont val="Times New Roman"/>
        <family val="2"/>
      </rPr>
      <t xml:space="preserve"> = 0,05 kan vi</t>
    </r>
  </si>
  <si>
    <t>forkaste Ho på 5% niveau, men ikke på 4% niveau.</t>
  </si>
  <si>
    <t xml:space="preserve">Det ses, at medlemmer fra LAND i større udstrækning </t>
  </si>
  <si>
    <t>er tilfredse, medens medlemmer fra BY</t>
  </si>
  <si>
    <t>er mere neutrale.</t>
  </si>
  <si>
    <t>Undersøg om 1/3 er utilfredse.</t>
  </si>
  <si>
    <t>X = Antal, der er utilfredse</t>
  </si>
  <si>
    <r>
      <t xml:space="preserve">n </t>
    </r>
    <r>
      <rPr>
        <b/>
        <sz val="10"/>
        <rFont val="Symbol"/>
        <family val="1"/>
        <charset val="2"/>
      </rPr>
      <t>³</t>
    </r>
    <r>
      <rPr>
        <sz val="12"/>
        <color theme="1"/>
        <rFont val="Times New Roman"/>
        <family val="2"/>
      </rPr>
      <t xml:space="preserve"> 40      eller n·p </t>
    </r>
    <r>
      <rPr>
        <b/>
        <sz val="10"/>
        <rFont val="Symbol"/>
        <family val="1"/>
        <charset val="2"/>
      </rPr>
      <t>³</t>
    </r>
    <r>
      <rPr>
        <sz val="12"/>
        <color theme="1"/>
        <rFont val="Times New Roman"/>
        <family val="2"/>
      </rPr>
      <t xml:space="preserve"> 5 og n·(1-p) </t>
    </r>
    <r>
      <rPr>
        <b/>
        <sz val="10"/>
        <rFont val="Symbol"/>
        <family val="1"/>
        <charset val="2"/>
      </rPr>
      <t>³</t>
    </r>
    <r>
      <rPr>
        <sz val="12"/>
        <color theme="1"/>
        <rFont val="Times New Roman"/>
        <family val="2"/>
      </rPr>
      <t xml:space="preserve"> 5</t>
    </r>
  </si>
  <si>
    <r>
      <t xml:space="preserve"> P</t>
    </r>
    <r>
      <rPr>
        <b/>
        <vertAlign val="superscript"/>
        <sz val="13"/>
        <rFont val="Arial"/>
        <family val="2"/>
      </rPr>
      <t>^</t>
    </r>
    <r>
      <rPr>
        <b/>
        <vertAlign val="subscript"/>
        <sz val="10"/>
        <rFont val="Arial"/>
        <family val="2"/>
      </rPr>
      <t xml:space="preserve">x </t>
    </r>
    <r>
      <rPr>
        <b/>
        <sz val="10"/>
        <rFont val="Arial"/>
        <family val="2"/>
      </rPr>
      <t>=</t>
    </r>
  </si>
  <si>
    <t xml:space="preserve">   &lt;   p   &lt;</t>
  </si>
  <si>
    <t>Idet KI 0,1805 &lt; p &lt; 0,2957 ikke indeholder 1/3 = 0,3333</t>
  </si>
  <si>
    <t>kan vi afvise, at 1/3 er utilfredse.</t>
  </si>
  <si>
    <t>X = Antal tilfredse fra LAND.</t>
  </si>
  <si>
    <t>Y = Antal tilfredse fra BY.</t>
  </si>
  <si>
    <r>
      <t>X ~ b ( n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2"/>
      </rPr>
      <t xml:space="preserve"> = 128; p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2"/>
      </rPr>
      <t xml:space="preserve"> )</t>
    </r>
  </si>
  <si>
    <r>
      <t>Y ~ b ( n</t>
    </r>
    <r>
      <rPr>
        <vertAlign val="subscript"/>
        <sz val="12"/>
        <color theme="1"/>
        <rFont val="Times New Roman"/>
        <family val="1"/>
      </rPr>
      <t>Y</t>
    </r>
    <r>
      <rPr>
        <sz val="12"/>
        <color theme="1"/>
        <rFont val="Times New Roman"/>
        <family val="2"/>
      </rPr>
      <t xml:space="preserve"> = 82; p</t>
    </r>
    <r>
      <rPr>
        <vertAlign val="subscript"/>
        <sz val="12"/>
        <color theme="1"/>
        <rFont val="Times New Roman"/>
        <family val="1"/>
      </rPr>
      <t>Y</t>
    </r>
    <r>
      <rPr>
        <sz val="12"/>
        <color theme="1"/>
        <rFont val="Times New Roman"/>
        <family val="2"/>
      </rPr>
      <t xml:space="preserve"> )</t>
    </r>
  </si>
  <si>
    <r>
      <t xml:space="preserve"> P</t>
    </r>
    <r>
      <rPr>
        <b/>
        <vertAlign val="superscript"/>
        <sz val="13"/>
        <rFont val="Arial"/>
        <family val="2"/>
      </rPr>
      <t>^</t>
    </r>
    <r>
      <rPr>
        <b/>
        <vertAlign val="subscript"/>
        <sz val="10"/>
        <rFont val="Arial"/>
        <family val="2"/>
      </rPr>
      <t xml:space="preserve">y </t>
    </r>
    <r>
      <rPr>
        <b/>
        <sz val="10"/>
        <rFont val="Arial"/>
        <family val="2"/>
      </rPr>
      <t>=</t>
    </r>
  </si>
  <si>
    <r>
      <t>H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: </t>
    </r>
  </si>
  <si>
    <r>
      <t>Forkast H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, hvis T &gt;   Z</t>
    </r>
    <r>
      <rPr>
        <b/>
        <vertAlign val="subscript"/>
        <sz val="12"/>
        <rFont val="Symbol"/>
        <family val="1"/>
        <charset val="2"/>
      </rPr>
      <t xml:space="preserve"> a  </t>
    </r>
    <r>
      <rPr>
        <sz val="10"/>
        <rFont val="Arial"/>
        <family val="2"/>
      </rPr>
      <t xml:space="preserve">         =  </t>
    </r>
  </si>
  <si>
    <r>
      <t>P</t>
    </r>
    <r>
      <rPr>
        <b/>
        <vertAlign val="subscript"/>
        <sz val="10"/>
        <rFont val="Arial"/>
        <family val="2"/>
      </rPr>
      <t xml:space="preserve">x </t>
    </r>
    <r>
      <rPr>
        <b/>
        <sz val="10"/>
        <rFont val="Arial"/>
        <family val="2"/>
      </rPr>
      <t>- P</t>
    </r>
    <r>
      <rPr>
        <b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 xml:space="preserve">  </t>
    </r>
    <r>
      <rPr>
        <b/>
        <sz val="10"/>
        <rFont val="Symbol"/>
        <family val="1"/>
        <charset val="2"/>
      </rPr>
      <t>£</t>
    </r>
    <r>
      <rPr>
        <b/>
        <sz val="10"/>
        <rFont val="Arial"/>
        <family val="2"/>
      </rPr>
      <t xml:space="preserve"> </t>
    </r>
  </si>
  <si>
    <r>
      <t>P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- P</t>
    </r>
    <r>
      <rPr>
        <b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 xml:space="preserve">  &gt; </t>
    </r>
  </si>
  <si>
    <r>
      <t xml:space="preserve">Idet p-værdi = 0,0684 er større end </t>
    </r>
    <r>
      <rPr>
        <b/>
        <sz val="12"/>
        <color theme="1"/>
        <rFont val="Symbol"/>
        <family val="1"/>
        <charset val="2"/>
      </rPr>
      <t>a</t>
    </r>
    <r>
      <rPr>
        <b/>
        <sz val="12"/>
        <color theme="1"/>
        <rFont val="Times New Roman"/>
        <family val="2"/>
      </rPr>
      <t xml:space="preserve"> = 0,05 kan</t>
    </r>
  </si>
  <si>
    <t>Andelen af tilfredse medlemmer fra LAND kan ikke vises,</t>
  </si>
  <si>
    <t>at være større end andelen af tilfredse fra BY.</t>
  </si>
  <si>
    <t>Svarer fint til svaret i 4.1</t>
  </si>
  <si>
    <t>X = Antal tilfredse medlemmer</t>
  </si>
  <si>
    <t>X ~ b ( n = 210; p = 0,35 )</t>
  </si>
  <si>
    <t>X~b(210 ; 0,35)</t>
  </si>
  <si>
    <r>
      <t xml:space="preserve">P( X </t>
    </r>
    <r>
      <rPr>
        <sz val="10"/>
        <rFont val="Symbol"/>
        <family val="1"/>
        <charset val="2"/>
      </rPr>
      <t>³</t>
    </r>
    <r>
      <rPr>
        <sz val="12"/>
        <color theme="1"/>
        <rFont val="Times New Roman"/>
        <family val="2"/>
      </rPr>
      <t xml:space="preserve">  77) =</t>
    </r>
  </si>
  <si>
    <r>
      <t>y = - 23,9375 + 1.204,3838*x</t>
    </r>
    <r>
      <rPr>
        <b/>
        <vertAlign val="subscript"/>
        <sz val="12"/>
        <rFont val="Times New Roman"/>
        <family val="1"/>
      </rPr>
      <t>1</t>
    </r>
    <r>
      <rPr>
        <b/>
        <sz val="12"/>
        <rFont val="Times New Roman"/>
        <family val="1"/>
      </rPr>
      <t xml:space="preserve"> - 141,5896*x</t>
    </r>
    <r>
      <rPr>
        <b/>
        <vertAlign val="subscript"/>
        <sz val="12"/>
        <rFont val="Times New Roman"/>
        <family val="1"/>
      </rPr>
      <t>2</t>
    </r>
    <r>
      <rPr>
        <b/>
        <sz val="12"/>
        <rFont val="Times New Roman"/>
        <family val="1"/>
      </rPr>
      <t xml:space="preserve"> + 102,3504*x</t>
    </r>
    <r>
      <rPr>
        <b/>
        <vertAlign val="subscript"/>
        <sz val="12"/>
        <rFont val="Times New Roman"/>
        <family val="1"/>
      </rPr>
      <t xml:space="preserve">3 </t>
    </r>
    <r>
      <rPr>
        <b/>
        <sz val="12"/>
        <rFont val="Times New Roman"/>
        <family val="1"/>
      </rPr>
      <t>- 4,0570*x</t>
    </r>
    <r>
      <rPr>
        <b/>
        <vertAlign val="subscript"/>
        <sz val="12"/>
        <rFont val="Times New Roman"/>
        <family val="1"/>
      </rPr>
      <t>4</t>
    </r>
    <r>
      <rPr>
        <b/>
        <sz val="12"/>
        <rFont val="Times New Roman"/>
        <family val="1"/>
      </rPr>
      <t xml:space="preserve"> </t>
    </r>
  </si>
  <si>
    <t>OMS korrelerer desuden med MED og BY med MED</t>
  </si>
  <si>
    <r>
      <t>y = 5,6877 + 1.185,2210*x</t>
    </r>
    <r>
      <rPr>
        <b/>
        <vertAlign val="subscript"/>
        <sz val="12"/>
        <rFont val="Times New Roman"/>
        <family val="1"/>
      </rPr>
      <t>1</t>
    </r>
    <r>
      <rPr>
        <b/>
        <sz val="12"/>
        <rFont val="Times New Roman"/>
        <family val="1"/>
      </rPr>
      <t xml:space="preserve"> - 146,5940*x</t>
    </r>
    <r>
      <rPr>
        <b/>
        <vertAlign val="subscript"/>
        <sz val="12"/>
        <rFont val="Times New Roman"/>
        <family val="1"/>
      </rPr>
      <t>2</t>
    </r>
    <r>
      <rPr>
        <b/>
        <sz val="12"/>
        <rFont val="Times New Roman"/>
        <family val="1"/>
      </rPr>
      <t xml:space="preserve"> + 107,6944*x</t>
    </r>
    <r>
      <rPr>
        <b/>
        <vertAlign val="subscript"/>
        <sz val="12"/>
        <rFont val="Times New Roman"/>
        <family val="1"/>
      </rPr>
      <t xml:space="preserve">3 </t>
    </r>
    <r>
      <rPr>
        <b/>
        <sz val="12"/>
        <rFont val="Times New Roman"/>
        <family val="1"/>
      </rPr>
      <t xml:space="preserve"> </t>
    </r>
  </si>
  <si>
    <t xml:space="preserve">  &lt;  y | x = 2,5 &lt;</t>
  </si>
  <si>
    <t>Der er under 1/3 , der er utilfredse.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</si>
</sst>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 * #,##0.00_ ;_ * \-#,##0.00_ ;_ * &quot;-&quot;??_ ;_ @_ "/>
    <numFmt numFmtId="165" formatCode="0.0000"/>
    <numFmt numFmtId="166" formatCode="#,##0.000;\-#,##0.000"/>
    <numFmt numFmtId="167" formatCode="#,##0.0000;\-#,##0.0000"/>
    <numFmt numFmtId="168" formatCode="_ * #,##0_ ;_ * \-#,##0_ ;_ * &quot;-&quot;??_ ;_ @_ "/>
    <numFmt numFmtId="169" formatCode="#,##0.0000"/>
  </numFmts>
  <fonts count="62" x14ac:knownFonts="1"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name val="Times New Roman"/>
      <family val="1"/>
    </font>
    <font>
      <sz val="12"/>
      <name val="Symbol"/>
      <family val="1"/>
      <charset val="2"/>
    </font>
    <font>
      <vertAlign val="subscript"/>
      <sz val="12"/>
      <name val="Times New Roman"/>
      <family val="1"/>
    </font>
    <font>
      <vertAlign val="superscript"/>
      <sz val="12"/>
      <name val="Times New Roman"/>
      <family val="1"/>
    </font>
    <font>
      <vertAlign val="subscript"/>
      <sz val="11"/>
      <color theme="1"/>
      <name val="Calibri"/>
      <family val="2"/>
      <scheme val="minor"/>
    </font>
    <font>
      <vertAlign val="subscript"/>
      <sz val="12"/>
      <name val="Symbol"/>
      <family val="1"/>
      <charset val="2"/>
    </font>
    <font>
      <i/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name val="Symbol"/>
      <family val="1"/>
      <charset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vertAlign val="subscript"/>
      <sz val="12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b/>
      <u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2"/>
      <name val="Arial"/>
      <family val="2"/>
    </font>
    <font>
      <sz val="12"/>
      <color theme="1"/>
      <name val="Symbol"/>
      <family val="1"/>
      <charset val="2"/>
    </font>
    <font>
      <b/>
      <sz val="12"/>
      <color theme="1"/>
      <name val="Symbol"/>
      <family val="1"/>
      <charset val="2"/>
    </font>
    <font>
      <vertAlign val="superscript"/>
      <sz val="12"/>
      <color theme="1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b/>
      <sz val="11"/>
      <color theme="1"/>
      <name val="Times New Roman"/>
      <family val="1"/>
    </font>
    <font>
      <b/>
      <sz val="10"/>
      <name val="Arial"/>
      <family val="2"/>
    </font>
    <font>
      <b/>
      <sz val="10"/>
      <name val="Arial"/>
      <family val="2"/>
    </font>
    <font>
      <vertAlign val="superscript"/>
      <sz val="10"/>
      <color theme="1"/>
      <name val="Arial"/>
      <family val="2"/>
    </font>
    <font>
      <sz val="10"/>
      <name val="Symbol"/>
      <family val="1"/>
      <charset val="2"/>
    </font>
    <font>
      <sz val="14"/>
      <name val="Arial"/>
      <family val="2"/>
    </font>
    <font>
      <vertAlign val="subscript"/>
      <sz val="14"/>
      <name val="Arial"/>
      <family val="2"/>
    </font>
    <font>
      <sz val="14"/>
      <name val="Symbol"/>
      <family val="1"/>
      <charset val="2"/>
    </font>
    <font>
      <vertAlign val="superscript"/>
      <sz val="14"/>
      <name val="Arial"/>
      <family val="2"/>
    </font>
    <font>
      <b/>
      <i/>
      <u/>
      <sz val="10"/>
      <name val="Arial"/>
      <family val="2"/>
    </font>
    <font>
      <sz val="11"/>
      <color theme="1"/>
      <name val="Symbol"/>
      <family val="1"/>
      <charset val="2"/>
    </font>
    <font>
      <vertAlign val="superscript"/>
      <sz val="11"/>
      <color theme="1"/>
      <name val="Symbol"/>
      <family val="1"/>
      <charset val="2"/>
    </font>
    <font>
      <b/>
      <sz val="14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b/>
      <vertAlign val="superscript"/>
      <sz val="14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2"/>
      <name val="Symbol"/>
      <family val="1"/>
      <charset val="2"/>
    </font>
    <font>
      <b/>
      <vertAlign val="superscript"/>
      <sz val="12"/>
      <name val="Arial"/>
      <family val="2"/>
    </font>
    <font>
      <b/>
      <vertAlign val="subscript"/>
      <sz val="10"/>
      <name val="Symbol"/>
      <family val="1"/>
      <charset val="2"/>
    </font>
    <font>
      <b/>
      <vertAlign val="subscript"/>
      <sz val="14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b/>
      <sz val="12"/>
      <name val="Symbol"/>
      <family val="1"/>
      <charset val="2"/>
    </font>
    <font>
      <b/>
      <sz val="11"/>
      <name val="Arial"/>
      <family val="2"/>
    </font>
    <font>
      <b/>
      <vertAlign val="subscript"/>
      <sz val="11"/>
      <name val="Arial"/>
      <family val="2"/>
    </font>
    <font>
      <b/>
      <vertAlign val="superscript"/>
      <sz val="13"/>
      <name val="Arial"/>
      <family val="2"/>
    </font>
    <font>
      <sz val="12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1" fillId="0" borderId="0" applyFont="0" applyFill="0" applyBorder="0" applyAlignment="0" applyProtection="0"/>
    <xf numFmtId="9" fontId="61" fillId="0" borderId="0" applyFont="0" applyFill="0" applyBorder="0" applyAlignment="0" applyProtection="0"/>
  </cellStyleXfs>
  <cellXfs count="196">
    <xf numFmtId="0" fontId="0" fillId="0" borderId="0" xfId="0"/>
    <xf numFmtId="0" fontId="2" fillId="0" borderId="0" xfId="0" applyFont="1"/>
    <xf numFmtId="0" fontId="4" fillId="0" borderId="0" xfId="0" applyFont="1" applyBorder="1"/>
    <xf numFmtId="0" fontId="5" fillId="0" borderId="0" xfId="0" quotePrefix="1" applyFont="1" applyBorder="1" applyAlignment="1">
      <alignment horizontal="left"/>
    </xf>
    <xf numFmtId="0" fontId="5" fillId="0" borderId="0" xfId="0" applyFont="1" applyBorder="1"/>
    <xf numFmtId="3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10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Continuous"/>
    </xf>
    <xf numFmtId="165" fontId="0" fillId="0" borderId="0" xfId="0" applyNumberFormat="1" applyFill="1" applyBorder="1" applyAlignment="1"/>
    <xf numFmtId="165" fontId="0" fillId="0" borderId="3" xfId="0" applyNumberFormat="1" applyFill="1" applyBorder="1" applyAlignment="1"/>
    <xf numFmtId="0" fontId="11" fillId="0" borderId="0" xfId="0" applyFont="1" applyBorder="1"/>
    <xf numFmtId="0" fontId="11" fillId="0" borderId="2" xfId="0" applyFont="1" applyBorder="1"/>
    <xf numFmtId="0" fontId="0" fillId="0" borderId="0" xfId="0" applyBorder="1"/>
    <xf numFmtId="0" fontId="0" fillId="2" borderId="9" xfId="0" applyFill="1" applyBorder="1"/>
    <xf numFmtId="0" fontId="0" fillId="0" borderId="0" xfId="0" quotePrefix="1" applyAlignment="1">
      <alignment horizontal="left"/>
    </xf>
    <xf numFmtId="0" fontId="11" fillId="0" borderId="11" xfId="0" applyFont="1" applyBorder="1"/>
    <xf numFmtId="0" fontId="18" fillId="0" borderId="2" xfId="0" applyFont="1" applyBorder="1"/>
    <xf numFmtId="0" fontId="18" fillId="0" borderId="12" xfId="0" applyFont="1" applyBorder="1"/>
    <xf numFmtId="0" fontId="11" fillId="0" borderId="13" xfId="0" applyFont="1" applyBorder="1"/>
    <xf numFmtId="0" fontId="18" fillId="0" borderId="0" xfId="0" applyFont="1" applyBorder="1"/>
    <xf numFmtId="0" fontId="18" fillId="0" borderId="14" xfId="0" applyFont="1" applyBorder="1"/>
    <xf numFmtId="0" fontId="11" fillId="0" borderId="15" xfId="0" applyFont="1" applyBorder="1"/>
    <xf numFmtId="0" fontId="18" fillId="0" borderId="3" xfId="0" applyFont="1" applyBorder="1"/>
    <xf numFmtId="0" fontId="18" fillId="0" borderId="1" xfId="0" applyFont="1" applyBorder="1"/>
    <xf numFmtId="0" fontId="10" fillId="0" borderId="0" xfId="0" applyFont="1" applyFill="1" applyBorder="1" applyAlignment="1">
      <alignment horizontal="center"/>
    </xf>
    <xf numFmtId="0" fontId="19" fillId="0" borderId="0" xfId="0" applyFont="1" applyBorder="1"/>
    <xf numFmtId="0" fontId="19" fillId="0" borderId="11" xfId="0" applyFont="1" applyBorder="1"/>
    <xf numFmtId="0" fontId="19" fillId="0" borderId="2" xfId="0" applyFont="1" applyBorder="1"/>
    <xf numFmtId="0" fontId="0" fillId="0" borderId="12" xfId="0" applyBorder="1"/>
    <xf numFmtId="0" fontId="19" fillId="0" borderId="13" xfId="0" applyFont="1" applyBorder="1"/>
    <xf numFmtId="0" fontId="0" fillId="0" borderId="14" xfId="0" applyBorder="1"/>
    <xf numFmtId="0" fontId="19" fillId="0" borderId="15" xfId="0" applyFont="1" applyBorder="1"/>
    <xf numFmtId="0" fontId="19" fillId="0" borderId="3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9" fillId="0" borderId="13" xfId="0" applyFont="1" applyFill="1" applyBorder="1"/>
    <xf numFmtId="0" fontId="19" fillId="0" borderId="15" xfId="0" applyFont="1" applyFill="1" applyBorder="1"/>
    <xf numFmtId="0" fontId="4" fillId="0" borderId="0" xfId="0" applyFont="1"/>
    <xf numFmtId="0" fontId="0" fillId="0" borderId="16" xfId="0" applyBorder="1"/>
    <xf numFmtId="0" fontId="19" fillId="0" borderId="17" xfId="0" applyFont="1" applyBorder="1"/>
    <xf numFmtId="0" fontId="0" fillId="0" borderId="18" xfId="0" applyBorder="1"/>
    <xf numFmtId="0" fontId="11" fillId="0" borderId="12" xfId="0" applyFont="1" applyBorder="1"/>
    <xf numFmtId="0" fontId="11" fillId="0" borderId="3" xfId="0" applyFont="1" applyBorder="1"/>
    <xf numFmtId="0" fontId="11" fillId="0" borderId="1" xfId="0" applyFont="1" applyBorder="1"/>
    <xf numFmtId="0" fontId="19" fillId="0" borderId="18" xfId="0" applyFont="1" applyBorder="1"/>
    <xf numFmtId="0" fontId="11" fillId="0" borderId="16" xfId="0" applyFont="1" applyBorder="1"/>
    <xf numFmtId="165" fontId="0" fillId="0" borderId="8" xfId="0" applyNumberFormat="1" applyBorder="1"/>
    <xf numFmtId="165" fontId="0" fillId="0" borderId="9" xfId="0" quotePrefix="1" applyNumberFormat="1" applyBorder="1" applyAlignment="1">
      <alignment horizontal="left"/>
    </xf>
    <xf numFmtId="165" fontId="0" fillId="0" borderId="10" xfId="0" quotePrefix="1" applyNumberFormat="1" applyBorder="1" applyAlignment="1">
      <alignment horizontal="left"/>
    </xf>
    <xf numFmtId="0" fontId="0" fillId="0" borderId="0" xfId="0" applyAlignment="1"/>
    <xf numFmtId="0" fontId="11" fillId="0" borderId="19" xfId="0" applyFont="1" applyFill="1" applyBorder="1"/>
    <xf numFmtId="0" fontId="11" fillId="0" borderId="19" xfId="0" applyFont="1" applyFill="1" applyBorder="1" applyAlignment="1"/>
    <xf numFmtId="0" fontId="0" fillId="0" borderId="19" xfId="0" applyFill="1" applyBorder="1"/>
    <xf numFmtId="0" fontId="0" fillId="0" borderId="0" xfId="0" applyAlignment="1">
      <alignment horizontal="right"/>
    </xf>
    <xf numFmtId="0" fontId="23" fillId="0" borderId="0" xfId="0" applyFont="1" applyAlignment="1"/>
    <xf numFmtId="0" fontId="13" fillId="0" borderId="0" xfId="0" quotePrefix="1" applyFont="1" applyAlignment="1">
      <alignment horizontal="left"/>
    </xf>
    <xf numFmtId="165" fontId="0" fillId="0" borderId="0" xfId="0" applyNumberFormat="1"/>
    <xf numFmtId="0" fontId="1" fillId="0" borderId="11" xfId="0" applyFont="1" applyBorder="1"/>
    <xf numFmtId="0" fontId="1" fillId="0" borderId="2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3" xfId="0" applyFont="1" applyBorder="1"/>
    <xf numFmtId="0" fontId="1" fillId="0" borderId="1" xfId="0" applyFont="1" applyBorder="1"/>
    <xf numFmtId="2" fontId="0" fillId="0" borderId="0" xfId="0" applyNumberFormat="1"/>
    <xf numFmtId="166" fontId="0" fillId="0" borderId="0" xfId="0" applyNumberFormat="1"/>
    <xf numFmtId="39" fontId="0" fillId="0" borderId="0" xfId="0" applyNumberFormat="1"/>
    <xf numFmtId="37" fontId="0" fillId="0" borderId="0" xfId="0" applyNumberFormat="1"/>
    <xf numFmtId="167" fontId="0" fillId="0" borderId="0" xfId="0" applyNumberFormat="1"/>
    <xf numFmtId="0" fontId="31" fillId="0" borderId="11" xfId="0" applyFont="1" applyBorder="1"/>
    <xf numFmtId="0" fontId="31" fillId="0" borderId="15" xfId="0" applyFont="1" applyBorder="1"/>
    <xf numFmtId="0" fontId="30" fillId="0" borderId="0" xfId="0" quotePrefix="1" applyFont="1" applyAlignment="1">
      <alignment horizontal="left"/>
    </xf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4" xfId="0" applyFont="1" applyBorder="1"/>
    <xf numFmtId="165" fontId="1" fillId="0" borderId="25" xfId="0" applyNumberFormat="1" applyFont="1" applyBorder="1"/>
    <xf numFmtId="0" fontId="29" fillId="0" borderId="23" xfId="0" quotePrefix="1" applyFont="1" applyBorder="1" applyAlignment="1">
      <alignment horizontal="left" vertical="top"/>
    </xf>
    <xf numFmtId="0" fontId="0" fillId="0" borderId="17" xfId="0" applyBorder="1"/>
    <xf numFmtId="165" fontId="0" fillId="0" borderId="19" xfId="0" applyNumberFormat="1" applyFill="1" applyBorder="1"/>
    <xf numFmtId="0" fontId="0" fillId="0" borderId="0" xfId="0" applyAlignment="1">
      <alignment vertical="top" wrapText="1"/>
    </xf>
    <xf numFmtId="0" fontId="14" fillId="0" borderId="19" xfId="0" quotePrefix="1" applyFont="1" applyFill="1" applyBorder="1" applyAlignment="1">
      <alignment horizontal="left"/>
    </xf>
    <xf numFmtId="165" fontId="11" fillId="0" borderId="0" xfId="0" applyNumberFormat="1" applyFont="1"/>
    <xf numFmtId="0" fontId="32" fillId="0" borderId="0" xfId="0" quotePrefix="1" applyFont="1" applyAlignment="1">
      <alignment horizontal="left"/>
    </xf>
    <xf numFmtId="0" fontId="12" fillId="0" borderId="0" xfId="0" quotePrefix="1" applyFont="1" applyAlignment="1">
      <alignment horizontal="left" vertical="top"/>
    </xf>
    <xf numFmtId="0" fontId="14" fillId="0" borderId="0" xfId="0" quotePrefix="1" applyFont="1" applyAlignment="1">
      <alignment horizontal="left"/>
    </xf>
    <xf numFmtId="0" fontId="11" fillId="0" borderId="26" xfId="0" applyFont="1" applyBorder="1"/>
    <xf numFmtId="0" fontId="33" fillId="0" borderId="0" xfId="0" quotePrefix="1" applyFont="1" applyAlignment="1">
      <alignment horizontal="left"/>
    </xf>
    <xf numFmtId="0" fontId="14" fillId="0" borderId="0" xfId="0" quotePrefix="1" applyFont="1" applyAlignment="1">
      <alignment horizontal="right"/>
    </xf>
    <xf numFmtId="0" fontId="11" fillId="0" borderId="27" xfId="0" applyFont="1" applyBorder="1"/>
    <xf numFmtId="165" fontId="11" fillId="0" borderId="28" xfId="0" applyNumberFormat="1" applyFont="1" applyBorder="1"/>
    <xf numFmtId="0" fontId="11" fillId="0" borderId="28" xfId="0" applyFont="1" applyBorder="1"/>
    <xf numFmtId="0" fontId="11" fillId="0" borderId="29" xfId="0" applyFont="1" applyBorder="1"/>
    <xf numFmtId="165" fontId="11" fillId="0" borderId="0" xfId="0" applyNumberFormat="1" applyFont="1" applyBorder="1"/>
    <xf numFmtId="0" fontId="11" fillId="0" borderId="30" xfId="0" applyFont="1" applyBorder="1"/>
    <xf numFmtId="0" fontId="11" fillId="0" borderId="31" xfId="0" applyFont="1" applyBorder="1"/>
    <xf numFmtId="0" fontId="11" fillId="0" borderId="32" xfId="0" applyFont="1" applyBorder="1"/>
    <xf numFmtId="0" fontId="11" fillId="0" borderId="33" xfId="0" applyFont="1" applyBorder="1"/>
    <xf numFmtId="0" fontId="36" fillId="0" borderId="19" xfId="0" applyFont="1" applyFill="1" applyBorder="1" applyAlignment="1"/>
    <xf numFmtId="0" fontId="38" fillId="0" borderId="19" xfId="0" applyFont="1" applyFill="1" applyBorder="1" applyAlignment="1"/>
    <xf numFmtId="0" fontId="0" fillId="0" borderId="20" xfId="0" applyBorder="1" applyAlignment="1"/>
    <xf numFmtId="0" fontId="0" fillId="0" borderId="21" xfId="0" applyBorder="1"/>
    <xf numFmtId="0" fontId="0" fillId="0" borderId="34" xfId="0" applyBorder="1" applyAlignment="1"/>
    <xf numFmtId="0" fontId="0" fillId="0" borderId="23" xfId="0" applyBorder="1" applyAlignment="1"/>
    <xf numFmtId="0" fontId="0" fillId="0" borderId="24" xfId="0" applyBorder="1"/>
    <xf numFmtId="0" fontId="40" fillId="0" borderId="0" xfId="0" applyFont="1" applyAlignment="1"/>
    <xf numFmtId="2" fontId="0" fillId="0" borderId="0" xfId="0" applyNumberFormat="1" applyFill="1" applyBorder="1" applyAlignment="1"/>
    <xf numFmtId="0" fontId="0" fillId="0" borderId="0" xfId="0" applyAlignment="1">
      <alignment wrapText="1"/>
    </xf>
    <xf numFmtId="0" fontId="32" fillId="0" borderId="0" xfId="0" applyFont="1" applyBorder="1"/>
    <xf numFmtId="165" fontId="0" fillId="0" borderId="0" xfId="0" quotePrefix="1" applyNumberFormat="1" applyBorder="1" applyAlignment="1">
      <alignment horizontal="left"/>
    </xf>
    <xf numFmtId="0" fontId="19" fillId="0" borderId="12" xfId="0" applyFont="1" applyBorder="1"/>
    <xf numFmtId="0" fontId="19" fillId="0" borderId="14" xfId="0" applyFont="1" applyBorder="1"/>
    <xf numFmtId="0" fontId="19" fillId="0" borderId="1" xfId="0" applyFont="1" applyBorder="1"/>
    <xf numFmtId="0" fontId="43" fillId="0" borderId="3" xfId="0" applyFont="1" applyFill="1" applyBorder="1"/>
    <xf numFmtId="0" fontId="11" fillId="0" borderId="2" xfId="0" applyFont="1" applyFill="1" applyBorder="1"/>
    <xf numFmtId="0" fontId="0" fillId="0" borderId="5" xfId="0" applyBorder="1"/>
    <xf numFmtId="0" fontId="0" fillId="0" borderId="7" xfId="0" applyBorder="1"/>
    <xf numFmtId="0" fontId="0" fillId="0" borderId="37" xfId="0" applyBorder="1"/>
    <xf numFmtId="0" fontId="0" fillId="0" borderId="36" xfId="0" quotePrefix="1" applyBorder="1" applyAlignment="1">
      <alignment horizontal="left"/>
    </xf>
    <xf numFmtId="0" fontId="0" fillId="0" borderId="38" xfId="0" applyBorder="1"/>
    <xf numFmtId="0" fontId="0" fillId="0" borderId="8" xfId="0" applyBorder="1"/>
    <xf numFmtId="0" fontId="0" fillId="0" borderId="9" xfId="0" quotePrefix="1" applyBorder="1" applyAlignment="1">
      <alignment horizontal="left"/>
    </xf>
    <xf numFmtId="0" fontId="0" fillId="0" borderId="10" xfId="0" applyBorder="1"/>
    <xf numFmtId="0" fontId="0" fillId="0" borderId="37" xfId="0" quotePrefix="1" applyBorder="1" applyAlignment="1">
      <alignment horizontal="left" vertical="top" wrapText="1"/>
    </xf>
    <xf numFmtId="0" fontId="0" fillId="0" borderId="36" xfId="0" quotePrefix="1" applyBorder="1" applyAlignment="1">
      <alignment horizontal="left" vertical="top"/>
    </xf>
    <xf numFmtId="0" fontId="0" fillId="0" borderId="8" xfId="0" quotePrefix="1" applyBorder="1" applyAlignment="1">
      <alignment horizontal="left" vertical="top" wrapText="1"/>
    </xf>
    <xf numFmtId="0" fontId="0" fillId="0" borderId="0" xfId="0" quotePrefix="1" applyBorder="1" applyAlignment="1">
      <alignment horizontal="left"/>
    </xf>
    <xf numFmtId="0" fontId="0" fillId="0" borderId="36" xfId="0" applyBorder="1"/>
    <xf numFmtId="0" fontId="0" fillId="0" borderId="5" xfId="0" quotePrefix="1" applyBorder="1" applyAlignment="1">
      <alignment horizontal="left"/>
    </xf>
    <xf numFmtId="0" fontId="0" fillId="0" borderId="6" xfId="0" quotePrefix="1" applyBorder="1" applyAlignment="1">
      <alignment horizontal="left"/>
    </xf>
    <xf numFmtId="0" fontId="0" fillId="0" borderId="8" xfId="0" quotePrefix="1" applyBorder="1" applyAlignment="1">
      <alignment horizontal="left"/>
    </xf>
    <xf numFmtId="0" fontId="0" fillId="0" borderId="6" xfId="0" applyBorder="1"/>
    <xf numFmtId="0" fontId="0" fillId="0" borderId="37" xfId="0" quotePrefix="1" applyBorder="1" applyAlignment="1">
      <alignment horizontal="left"/>
    </xf>
    <xf numFmtId="0" fontId="44" fillId="0" borderId="0" xfId="0" quotePrefix="1" applyFont="1" applyAlignment="1">
      <alignment horizontal="left"/>
    </xf>
    <xf numFmtId="0" fontId="12" fillId="0" borderId="0" xfId="0" applyFont="1" applyAlignment="1"/>
    <xf numFmtId="0" fontId="47" fillId="0" borderId="0" xfId="0" applyFont="1" applyAlignment="1">
      <alignment horizontal="left" vertical="center" indent="3"/>
    </xf>
    <xf numFmtId="0" fontId="11" fillId="0" borderId="0" xfId="0" applyFont="1"/>
    <xf numFmtId="0" fontId="48" fillId="0" borderId="0" xfId="0" quotePrefix="1" applyFont="1" applyAlignment="1">
      <alignment horizontal="left"/>
    </xf>
    <xf numFmtId="1" fontId="0" fillId="0" borderId="0" xfId="0" applyNumberFormat="1"/>
    <xf numFmtId="0" fontId="54" fillId="0" borderId="0" xfId="0" quotePrefix="1" applyFont="1" applyAlignment="1">
      <alignment horizontal="left"/>
    </xf>
    <xf numFmtId="0" fontId="54" fillId="0" borderId="0" xfId="0" quotePrefix="1" applyFont="1" applyAlignment="1">
      <alignment horizontal="right"/>
    </xf>
    <xf numFmtId="0" fontId="13" fillId="0" borderId="23" xfId="0" quotePrefix="1" applyFont="1" applyBorder="1" applyAlignment="1">
      <alignment horizontal="left" vertical="top"/>
    </xf>
    <xf numFmtId="0" fontId="56" fillId="0" borderId="6" xfId="0" quotePrefix="1" applyFont="1" applyBorder="1" applyAlignment="1">
      <alignment horizontal="left"/>
    </xf>
    <xf numFmtId="0" fontId="49" fillId="0" borderId="5" xfId="0" quotePrefix="1" applyFont="1" applyBorder="1" applyAlignment="1">
      <alignment horizontal="left"/>
    </xf>
    <xf numFmtId="0" fontId="49" fillId="0" borderId="37" xfId="0" quotePrefix="1" applyFont="1" applyBorder="1" applyAlignment="1">
      <alignment horizontal="left"/>
    </xf>
    <xf numFmtId="0" fontId="48" fillId="0" borderId="5" xfId="0" quotePrefix="1" applyFont="1" applyBorder="1" applyAlignment="1">
      <alignment horizontal="left" vertical="top" wrapText="1"/>
    </xf>
    <xf numFmtId="0" fontId="48" fillId="0" borderId="6" xfId="0" quotePrefix="1" applyFont="1" applyBorder="1" applyAlignment="1">
      <alignment horizontal="left"/>
    </xf>
    <xf numFmtId="0" fontId="48" fillId="0" borderId="7" xfId="0" quotePrefix="1" applyFont="1" applyBorder="1" applyAlignment="1">
      <alignment horizontal="left"/>
    </xf>
    <xf numFmtId="0" fontId="49" fillId="0" borderId="8" xfId="0" quotePrefix="1" applyFont="1" applyBorder="1" applyAlignment="1">
      <alignment horizontal="left"/>
    </xf>
    <xf numFmtId="0" fontId="48" fillId="0" borderId="5" xfId="0" quotePrefix="1" applyFont="1" applyBorder="1" applyAlignment="1">
      <alignment horizontal="left"/>
    </xf>
    <xf numFmtId="0" fontId="48" fillId="0" borderId="7" xfId="0" applyFont="1" applyBorder="1"/>
    <xf numFmtId="0" fontId="0" fillId="0" borderId="10" xfId="0" quotePrefix="1" applyBorder="1" applyAlignment="1">
      <alignment horizontal="left"/>
    </xf>
    <xf numFmtId="0" fontId="47" fillId="0" borderId="0" xfId="0" applyFont="1"/>
    <xf numFmtId="3" fontId="47" fillId="0" borderId="0" xfId="0" applyNumberFormat="1" applyFont="1"/>
    <xf numFmtId="0" fontId="0" fillId="0" borderId="22" xfId="0" applyBorder="1"/>
    <xf numFmtId="0" fontId="0" fillId="0" borderId="35" xfId="0" applyBorder="1"/>
    <xf numFmtId="0" fontId="0" fillId="0" borderId="25" xfId="0" applyBorder="1"/>
    <xf numFmtId="1" fontId="0" fillId="0" borderId="19" xfId="0" applyNumberFormat="1" applyFill="1" applyBorder="1"/>
    <xf numFmtId="1" fontId="0" fillId="0" borderId="35" xfId="0" applyNumberFormat="1" applyBorder="1"/>
    <xf numFmtId="1" fontId="0" fillId="0" borderId="25" xfId="0" applyNumberFormat="1" applyBorder="1"/>
    <xf numFmtId="3" fontId="0" fillId="0" borderId="19" xfId="0" applyNumberFormat="1" applyFill="1" applyBorder="1"/>
    <xf numFmtId="0" fontId="58" fillId="0" borderId="0" xfId="0" applyFont="1" applyAlignment="1"/>
    <xf numFmtId="0" fontId="55" fillId="0" borderId="19" xfId="0" applyFont="1" applyFill="1" applyBorder="1"/>
    <xf numFmtId="0" fontId="1" fillId="0" borderId="19" xfId="0" applyFont="1" applyFill="1" applyBorder="1" applyAlignment="1"/>
    <xf numFmtId="0" fontId="1" fillId="0" borderId="19" xfId="0" applyFont="1" applyFill="1" applyBorder="1"/>
    <xf numFmtId="0" fontId="49" fillId="0" borderId="19" xfId="0" quotePrefix="1" applyFont="1" applyFill="1" applyBorder="1" applyAlignment="1">
      <alignment horizontal="left"/>
    </xf>
    <xf numFmtId="0" fontId="48" fillId="0" borderId="19" xfId="0" quotePrefix="1" applyFont="1" applyFill="1" applyBorder="1" applyAlignment="1">
      <alignment horizontal="left"/>
    </xf>
    <xf numFmtId="0" fontId="0" fillId="0" borderId="19" xfId="0" applyFill="1" applyBorder="1" applyAlignment="1"/>
    <xf numFmtId="165" fontId="0" fillId="0" borderId="16" xfId="0" applyNumberFormat="1" applyBorder="1"/>
    <xf numFmtId="165" fontId="0" fillId="0" borderId="18" xfId="0" applyNumberFormat="1" applyBorder="1"/>
    <xf numFmtId="0" fontId="48" fillId="0" borderId="0" xfId="0" quotePrefix="1" applyFont="1" applyAlignment="1">
      <alignment horizontal="right"/>
    </xf>
    <xf numFmtId="0" fontId="0" fillId="0" borderId="20" xfId="0" applyBorder="1"/>
    <xf numFmtId="0" fontId="0" fillId="0" borderId="23" xfId="0" applyBorder="1"/>
    <xf numFmtId="165" fontId="0" fillId="0" borderId="25" xfId="0" applyNumberFormat="1" applyBorder="1"/>
    <xf numFmtId="168" fontId="0" fillId="0" borderId="0" xfId="1" applyNumberFormat="1" applyFont="1"/>
    <xf numFmtId="1" fontId="0" fillId="0" borderId="0" xfId="0" applyNumberFormat="1" applyFill="1" applyBorder="1" applyAlignment="1"/>
    <xf numFmtId="1" fontId="0" fillId="0" borderId="3" xfId="0" applyNumberFormat="1" applyFill="1" applyBorder="1" applyAlignment="1"/>
    <xf numFmtId="165" fontId="0" fillId="0" borderId="0" xfId="0" applyNumberFormat="1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0" fillId="0" borderId="4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2" applyNumberFormat="1" applyFont="1" applyFill="1" applyBorder="1" applyAlignment="1">
      <alignment horizontal="right"/>
    </xf>
    <xf numFmtId="3" fontId="0" fillId="0" borderId="3" xfId="2" applyNumberFormat="1" applyFont="1" applyFill="1" applyBorder="1" applyAlignment="1">
      <alignment horizontal="right"/>
    </xf>
    <xf numFmtId="169" fontId="0" fillId="0" borderId="0" xfId="0" applyNumberFormat="1" applyFill="1" applyBorder="1" applyAlignment="1"/>
    <xf numFmtId="169" fontId="0" fillId="0" borderId="0" xfId="1" applyNumberFormat="1" applyFont="1" applyFill="1" applyBorder="1" applyAlignment="1"/>
    <xf numFmtId="169" fontId="0" fillId="0" borderId="3" xfId="0" applyNumberFormat="1" applyFill="1" applyBorder="1" applyAlignment="1"/>
    <xf numFmtId="3" fontId="0" fillId="0" borderId="0" xfId="0" applyNumberFormat="1" applyFill="1" applyBorder="1" applyAlignment="1"/>
    <xf numFmtId="3" fontId="0" fillId="0" borderId="3" xfId="0" applyNumberFormat="1" applyFill="1" applyBorder="1" applyAlignment="1"/>
    <xf numFmtId="169" fontId="0" fillId="0" borderId="0" xfId="0" applyNumberFormat="1" applyFill="1" applyBorder="1" applyAlignment="1">
      <alignment vertical="center"/>
    </xf>
    <xf numFmtId="169" fontId="0" fillId="0" borderId="3" xfId="1" applyNumberFormat="1" applyFont="1" applyFill="1" applyBorder="1" applyAlignment="1">
      <alignment vertical="center"/>
    </xf>
    <xf numFmtId="165" fontId="0" fillId="0" borderId="0" xfId="0" applyNumberFormat="1" applyAlignment="1">
      <alignment horizontal="left"/>
    </xf>
  </cellXfs>
  <cellStyles count="3">
    <cellStyle name="Komma" xfId="1" builtinId="3"/>
    <cellStyle name="Normal" xfId="0" builtinId="0"/>
    <cellStyle name="Pro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u="none" strike="noStrike" baseline="0">
                <a:latin typeface="Times New Roman"/>
                <a:ea typeface="Times New Roman"/>
                <a:cs typeface="Times New Roman"/>
              </a:defRPr>
            </a:pPr>
            <a:r>
              <a:rPr lang="da-DK"/>
              <a:t>Test for normalitet</a:t>
            </a:r>
          </a:p>
        </c:rich>
      </c:tx>
      <c:layout/>
      <c:overlay val="0"/>
      <c:spPr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'1.1 Normal'!$A$2:$A$16</c:f>
              <c:numCache>
                <c:formatCode>General</c:formatCode>
                <c:ptCount val="15"/>
                <c:pt idx="0">
                  <c:v>2240</c:v>
                </c:pt>
                <c:pt idx="1">
                  <c:v>2350</c:v>
                </c:pt>
                <c:pt idx="2">
                  <c:v>2410</c:v>
                </c:pt>
                <c:pt idx="3">
                  <c:v>2550</c:v>
                </c:pt>
                <c:pt idx="4">
                  <c:v>2620</c:v>
                </c:pt>
                <c:pt idx="5">
                  <c:v>2660</c:v>
                </c:pt>
                <c:pt idx="6">
                  <c:v>2730</c:v>
                </c:pt>
                <c:pt idx="7">
                  <c:v>2760</c:v>
                </c:pt>
                <c:pt idx="8">
                  <c:v>2890</c:v>
                </c:pt>
                <c:pt idx="9">
                  <c:v>2920</c:v>
                </c:pt>
                <c:pt idx="10">
                  <c:v>3090</c:v>
                </c:pt>
                <c:pt idx="11">
                  <c:v>3380</c:v>
                </c:pt>
                <c:pt idx="12">
                  <c:v>3420</c:v>
                </c:pt>
                <c:pt idx="13">
                  <c:v>3450</c:v>
                </c:pt>
                <c:pt idx="14">
                  <c:v>3610</c:v>
                </c:pt>
              </c:numCache>
            </c:numRef>
          </c:xVal>
          <c:yVal>
            <c:numRef>
              <c:f>'1.1 Normal'!$D$2:$D$16</c:f>
              <c:numCache>
                <c:formatCode>General</c:formatCode>
                <c:ptCount val="15"/>
                <c:pt idx="0">
                  <c:v>-1.8339146358159142</c:v>
                </c:pt>
                <c:pt idx="1">
                  <c:v>-1.2815515655446006</c:v>
                </c:pt>
                <c:pt idx="2">
                  <c:v>-0.96742156610170071</c:v>
                </c:pt>
                <c:pt idx="3">
                  <c:v>-0.72791329088164469</c:v>
                </c:pt>
                <c:pt idx="4">
                  <c:v>-0.52440051270804089</c:v>
                </c:pt>
                <c:pt idx="5">
                  <c:v>-0.34069482708779553</c:v>
                </c:pt>
                <c:pt idx="6">
                  <c:v>-0.16789400478810546</c:v>
                </c:pt>
                <c:pt idx="7">
                  <c:v>0</c:v>
                </c:pt>
                <c:pt idx="8">
                  <c:v>0.16789400478810546</c:v>
                </c:pt>
                <c:pt idx="9">
                  <c:v>0.34069482708779542</c:v>
                </c:pt>
                <c:pt idx="10">
                  <c:v>0.52440051270804078</c:v>
                </c:pt>
                <c:pt idx="11">
                  <c:v>0.72791329088164458</c:v>
                </c:pt>
                <c:pt idx="12">
                  <c:v>0.96742156610170071</c:v>
                </c:pt>
                <c:pt idx="13">
                  <c:v>1.2815515655446006</c:v>
                </c:pt>
                <c:pt idx="14">
                  <c:v>1.8339146358159142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7-4CC7-AFCF-2B33973AB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85344"/>
        <c:axId val="202203904"/>
      </c:scatterChart>
      <c:valAx>
        <c:axId val="202185344"/>
        <c:scaling>
          <c:orientation val="minMax"/>
          <c:max val="4000"/>
          <c:min val="2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u="none" strike="noStrike" baseline="0">
                    <a:latin typeface="Times New Roman"/>
                    <a:ea typeface="Times New Roman"/>
                    <a:cs typeface="Times New Roman"/>
                  </a:defRPr>
                </a:pPr>
                <a:r>
                  <a:rPr lang="da-DK"/>
                  <a:t>LIL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crossAx val="202203904"/>
        <c:crosses val="autoZero"/>
        <c:crossBetween val="midCat"/>
      </c:valAx>
      <c:valAx>
        <c:axId val="20220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u="none" strike="noStrike" baseline="0">
                    <a:latin typeface="Times New Roman"/>
                    <a:ea typeface="Times New Roman"/>
                    <a:cs typeface="Times New Roman"/>
                  </a:defRPr>
                </a:pPr>
                <a:r>
                  <a:rPr lang="da-DK"/>
                  <a:t>  Z-værdi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crossAx val="202185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u="none" strike="noStrike" baseline="0">
                <a:latin typeface="Times New Roman"/>
                <a:ea typeface="Times New Roman"/>
                <a:cs typeface="Times New Roman"/>
              </a:defRPr>
            </a:pPr>
            <a:r>
              <a:rPr lang="da-DK"/>
              <a:t>Test for normalitet</a:t>
            </a:r>
          </a:p>
        </c:rich>
      </c:tx>
      <c:overlay val="0"/>
      <c:spPr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'3.2 Normal 2'!$A$2:$A$16</c:f>
              <c:numCache>
                <c:formatCode>General</c:formatCode>
                <c:ptCount val="15"/>
                <c:pt idx="0">
                  <c:v>2420</c:v>
                </c:pt>
                <c:pt idx="1">
                  <c:v>2460</c:v>
                </c:pt>
                <c:pt idx="2">
                  <c:v>2480</c:v>
                </c:pt>
                <c:pt idx="3">
                  <c:v>2480</c:v>
                </c:pt>
                <c:pt idx="4">
                  <c:v>2600</c:v>
                </c:pt>
                <c:pt idx="5">
                  <c:v>2650</c:v>
                </c:pt>
                <c:pt idx="6">
                  <c:v>2730</c:v>
                </c:pt>
                <c:pt idx="7">
                  <c:v>2820</c:v>
                </c:pt>
                <c:pt idx="8">
                  <c:v>2920</c:v>
                </c:pt>
                <c:pt idx="9">
                  <c:v>3120</c:v>
                </c:pt>
                <c:pt idx="10">
                  <c:v>3180</c:v>
                </c:pt>
                <c:pt idx="11">
                  <c:v>3220</c:v>
                </c:pt>
                <c:pt idx="12">
                  <c:v>3590</c:v>
                </c:pt>
                <c:pt idx="13">
                  <c:v>3600</c:v>
                </c:pt>
                <c:pt idx="14">
                  <c:v>3610</c:v>
                </c:pt>
              </c:numCache>
            </c:numRef>
          </c:xVal>
          <c:yVal>
            <c:numRef>
              <c:f>'3.2 Normal 2'!$D$2:$D$16</c:f>
              <c:numCache>
                <c:formatCode>General</c:formatCode>
                <c:ptCount val="15"/>
                <c:pt idx="0">
                  <c:v>-1.8339146358159142</c:v>
                </c:pt>
                <c:pt idx="1">
                  <c:v>-1.2815515655446006</c:v>
                </c:pt>
                <c:pt idx="2">
                  <c:v>-0.96742156610170071</c:v>
                </c:pt>
                <c:pt idx="3">
                  <c:v>-0.72791329088164469</c:v>
                </c:pt>
                <c:pt idx="4">
                  <c:v>-0.52440051270804089</c:v>
                </c:pt>
                <c:pt idx="5">
                  <c:v>-0.34069482708779553</c:v>
                </c:pt>
                <c:pt idx="6">
                  <c:v>-0.16789400478810546</c:v>
                </c:pt>
                <c:pt idx="7">
                  <c:v>0</c:v>
                </c:pt>
                <c:pt idx="8">
                  <c:v>0.16789400478810546</c:v>
                </c:pt>
                <c:pt idx="9">
                  <c:v>0.34069482708779542</c:v>
                </c:pt>
                <c:pt idx="10">
                  <c:v>0.52440051270804078</c:v>
                </c:pt>
                <c:pt idx="11">
                  <c:v>0.72791329088164458</c:v>
                </c:pt>
                <c:pt idx="12">
                  <c:v>0.96742156610170071</c:v>
                </c:pt>
                <c:pt idx="13">
                  <c:v>1.2815515655446006</c:v>
                </c:pt>
                <c:pt idx="14">
                  <c:v>1.8339146358159142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9-419D-ABC9-DC4CB2383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72544"/>
        <c:axId val="317774464"/>
      </c:scatterChart>
      <c:valAx>
        <c:axId val="317772544"/>
        <c:scaling>
          <c:orientation val="minMax"/>
          <c:max val="3669.5"/>
          <c:min val="2360.5"/>
        </c:scaling>
        <c:delete val="0"/>
        <c:axPos val="b"/>
        <c:title>
          <c:tx>
            <c:rich>
              <a:bodyPr/>
              <a:lstStyle/>
              <a:p>
                <a:pPr>
                  <a:defRPr sz="1000" b="0" u="none" strike="noStrike" baseline="0">
                    <a:latin typeface="Times New Roman"/>
                    <a:ea typeface="Times New Roman"/>
                    <a:cs typeface="Times New Roman"/>
                  </a:defRPr>
                </a:pPr>
                <a:r>
                  <a:rPr lang="da-DK"/>
                  <a:t>FER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crossAx val="317774464"/>
        <c:crosses val="autoZero"/>
        <c:crossBetween val="midCat"/>
      </c:valAx>
      <c:valAx>
        <c:axId val="31777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u="none" strike="noStrike" baseline="0">
                    <a:latin typeface="Times New Roman"/>
                    <a:ea typeface="Times New Roman"/>
                    <a:cs typeface="Times New Roman"/>
                  </a:defRPr>
                </a:pPr>
                <a:r>
                  <a:rPr lang="da-DK"/>
                  <a:t>  Z-værdi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crossAx val="31777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u="none" strike="noStrike" baseline="0">
                <a:latin typeface="Times New Roman"/>
                <a:ea typeface="Times New Roman"/>
                <a:cs typeface="Times New Roman"/>
              </a:defRPr>
            </a:pPr>
            <a:r>
              <a:rPr lang="da-DK"/>
              <a:t>Test for normalitet</a:t>
            </a:r>
          </a:p>
        </c:rich>
      </c:tx>
      <c:overlay val="0"/>
      <c:spPr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'3.2 Normal 3'!$A$2:$A$13</c:f>
              <c:numCache>
                <c:formatCode>General</c:formatCode>
                <c:ptCount val="12"/>
                <c:pt idx="0">
                  <c:v>2170</c:v>
                </c:pt>
                <c:pt idx="1">
                  <c:v>2220</c:v>
                </c:pt>
                <c:pt idx="2">
                  <c:v>2530</c:v>
                </c:pt>
                <c:pt idx="3">
                  <c:v>2630</c:v>
                </c:pt>
                <c:pt idx="4">
                  <c:v>2660</c:v>
                </c:pt>
                <c:pt idx="5">
                  <c:v>2660</c:v>
                </c:pt>
                <c:pt idx="6">
                  <c:v>2730</c:v>
                </c:pt>
                <c:pt idx="7">
                  <c:v>2780</c:v>
                </c:pt>
                <c:pt idx="8">
                  <c:v>2920</c:v>
                </c:pt>
                <c:pt idx="9">
                  <c:v>2980</c:v>
                </c:pt>
                <c:pt idx="10">
                  <c:v>3180</c:v>
                </c:pt>
                <c:pt idx="11">
                  <c:v>3210</c:v>
                </c:pt>
              </c:numCache>
            </c:numRef>
          </c:xVal>
          <c:yVal>
            <c:numRef>
              <c:f>'3.2 Normal 3'!$D$2:$D$13</c:f>
              <c:numCache>
                <c:formatCode>General</c:formatCode>
                <c:ptCount val="12"/>
                <c:pt idx="0">
                  <c:v>-1.7316643961222451</c:v>
                </c:pt>
                <c:pt idx="1">
                  <c:v>-1.1503493803760083</c:v>
                </c:pt>
                <c:pt idx="2">
                  <c:v>-0.81221780149991241</c:v>
                </c:pt>
                <c:pt idx="3">
                  <c:v>-0.54852228269809788</c:v>
                </c:pt>
                <c:pt idx="4">
                  <c:v>-0.3186393639643752</c:v>
                </c:pt>
                <c:pt idx="5">
                  <c:v>-0.10463345561407539</c:v>
                </c:pt>
                <c:pt idx="6">
                  <c:v>0.10463345561407525</c:v>
                </c:pt>
                <c:pt idx="7">
                  <c:v>0.3186393639643752</c:v>
                </c:pt>
                <c:pt idx="8">
                  <c:v>0.54852228269809822</c:v>
                </c:pt>
                <c:pt idx="9">
                  <c:v>0.81221780149991241</c:v>
                </c:pt>
                <c:pt idx="10">
                  <c:v>1.1503493803760083</c:v>
                </c:pt>
                <c:pt idx="11">
                  <c:v>1.7316643961222455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F-4448-9AE1-E5A4D7876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83360"/>
        <c:axId val="317585280"/>
      </c:scatterChart>
      <c:valAx>
        <c:axId val="317583360"/>
        <c:scaling>
          <c:orientation val="minMax"/>
          <c:max val="3262"/>
          <c:min val="2118"/>
        </c:scaling>
        <c:delete val="0"/>
        <c:axPos val="b"/>
        <c:title>
          <c:tx>
            <c:rich>
              <a:bodyPr/>
              <a:lstStyle/>
              <a:p>
                <a:pPr>
                  <a:defRPr sz="1000" b="0" u="none" strike="noStrike" baseline="0">
                    <a:latin typeface="Times New Roman"/>
                    <a:ea typeface="Times New Roman"/>
                    <a:cs typeface="Times New Roman"/>
                  </a:defRPr>
                </a:pPr>
                <a:r>
                  <a:rPr lang="da-DK"/>
                  <a:t>TYS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crossAx val="317585280"/>
        <c:crosses val="autoZero"/>
        <c:crossBetween val="midCat"/>
      </c:valAx>
      <c:valAx>
        <c:axId val="31758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u="none" strike="noStrike" baseline="0">
                    <a:latin typeface="Times New Roman"/>
                    <a:ea typeface="Times New Roman"/>
                    <a:cs typeface="Times New Roman"/>
                  </a:defRPr>
                </a:pPr>
                <a:r>
                  <a:rPr lang="da-DK"/>
                  <a:t>  Z-værdi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crossAx val="317583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u="none" strike="noStrike" baseline="0">
                <a:latin typeface="Times New Roman"/>
                <a:ea typeface="Times New Roman"/>
                <a:cs typeface="Times New Roman"/>
              </a:defRPr>
            </a:pPr>
            <a:r>
              <a:rPr lang="da-DK"/>
              <a:t>Test for normalitet</a:t>
            </a:r>
          </a:p>
        </c:rich>
      </c:tx>
      <c:overlay val="0"/>
      <c:spPr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'1.4 Normal'!$A$2:$A$16</c:f>
              <c:numCache>
                <c:formatCode>General</c:formatCode>
                <c:ptCount val="15"/>
                <c:pt idx="0">
                  <c:v>-200</c:v>
                </c:pt>
                <c:pt idx="1">
                  <c:v>-200</c:v>
                </c:pt>
                <c:pt idx="2">
                  <c:v>-110</c:v>
                </c:pt>
                <c:pt idx="3">
                  <c:v>-70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70</c:v>
                </c:pt>
                <c:pt idx="8">
                  <c:v>90</c:v>
                </c:pt>
                <c:pt idx="9">
                  <c:v>140</c:v>
                </c:pt>
                <c:pt idx="10">
                  <c:v>190</c:v>
                </c:pt>
                <c:pt idx="11">
                  <c:v>200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</c:numCache>
            </c:numRef>
          </c:xVal>
          <c:yVal>
            <c:numRef>
              <c:f>'1.4 Normal'!$D$2:$D$16</c:f>
              <c:numCache>
                <c:formatCode>General</c:formatCode>
                <c:ptCount val="15"/>
                <c:pt idx="0">
                  <c:v>-1.8339146358159142</c:v>
                </c:pt>
                <c:pt idx="1">
                  <c:v>-1.2815515655446006</c:v>
                </c:pt>
                <c:pt idx="2">
                  <c:v>-0.96742156610170071</c:v>
                </c:pt>
                <c:pt idx="3">
                  <c:v>-0.72791329088164469</c:v>
                </c:pt>
                <c:pt idx="4">
                  <c:v>-0.52440051270804089</c:v>
                </c:pt>
                <c:pt idx="5">
                  <c:v>-0.34069482708779553</c:v>
                </c:pt>
                <c:pt idx="6">
                  <c:v>-0.16789400478810546</c:v>
                </c:pt>
                <c:pt idx="7">
                  <c:v>0</c:v>
                </c:pt>
                <c:pt idx="8">
                  <c:v>0.16789400478810546</c:v>
                </c:pt>
                <c:pt idx="9">
                  <c:v>0.34069482708779542</c:v>
                </c:pt>
                <c:pt idx="10">
                  <c:v>0.52440051270804078</c:v>
                </c:pt>
                <c:pt idx="11">
                  <c:v>0.72791329088164458</c:v>
                </c:pt>
                <c:pt idx="12">
                  <c:v>0.96742156610170071</c:v>
                </c:pt>
                <c:pt idx="13">
                  <c:v>1.2815515655446006</c:v>
                </c:pt>
                <c:pt idx="14">
                  <c:v>1.8339146358159142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6-4BAA-B8E0-556E92C98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31168"/>
        <c:axId val="292177408"/>
      </c:scatterChart>
      <c:valAx>
        <c:axId val="202231168"/>
        <c:scaling>
          <c:orientation val="minMax"/>
          <c:max val="262"/>
          <c:min val="-222"/>
        </c:scaling>
        <c:delete val="0"/>
        <c:axPos val="b"/>
        <c:title>
          <c:tx>
            <c:rich>
              <a:bodyPr/>
              <a:lstStyle/>
              <a:p>
                <a:pPr>
                  <a:defRPr sz="1000" b="0" u="none" strike="noStrike" baseline="0">
                    <a:latin typeface="Times New Roman"/>
                    <a:ea typeface="Times New Roman"/>
                    <a:cs typeface="Times New Roman"/>
                  </a:defRPr>
                </a:pPr>
                <a:r>
                  <a:rPr lang="da-DK"/>
                  <a:t>Diff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crossAx val="292177408"/>
        <c:crosses val="autoZero"/>
        <c:crossBetween val="midCat"/>
      </c:valAx>
      <c:valAx>
        <c:axId val="29217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u="none" strike="noStrike" baseline="0">
                    <a:latin typeface="Times New Roman"/>
                    <a:ea typeface="Times New Roman"/>
                    <a:cs typeface="Times New Roman"/>
                  </a:defRPr>
                </a:pPr>
                <a:r>
                  <a:rPr lang="da-DK"/>
                  <a:t>  Z-værdi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crossAx val="202231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u="none" strike="noStrike" baseline="0">
                <a:latin typeface="Times New Roman"/>
                <a:ea typeface="Times New Roman"/>
                <a:cs typeface="Times New Roman"/>
              </a:defRPr>
            </a:pPr>
            <a:r>
              <a:rPr lang="da-DK"/>
              <a:t>Test for normalitet</a:t>
            </a:r>
          </a:p>
        </c:rich>
      </c:tx>
      <c:overlay val="0"/>
      <c:spPr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'1.1 Normal'!$A$2:$A$16</c:f>
              <c:numCache>
                <c:formatCode>General</c:formatCode>
                <c:ptCount val="15"/>
                <c:pt idx="0">
                  <c:v>2240</c:v>
                </c:pt>
                <c:pt idx="1">
                  <c:v>2350</c:v>
                </c:pt>
                <c:pt idx="2">
                  <c:v>2410</c:v>
                </c:pt>
                <c:pt idx="3">
                  <c:v>2550</c:v>
                </c:pt>
                <c:pt idx="4">
                  <c:v>2620</c:v>
                </c:pt>
                <c:pt idx="5">
                  <c:v>2660</c:v>
                </c:pt>
                <c:pt idx="6">
                  <c:v>2730</c:v>
                </c:pt>
                <c:pt idx="7">
                  <c:v>2760</c:v>
                </c:pt>
                <c:pt idx="8">
                  <c:v>2890</c:v>
                </c:pt>
                <c:pt idx="9">
                  <c:v>2920</c:v>
                </c:pt>
                <c:pt idx="10">
                  <c:v>3090</c:v>
                </c:pt>
                <c:pt idx="11">
                  <c:v>3380</c:v>
                </c:pt>
                <c:pt idx="12">
                  <c:v>3420</c:v>
                </c:pt>
                <c:pt idx="13">
                  <c:v>3450</c:v>
                </c:pt>
                <c:pt idx="14">
                  <c:v>3610</c:v>
                </c:pt>
              </c:numCache>
            </c:numRef>
          </c:xVal>
          <c:yVal>
            <c:numRef>
              <c:f>'1.1 Normal'!$D$2:$D$16</c:f>
              <c:numCache>
                <c:formatCode>General</c:formatCode>
                <c:ptCount val="15"/>
                <c:pt idx="0">
                  <c:v>-1.8339146358159142</c:v>
                </c:pt>
                <c:pt idx="1">
                  <c:v>-1.2815515655446006</c:v>
                </c:pt>
                <c:pt idx="2">
                  <c:v>-0.96742156610170071</c:v>
                </c:pt>
                <c:pt idx="3">
                  <c:v>-0.72791329088164469</c:v>
                </c:pt>
                <c:pt idx="4">
                  <c:v>-0.52440051270804089</c:v>
                </c:pt>
                <c:pt idx="5">
                  <c:v>-0.34069482708779553</c:v>
                </c:pt>
                <c:pt idx="6">
                  <c:v>-0.16789400478810546</c:v>
                </c:pt>
                <c:pt idx="7">
                  <c:v>0</c:v>
                </c:pt>
                <c:pt idx="8">
                  <c:v>0.16789400478810546</c:v>
                </c:pt>
                <c:pt idx="9">
                  <c:v>0.34069482708779542</c:v>
                </c:pt>
                <c:pt idx="10">
                  <c:v>0.52440051270804078</c:v>
                </c:pt>
                <c:pt idx="11">
                  <c:v>0.72791329088164458</c:v>
                </c:pt>
                <c:pt idx="12">
                  <c:v>0.96742156610170071</c:v>
                </c:pt>
                <c:pt idx="13">
                  <c:v>1.2815515655446006</c:v>
                </c:pt>
                <c:pt idx="14">
                  <c:v>1.8339146358159142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1-43DA-AB8F-64295B01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14112"/>
        <c:axId val="282716032"/>
      </c:scatterChart>
      <c:valAx>
        <c:axId val="282714112"/>
        <c:scaling>
          <c:orientation val="minMax"/>
          <c:max val="3678.5"/>
          <c:min val="2171.5"/>
        </c:scaling>
        <c:delete val="0"/>
        <c:axPos val="b"/>
        <c:title>
          <c:tx>
            <c:rich>
              <a:bodyPr/>
              <a:lstStyle/>
              <a:p>
                <a:pPr>
                  <a:defRPr sz="1000" b="0" u="none" strike="noStrike" baseline="0">
                    <a:latin typeface="Times New Roman"/>
                    <a:ea typeface="Times New Roman"/>
                    <a:cs typeface="Times New Roman"/>
                  </a:defRPr>
                </a:pPr>
                <a:r>
                  <a:rPr lang="da-DK"/>
                  <a:t>LIL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crossAx val="282716032"/>
        <c:crosses val="autoZero"/>
        <c:crossBetween val="midCat"/>
      </c:valAx>
      <c:valAx>
        <c:axId val="28271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u="none" strike="noStrike" baseline="0">
                    <a:latin typeface="Times New Roman"/>
                    <a:ea typeface="Times New Roman"/>
                    <a:cs typeface="Times New Roman"/>
                  </a:defRPr>
                </a:pPr>
                <a:r>
                  <a:rPr lang="da-DK"/>
                  <a:t>  Z-værdi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crossAx val="28271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u="none" strike="noStrike" baseline="0">
                <a:latin typeface="Times New Roman"/>
                <a:ea typeface="Times New Roman"/>
                <a:cs typeface="Times New Roman"/>
              </a:defRPr>
            </a:pPr>
            <a:r>
              <a:rPr lang="da-DK"/>
              <a:t>Test for normalitet</a:t>
            </a:r>
          </a:p>
        </c:rich>
      </c:tx>
      <c:overlay val="0"/>
      <c:spPr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'1.4 Normal'!$A$2:$A$16</c:f>
              <c:numCache>
                <c:formatCode>General</c:formatCode>
                <c:ptCount val="15"/>
                <c:pt idx="0">
                  <c:v>-200</c:v>
                </c:pt>
                <c:pt idx="1">
                  <c:v>-200</c:v>
                </c:pt>
                <c:pt idx="2">
                  <c:v>-110</c:v>
                </c:pt>
                <c:pt idx="3">
                  <c:v>-70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70</c:v>
                </c:pt>
                <c:pt idx="8">
                  <c:v>90</c:v>
                </c:pt>
                <c:pt idx="9">
                  <c:v>140</c:v>
                </c:pt>
                <c:pt idx="10">
                  <c:v>190</c:v>
                </c:pt>
                <c:pt idx="11">
                  <c:v>200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</c:numCache>
            </c:numRef>
          </c:xVal>
          <c:yVal>
            <c:numRef>
              <c:f>'1.4 Normal'!$D$2:$D$16</c:f>
              <c:numCache>
                <c:formatCode>General</c:formatCode>
                <c:ptCount val="15"/>
                <c:pt idx="0">
                  <c:v>-1.8339146358159142</c:v>
                </c:pt>
                <c:pt idx="1">
                  <c:v>-1.2815515655446006</c:v>
                </c:pt>
                <c:pt idx="2">
                  <c:v>-0.96742156610170071</c:v>
                </c:pt>
                <c:pt idx="3">
                  <c:v>-0.72791329088164469</c:v>
                </c:pt>
                <c:pt idx="4">
                  <c:v>-0.52440051270804089</c:v>
                </c:pt>
                <c:pt idx="5">
                  <c:v>-0.34069482708779553</c:v>
                </c:pt>
                <c:pt idx="6">
                  <c:v>-0.16789400478810546</c:v>
                </c:pt>
                <c:pt idx="7">
                  <c:v>0</c:v>
                </c:pt>
                <c:pt idx="8">
                  <c:v>0.16789400478810546</c:v>
                </c:pt>
                <c:pt idx="9">
                  <c:v>0.34069482708779542</c:v>
                </c:pt>
                <c:pt idx="10">
                  <c:v>0.52440051270804078</c:v>
                </c:pt>
                <c:pt idx="11">
                  <c:v>0.72791329088164458</c:v>
                </c:pt>
                <c:pt idx="12">
                  <c:v>0.96742156610170071</c:v>
                </c:pt>
                <c:pt idx="13">
                  <c:v>1.2815515655446006</c:v>
                </c:pt>
                <c:pt idx="14">
                  <c:v>1.8339146358159142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3-4810-B67A-3C0591B03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11424"/>
        <c:axId val="292313344"/>
      </c:scatterChart>
      <c:valAx>
        <c:axId val="292311424"/>
        <c:scaling>
          <c:orientation val="minMax"/>
          <c:max val="262"/>
          <c:min val="-222"/>
        </c:scaling>
        <c:delete val="0"/>
        <c:axPos val="b"/>
        <c:title>
          <c:tx>
            <c:rich>
              <a:bodyPr/>
              <a:lstStyle/>
              <a:p>
                <a:pPr>
                  <a:defRPr sz="1000" b="0" u="none" strike="noStrike" baseline="0">
                    <a:latin typeface="Times New Roman"/>
                    <a:ea typeface="Times New Roman"/>
                    <a:cs typeface="Times New Roman"/>
                  </a:defRPr>
                </a:pPr>
                <a:r>
                  <a:rPr lang="da-DK"/>
                  <a:t>Diff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crossAx val="292313344"/>
        <c:crosses val="autoZero"/>
        <c:crossBetween val="midCat"/>
      </c:valAx>
      <c:valAx>
        <c:axId val="29231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u="none" strike="noStrike" baseline="0">
                    <a:latin typeface="Times New Roman"/>
                    <a:ea typeface="Times New Roman"/>
                    <a:cs typeface="Times New Roman"/>
                  </a:defRPr>
                </a:pPr>
                <a:r>
                  <a:rPr lang="da-DK"/>
                  <a:t>  Z-værdi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crossAx val="292311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Scatter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'2.3 Beregn'!$A$2:$A$16</c:f>
              <c:numCache>
                <c:formatCode>General</c:formatCode>
                <c:ptCount val="15"/>
                <c:pt idx="0">
                  <c:v>2.4</c:v>
                </c:pt>
                <c:pt idx="1">
                  <c:v>2.1</c:v>
                </c:pt>
                <c:pt idx="2">
                  <c:v>2.65</c:v>
                </c:pt>
                <c:pt idx="3">
                  <c:v>2.85</c:v>
                </c:pt>
                <c:pt idx="4">
                  <c:v>2.85</c:v>
                </c:pt>
                <c:pt idx="5">
                  <c:v>3</c:v>
                </c:pt>
                <c:pt idx="6">
                  <c:v>2.15</c:v>
                </c:pt>
                <c:pt idx="7">
                  <c:v>2.4</c:v>
                </c:pt>
                <c:pt idx="8">
                  <c:v>2.6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2.2999999999999998</c:v>
                </c:pt>
              </c:numCache>
            </c:numRef>
          </c:xVal>
          <c:yVal>
            <c:numRef>
              <c:f>'2.3 Beregn'!$B$2:$B$16</c:f>
              <c:numCache>
                <c:formatCode>General</c:formatCode>
                <c:ptCount val="15"/>
                <c:pt idx="0">
                  <c:v>2890</c:v>
                </c:pt>
                <c:pt idx="1">
                  <c:v>2550</c:v>
                </c:pt>
                <c:pt idx="2">
                  <c:v>3090</c:v>
                </c:pt>
                <c:pt idx="3">
                  <c:v>3450</c:v>
                </c:pt>
                <c:pt idx="4">
                  <c:v>3420</c:v>
                </c:pt>
                <c:pt idx="5">
                  <c:v>3610</c:v>
                </c:pt>
                <c:pt idx="6">
                  <c:v>2240</c:v>
                </c:pt>
                <c:pt idx="7">
                  <c:v>2920</c:v>
                </c:pt>
                <c:pt idx="8">
                  <c:v>3380</c:v>
                </c:pt>
                <c:pt idx="9">
                  <c:v>2620</c:v>
                </c:pt>
                <c:pt idx="10">
                  <c:v>2760</c:v>
                </c:pt>
                <c:pt idx="11">
                  <c:v>2410</c:v>
                </c:pt>
                <c:pt idx="12">
                  <c:v>2350</c:v>
                </c:pt>
                <c:pt idx="13">
                  <c:v>2660</c:v>
                </c:pt>
                <c:pt idx="14">
                  <c:v>2730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6-4B81-AC67-CB6DB1276633}"/>
            </c:ext>
          </c:extLst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'2.3 Beregn'!$A$2:$A$16</c:f>
              <c:numCache>
                <c:formatCode>General</c:formatCode>
                <c:ptCount val="15"/>
                <c:pt idx="0">
                  <c:v>2.4</c:v>
                </c:pt>
                <c:pt idx="1">
                  <c:v>2.1</c:v>
                </c:pt>
                <c:pt idx="2">
                  <c:v>2.65</c:v>
                </c:pt>
                <c:pt idx="3">
                  <c:v>2.85</c:v>
                </c:pt>
                <c:pt idx="4">
                  <c:v>2.85</c:v>
                </c:pt>
                <c:pt idx="5">
                  <c:v>3</c:v>
                </c:pt>
                <c:pt idx="6">
                  <c:v>2.15</c:v>
                </c:pt>
                <c:pt idx="7">
                  <c:v>2.4</c:v>
                </c:pt>
                <c:pt idx="8">
                  <c:v>2.6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2.2999999999999998</c:v>
                </c:pt>
              </c:numCache>
            </c:numRef>
          </c:xVal>
          <c:yVal>
            <c:numRef>
              <c:f>'2.3 Beregn'!$F$2:$F$16</c:f>
              <c:numCache>
                <c:formatCode>General</c:formatCode>
                <c:ptCount val="15"/>
                <c:pt idx="0">
                  <c:v>2854.1093117408905</c:v>
                </c:pt>
                <c:pt idx="1">
                  <c:v>2451.5688259109306</c:v>
                </c:pt>
                <c:pt idx="2">
                  <c:v>3189.5597165991899</c:v>
                </c:pt>
                <c:pt idx="3">
                  <c:v>3457.9200404858302</c:v>
                </c:pt>
                <c:pt idx="4">
                  <c:v>3457.9200404858302</c:v>
                </c:pt>
                <c:pt idx="5">
                  <c:v>3659.1902834008097</c:v>
                </c:pt>
                <c:pt idx="6">
                  <c:v>2518.6589068825906</c:v>
                </c:pt>
                <c:pt idx="7">
                  <c:v>2854.1093117408905</c:v>
                </c:pt>
                <c:pt idx="8">
                  <c:v>3122.4696356275304</c:v>
                </c:pt>
                <c:pt idx="9">
                  <c:v>2585.7489878542506</c:v>
                </c:pt>
                <c:pt idx="10">
                  <c:v>2719.9291497975701</c:v>
                </c:pt>
                <c:pt idx="11">
                  <c:v>2317.3886639676107</c:v>
                </c:pt>
                <c:pt idx="12">
                  <c:v>2585.7489878542506</c:v>
                </c:pt>
                <c:pt idx="13">
                  <c:v>2585.7489878542506</c:v>
                </c:pt>
                <c:pt idx="14">
                  <c:v>2719.9291497975701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6-4B81-AC67-CB6DB1276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94272"/>
        <c:axId val="292712832"/>
      </c:scatterChart>
      <c:valAx>
        <c:axId val="292694272"/>
        <c:scaling>
          <c:orientation val="minMax"/>
          <c:max val="3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2712832"/>
        <c:crosses val="autoZero"/>
        <c:crossBetween val="midCat"/>
      </c:valAx>
      <c:valAx>
        <c:axId val="29271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da-DK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269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'2.3 Beregn'!$A$2:$A$16</c:f>
              <c:numCache>
                <c:formatCode>General</c:formatCode>
                <c:ptCount val="15"/>
                <c:pt idx="0">
                  <c:v>2.4</c:v>
                </c:pt>
                <c:pt idx="1">
                  <c:v>2.1</c:v>
                </c:pt>
                <c:pt idx="2">
                  <c:v>2.65</c:v>
                </c:pt>
                <c:pt idx="3">
                  <c:v>2.85</c:v>
                </c:pt>
                <c:pt idx="4">
                  <c:v>2.85</c:v>
                </c:pt>
                <c:pt idx="5">
                  <c:v>3</c:v>
                </c:pt>
                <c:pt idx="6">
                  <c:v>2.15</c:v>
                </c:pt>
                <c:pt idx="7">
                  <c:v>2.4</c:v>
                </c:pt>
                <c:pt idx="8">
                  <c:v>2.6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2.2999999999999998</c:v>
                </c:pt>
              </c:numCache>
            </c:numRef>
          </c:xVal>
          <c:yVal>
            <c:numRef>
              <c:f>'2.3 Beregn'!$G$2:$G$16</c:f>
              <c:numCache>
                <c:formatCode>General</c:formatCode>
                <c:ptCount val="15"/>
                <c:pt idx="0">
                  <c:v>35.890688259109538</c:v>
                </c:pt>
                <c:pt idx="1">
                  <c:v>98.431174089069373</c:v>
                </c:pt>
                <c:pt idx="2">
                  <c:v>-99.559716599189869</c:v>
                </c:pt>
                <c:pt idx="3">
                  <c:v>-7.9200404858302136</c:v>
                </c:pt>
                <c:pt idx="4">
                  <c:v>-37.920040485830214</c:v>
                </c:pt>
                <c:pt idx="5">
                  <c:v>-49.190283400809676</c:v>
                </c:pt>
                <c:pt idx="6">
                  <c:v>-278.6589068825906</c:v>
                </c:pt>
                <c:pt idx="7">
                  <c:v>65.890688259109538</c:v>
                </c:pt>
                <c:pt idx="8">
                  <c:v>257.53036437246965</c:v>
                </c:pt>
                <c:pt idx="9">
                  <c:v>34.251012145749428</c:v>
                </c:pt>
                <c:pt idx="10">
                  <c:v>40.070850202429938</c:v>
                </c:pt>
                <c:pt idx="11">
                  <c:v>92.611336032389318</c:v>
                </c:pt>
                <c:pt idx="12">
                  <c:v>-235.74898785425057</c:v>
                </c:pt>
                <c:pt idx="13">
                  <c:v>74.251012145749428</c:v>
                </c:pt>
                <c:pt idx="14">
                  <c:v>10.070850202429938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C-4FF7-8D54-9C19F9443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08768"/>
        <c:axId val="292742272"/>
      </c:scatterChart>
      <c:valAx>
        <c:axId val="202208768"/>
        <c:scaling>
          <c:orientation val="minMax"/>
          <c:max val="3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2742272"/>
        <c:crosses val="autoZero"/>
        <c:crossBetween val="midCat"/>
      </c:valAx>
      <c:valAx>
        <c:axId val="29274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Ei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208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u="none" strike="noStrike" baseline="0">
                <a:latin typeface="Times New Roman"/>
                <a:ea typeface="Times New Roman"/>
                <a:cs typeface="Times New Roman"/>
              </a:defRPr>
            </a:pPr>
            <a:r>
              <a:rPr lang="da-DK"/>
              <a:t>Test for normalitet</a:t>
            </a:r>
          </a:p>
        </c:rich>
      </c:tx>
      <c:overlay val="0"/>
      <c:spPr>
        <a:effectLst/>
      </c:spPr>
    </c:title>
    <c:autoTitleDeleted val="0"/>
    <c:plotArea>
      <c:layout>
        <c:manualLayout>
          <c:layoutTarget val="inner"/>
          <c:xMode val="edge"/>
          <c:yMode val="edge"/>
          <c:x val="0.19906856155175726"/>
          <c:y val="0.16001199850018746"/>
          <c:w val="0.68742526086678191"/>
          <c:h val="0.7280832395950506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'1.1 Normal'!$A$2:$A$16</c:f>
              <c:numCache>
                <c:formatCode>General</c:formatCode>
                <c:ptCount val="15"/>
                <c:pt idx="0">
                  <c:v>2240</c:v>
                </c:pt>
                <c:pt idx="1">
                  <c:v>2350</c:v>
                </c:pt>
                <c:pt idx="2">
                  <c:v>2410</c:v>
                </c:pt>
                <c:pt idx="3">
                  <c:v>2550</c:v>
                </c:pt>
                <c:pt idx="4">
                  <c:v>2620</c:v>
                </c:pt>
                <c:pt idx="5">
                  <c:v>2660</c:v>
                </c:pt>
                <c:pt idx="6">
                  <c:v>2730</c:v>
                </c:pt>
                <c:pt idx="7">
                  <c:v>2760</c:v>
                </c:pt>
                <c:pt idx="8">
                  <c:v>2890</c:v>
                </c:pt>
                <c:pt idx="9">
                  <c:v>2920</c:v>
                </c:pt>
                <c:pt idx="10">
                  <c:v>3090</c:v>
                </c:pt>
                <c:pt idx="11">
                  <c:v>3380</c:v>
                </c:pt>
                <c:pt idx="12">
                  <c:v>3420</c:v>
                </c:pt>
                <c:pt idx="13">
                  <c:v>3450</c:v>
                </c:pt>
                <c:pt idx="14">
                  <c:v>3610</c:v>
                </c:pt>
              </c:numCache>
            </c:numRef>
          </c:xVal>
          <c:yVal>
            <c:numRef>
              <c:f>'1.1 Normal'!$D$2:$D$16</c:f>
              <c:numCache>
                <c:formatCode>General</c:formatCode>
                <c:ptCount val="15"/>
                <c:pt idx="0">
                  <c:v>-1.8339146358159142</c:v>
                </c:pt>
                <c:pt idx="1">
                  <c:v>-1.2815515655446006</c:v>
                </c:pt>
                <c:pt idx="2">
                  <c:v>-0.96742156610170071</c:v>
                </c:pt>
                <c:pt idx="3">
                  <c:v>-0.72791329088164469</c:v>
                </c:pt>
                <c:pt idx="4">
                  <c:v>-0.52440051270804089</c:v>
                </c:pt>
                <c:pt idx="5">
                  <c:v>-0.34069482708779553</c:v>
                </c:pt>
                <c:pt idx="6">
                  <c:v>-0.16789400478810546</c:v>
                </c:pt>
                <c:pt idx="7">
                  <c:v>0</c:v>
                </c:pt>
                <c:pt idx="8">
                  <c:v>0.16789400478810546</c:v>
                </c:pt>
                <c:pt idx="9">
                  <c:v>0.34069482708779542</c:v>
                </c:pt>
                <c:pt idx="10">
                  <c:v>0.52440051270804078</c:v>
                </c:pt>
                <c:pt idx="11">
                  <c:v>0.72791329088164458</c:v>
                </c:pt>
                <c:pt idx="12">
                  <c:v>0.96742156610170071</c:v>
                </c:pt>
                <c:pt idx="13">
                  <c:v>1.2815515655446006</c:v>
                </c:pt>
                <c:pt idx="14">
                  <c:v>1.8339146358159142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B-4735-91D7-755B206D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93856"/>
        <c:axId val="317604224"/>
      </c:scatterChart>
      <c:valAx>
        <c:axId val="317593856"/>
        <c:scaling>
          <c:orientation val="minMax"/>
          <c:max val="4000"/>
          <c:min val="2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u="none" strike="noStrike" baseline="0">
                    <a:latin typeface="Times New Roman"/>
                    <a:ea typeface="Times New Roman"/>
                    <a:cs typeface="Times New Roman"/>
                  </a:defRPr>
                </a:pPr>
                <a:r>
                  <a:rPr lang="da-DK"/>
                  <a:t>LIL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crossAx val="317604224"/>
        <c:crosses val="autoZero"/>
        <c:crossBetween val="midCat"/>
      </c:valAx>
      <c:valAx>
        <c:axId val="31760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u="none" strike="noStrike" baseline="0">
                    <a:latin typeface="Times New Roman"/>
                    <a:ea typeface="Times New Roman"/>
                    <a:cs typeface="Times New Roman"/>
                  </a:defRPr>
                </a:pPr>
                <a:r>
                  <a:rPr lang="da-DK"/>
                  <a:t>  Z-værdi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crossAx val="31759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u="none" strike="noStrike" baseline="0">
                <a:latin typeface="Times New Roman"/>
                <a:ea typeface="Times New Roman"/>
                <a:cs typeface="Times New Roman"/>
              </a:defRPr>
            </a:pPr>
            <a:r>
              <a:rPr lang="da-DK"/>
              <a:t>Test for normalitet</a:t>
            </a:r>
          </a:p>
        </c:rich>
      </c:tx>
      <c:overlay val="0"/>
      <c:spPr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'3.2 Normal 2'!$A$2:$A$16</c:f>
              <c:numCache>
                <c:formatCode>General</c:formatCode>
                <c:ptCount val="15"/>
                <c:pt idx="0">
                  <c:v>2420</c:v>
                </c:pt>
                <c:pt idx="1">
                  <c:v>2460</c:v>
                </c:pt>
                <c:pt idx="2">
                  <c:v>2480</c:v>
                </c:pt>
                <c:pt idx="3">
                  <c:v>2480</c:v>
                </c:pt>
                <c:pt idx="4">
                  <c:v>2600</c:v>
                </c:pt>
                <c:pt idx="5">
                  <c:v>2650</c:v>
                </c:pt>
                <c:pt idx="6">
                  <c:v>2730</c:v>
                </c:pt>
                <c:pt idx="7">
                  <c:v>2820</c:v>
                </c:pt>
                <c:pt idx="8">
                  <c:v>2920</c:v>
                </c:pt>
                <c:pt idx="9">
                  <c:v>3120</c:v>
                </c:pt>
                <c:pt idx="10">
                  <c:v>3180</c:v>
                </c:pt>
                <c:pt idx="11">
                  <c:v>3220</c:v>
                </c:pt>
                <c:pt idx="12">
                  <c:v>3590</c:v>
                </c:pt>
                <c:pt idx="13">
                  <c:v>3600</c:v>
                </c:pt>
                <c:pt idx="14">
                  <c:v>3610</c:v>
                </c:pt>
              </c:numCache>
            </c:numRef>
          </c:xVal>
          <c:yVal>
            <c:numRef>
              <c:f>'3.2 Normal 2'!$D$2:$D$16</c:f>
              <c:numCache>
                <c:formatCode>General</c:formatCode>
                <c:ptCount val="15"/>
                <c:pt idx="0">
                  <c:v>-1.8339146358159142</c:v>
                </c:pt>
                <c:pt idx="1">
                  <c:v>-1.2815515655446006</c:v>
                </c:pt>
                <c:pt idx="2">
                  <c:v>-0.96742156610170071</c:v>
                </c:pt>
                <c:pt idx="3">
                  <c:v>-0.72791329088164469</c:v>
                </c:pt>
                <c:pt idx="4">
                  <c:v>-0.52440051270804089</c:v>
                </c:pt>
                <c:pt idx="5">
                  <c:v>-0.34069482708779553</c:v>
                </c:pt>
                <c:pt idx="6">
                  <c:v>-0.16789400478810546</c:v>
                </c:pt>
                <c:pt idx="7">
                  <c:v>0</c:v>
                </c:pt>
                <c:pt idx="8">
                  <c:v>0.16789400478810546</c:v>
                </c:pt>
                <c:pt idx="9">
                  <c:v>0.34069482708779542</c:v>
                </c:pt>
                <c:pt idx="10">
                  <c:v>0.52440051270804078</c:v>
                </c:pt>
                <c:pt idx="11">
                  <c:v>0.72791329088164458</c:v>
                </c:pt>
                <c:pt idx="12">
                  <c:v>0.96742156610170071</c:v>
                </c:pt>
                <c:pt idx="13">
                  <c:v>1.2815515655446006</c:v>
                </c:pt>
                <c:pt idx="14">
                  <c:v>1.8339146358159142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3-4B61-B5B6-630800ECD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34048"/>
        <c:axId val="317635968"/>
      </c:scatterChart>
      <c:valAx>
        <c:axId val="317634048"/>
        <c:scaling>
          <c:orientation val="minMax"/>
          <c:max val="3669.5"/>
          <c:min val="2360.5"/>
        </c:scaling>
        <c:delete val="0"/>
        <c:axPos val="b"/>
        <c:title>
          <c:tx>
            <c:rich>
              <a:bodyPr/>
              <a:lstStyle/>
              <a:p>
                <a:pPr>
                  <a:defRPr sz="1000" b="0" u="none" strike="noStrike" baseline="0">
                    <a:latin typeface="Times New Roman"/>
                    <a:ea typeface="Times New Roman"/>
                    <a:cs typeface="Times New Roman"/>
                  </a:defRPr>
                </a:pPr>
                <a:r>
                  <a:rPr lang="da-DK"/>
                  <a:t>FER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crossAx val="317635968"/>
        <c:crosses val="autoZero"/>
        <c:crossBetween val="midCat"/>
      </c:valAx>
      <c:valAx>
        <c:axId val="31763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u="none" strike="noStrike" baseline="0">
                    <a:latin typeface="Times New Roman"/>
                    <a:ea typeface="Times New Roman"/>
                    <a:cs typeface="Times New Roman"/>
                  </a:defRPr>
                </a:pPr>
                <a:r>
                  <a:rPr lang="da-DK"/>
                  <a:t>  Z-værdi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crossAx val="317634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u="none" strike="noStrike" baseline="0">
                <a:latin typeface="Times New Roman"/>
                <a:ea typeface="Times New Roman"/>
                <a:cs typeface="Times New Roman"/>
              </a:defRPr>
            </a:pPr>
            <a:r>
              <a:rPr lang="da-DK"/>
              <a:t>Test for normalitet</a:t>
            </a:r>
          </a:p>
        </c:rich>
      </c:tx>
      <c:overlay val="0"/>
      <c:spPr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'3.2 Normal 3'!$A$2:$A$13</c:f>
              <c:numCache>
                <c:formatCode>General</c:formatCode>
                <c:ptCount val="12"/>
                <c:pt idx="0">
                  <c:v>2170</c:v>
                </c:pt>
                <c:pt idx="1">
                  <c:v>2220</c:v>
                </c:pt>
                <c:pt idx="2">
                  <c:v>2530</c:v>
                </c:pt>
                <c:pt idx="3">
                  <c:v>2630</c:v>
                </c:pt>
                <c:pt idx="4">
                  <c:v>2660</c:v>
                </c:pt>
                <c:pt idx="5">
                  <c:v>2660</c:v>
                </c:pt>
                <c:pt idx="6">
                  <c:v>2730</c:v>
                </c:pt>
                <c:pt idx="7">
                  <c:v>2780</c:v>
                </c:pt>
                <c:pt idx="8">
                  <c:v>2920</c:v>
                </c:pt>
                <c:pt idx="9">
                  <c:v>2980</c:v>
                </c:pt>
                <c:pt idx="10">
                  <c:v>3180</c:v>
                </c:pt>
                <c:pt idx="11">
                  <c:v>3210</c:v>
                </c:pt>
              </c:numCache>
            </c:numRef>
          </c:xVal>
          <c:yVal>
            <c:numRef>
              <c:f>'3.2 Normal 3'!$D$2:$D$13</c:f>
              <c:numCache>
                <c:formatCode>General</c:formatCode>
                <c:ptCount val="12"/>
                <c:pt idx="0">
                  <c:v>-1.7316643961222451</c:v>
                </c:pt>
                <c:pt idx="1">
                  <c:v>-1.1503493803760083</c:v>
                </c:pt>
                <c:pt idx="2">
                  <c:v>-0.81221780149991241</c:v>
                </c:pt>
                <c:pt idx="3">
                  <c:v>-0.54852228269809788</c:v>
                </c:pt>
                <c:pt idx="4">
                  <c:v>-0.3186393639643752</c:v>
                </c:pt>
                <c:pt idx="5">
                  <c:v>-0.10463345561407539</c:v>
                </c:pt>
                <c:pt idx="6">
                  <c:v>0.10463345561407525</c:v>
                </c:pt>
                <c:pt idx="7">
                  <c:v>0.3186393639643752</c:v>
                </c:pt>
                <c:pt idx="8">
                  <c:v>0.54852228269809822</c:v>
                </c:pt>
                <c:pt idx="9">
                  <c:v>0.81221780149991241</c:v>
                </c:pt>
                <c:pt idx="10">
                  <c:v>1.1503493803760083</c:v>
                </c:pt>
                <c:pt idx="11">
                  <c:v>1.7316643961222455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3-44F7-BD8D-8C2DA295F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50976"/>
        <c:axId val="317552896"/>
      </c:scatterChart>
      <c:valAx>
        <c:axId val="317550976"/>
        <c:scaling>
          <c:orientation val="minMax"/>
          <c:max val="3262"/>
          <c:min val="2118"/>
        </c:scaling>
        <c:delete val="0"/>
        <c:axPos val="b"/>
        <c:title>
          <c:tx>
            <c:rich>
              <a:bodyPr/>
              <a:lstStyle/>
              <a:p>
                <a:pPr>
                  <a:defRPr sz="1000" b="0" u="none" strike="noStrike" baseline="0">
                    <a:latin typeface="Times New Roman"/>
                    <a:ea typeface="Times New Roman"/>
                    <a:cs typeface="Times New Roman"/>
                  </a:defRPr>
                </a:pPr>
                <a:r>
                  <a:rPr lang="da-DK"/>
                  <a:t>TYS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crossAx val="317552896"/>
        <c:crosses val="autoZero"/>
        <c:crossBetween val="midCat"/>
      </c:valAx>
      <c:valAx>
        <c:axId val="31755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u="none" strike="noStrike" baseline="0">
                    <a:latin typeface="Times New Roman"/>
                    <a:ea typeface="Times New Roman"/>
                    <a:cs typeface="Times New Roman"/>
                  </a:defRPr>
                </a:pPr>
                <a:r>
                  <a:rPr lang="da-DK"/>
                  <a:t>  Z-værdi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crossAx val="317550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6" Type="http://schemas.openxmlformats.org/officeDocument/2006/relationships/image" Target="../media/image4.emf"/><Relationship Id="rId5" Type="http://schemas.openxmlformats.org/officeDocument/2006/relationships/image" Target="../media/image3.emf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4" Type="http://schemas.openxmlformats.org/officeDocument/2006/relationships/image" Target="../media/image12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48</xdr:row>
      <xdr:rowOff>45720</xdr:rowOff>
    </xdr:from>
    <xdr:to>
      <xdr:col>4</xdr:col>
      <xdr:colOff>121920</xdr:colOff>
      <xdr:row>48</xdr:row>
      <xdr:rowOff>45720</xdr:rowOff>
    </xdr:to>
    <xdr:cxnSp macro="">
      <xdr:nvCxnSpPr>
        <xdr:cNvPr id="6" name="Lige forbindelse 5"/>
        <xdr:cNvCxnSpPr/>
      </xdr:nvCxnSpPr>
      <xdr:spPr>
        <a:xfrm>
          <a:off x="2834640" y="10378440"/>
          <a:ext cx="1066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99060</xdr:colOff>
      <xdr:row>58</xdr:row>
      <xdr:rowOff>38100</xdr:rowOff>
    </xdr:from>
    <xdr:to>
      <xdr:col>4</xdr:col>
      <xdr:colOff>190500</xdr:colOff>
      <xdr:row>58</xdr:row>
      <xdr:rowOff>38100</xdr:rowOff>
    </xdr:to>
    <xdr:sp macro="" textlink="">
      <xdr:nvSpPr>
        <xdr:cNvPr id="7" name="Line 1"/>
        <xdr:cNvSpPr>
          <a:spLocks noChangeShapeType="1"/>
        </xdr:cNvSpPr>
      </xdr:nvSpPr>
      <xdr:spPr bwMode="auto">
        <a:xfrm>
          <a:off x="3451860" y="1684020"/>
          <a:ext cx="91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99060</xdr:colOff>
      <xdr:row>134</xdr:row>
      <xdr:rowOff>38100</xdr:rowOff>
    </xdr:from>
    <xdr:to>
      <xdr:col>4</xdr:col>
      <xdr:colOff>190500</xdr:colOff>
      <xdr:row>134</xdr:row>
      <xdr:rowOff>38100</xdr:rowOff>
    </xdr:to>
    <xdr:sp macro="" textlink="">
      <xdr:nvSpPr>
        <xdr:cNvPr id="20" name="Line 1"/>
        <xdr:cNvSpPr>
          <a:spLocks noChangeShapeType="1"/>
        </xdr:cNvSpPr>
      </xdr:nvSpPr>
      <xdr:spPr bwMode="auto">
        <a:xfrm>
          <a:off x="4122420" y="1912620"/>
          <a:ext cx="91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160020</xdr:colOff>
      <xdr:row>154</xdr:row>
      <xdr:rowOff>30480</xdr:rowOff>
    </xdr:from>
    <xdr:to>
      <xdr:col>1</xdr:col>
      <xdr:colOff>236220</xdr:colOff>
      <xdr:row>154</xdr:row>
      <xdr:rowOff>30480</xdr:rowOff>
    </xdr:to>
    <xdr:sp macro="" textlink="">
      <xdr:nvSpPr>
        <xdr:cNvPr id="24" name="Line 15"/>
        <xdr:cNvSpPr>
          <a:spLocks noChangeShapeType="1"/>
        </xdr:cNvSpPr>
      </xdr:nvSpPr>
      <xdr:spPr bwMode="auto">
        <a:xfrm>
          <a:off x="160020" y="24292560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144780</xdr:colOff>
      <xdr:row>161</xdr:row>
      <xdr:rowOff>76200</xdr:rowOff>
    </xdr:from>
    <xdr:to>
      <xdr:col>5</xdr:col>
      <xdr:colOff>266700</xdr:colOff>
      <xdr:row>161</xdr:row>
      <xdr:rowOff>83820</xdr:rowOff>
    </xdr:to>
    <xdr:cxnSp macro="">
      <xdr:nvCxnSpPr>
        <xdr:cNvPr id="29" name="Lige forbindelse 28"/>
        <xdr:cNvCxnSpPr/>
      </xdr:nvCxnSpPr>
      <xdr:spPr>
        <a:xfrm>
          <a:off x="3825240" y="32956500"/>
          <a:ext cx="12192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123</xdr:row>
      <xdr:rowOff>45720</xdr:rowOff>
    </xdr:from>
    <xdr:to>
      <xdr:col>3</xdr:col>
      <xdr:colOff>121920</xdr:colOff>
      <xdr:row>123</xdr:row>
      <xdr:rowOff>45720</xdr:rowOff>
    </xdr:to>
    <xdr:cxnSp macro="">
      <xdr:nvCxnSpPr>
        <xdr:cNvPr id="16" name="Lige forbindelse 15"/>
        <xdr:cNvCxnSpPr/>
      </xdr:nvCxnSpPr>
      <xdr:spPr>
        <a:xfrm>
          <a:off x="3025140" y="10576560"/>
          <a:ext cx="1066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99060</xdr:colOff>
      <xdr:row>134</xdr:row>
      <xdr:rowOff>38100</xdr:rowOff>
    </xdr:from>
    <xdr:to>
      <xdr:col>4</xdr:col>
      <xdr:colOff>190500</xdr:colOff>
      <xdr:row>134</xdr:row>
      <xdr:rowOff>38100</xdr:rowOff>
    </xdr:to>
    <xdr:sp macro="" textlink="">
      <xdr:nvSpPr>
        <xdr:cNvPr id="33" name="Line 1"/>
        <xdr:cNvSpPr>
          <a:spLocks noChangeShapeType="1"/>
        </xdr:cNvSpPr>
      </xdr:nvSpPr>
      <xdr:spPr bwMode="auto">
        <a:xfrm>
          <a:off x="4122420" y="1912620"/>
          <a:ext cx="91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99060</xdr:colOff>
      <xdr:row>134</xdr:row>
      <xdr:rowOff>38100</xdr:rowOff>
    </xdr:from>
    <xdr:to>
      <xdr:col>4</xdr:col>
      <xdr:colOff>190500</xdr:colOff>
      <xdr:row>134</xdr:row>
      <xdr:rowOff>38100</xdr:rowOff>
    </xdr:to>
    <xdr:sp macro="" textlink="">
      <xdr:nvSpPr>
        <xdr:cNvPr id="36" name="Line 1"/>
        <xdr:cNvSpPr>
          <a:spLocks noChangeShapeType="1"/>
        </xdr:cNvSpPr>
      </xdr:nvSpPr>
      <xdr:spPr bwMode="auto">
        <a:xfrm>
          <a:off x="4122420" y="1912620"/>
          <a:ext cx="91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99060</xdr:colOff>
      <xdr:row>134</xdr:row>
      <xdr:rowOff>38100</xdr:rowOff>
    </xdr:from>
    <xdr:to>
      <xdr:col>4</xdr:col>
      <xdr:colOff>190500</xdr:colOff>
      <xdr:row>134</xdr:row>
      <xdr:rowOff>38100</xdr:rowOff>
    </xdr:to>
    <xdr:sp macro="" textlink="">
      <xdr:nvSpPr>
        <xdr:cNvPr id="39" name="Line 1"/>
        <xdr:cNvSpPr>
          <a:spLocks noChangeShapeType="1"/>
        </xdr:cNvSpPr>
      </xdr:nvSpPr>
      <xdr:spPr bwMode="auto">
        <a:xfrm>
          <a:off x="4122420" y="1912620"/>
          <a:ext cx="91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160020</xdr:colOff>
      <xdr:row>159</xdr:row>
      <xdr:rowOff>30480</xdr:rowOff>
    </xdr:from>
    <xdr:to>
      <xdr:col>1</xdr:col>
      <xdr:colOff>236220</xdr:colOff>
      <xdr:row>159</xdr:row>
      <xdr:rowOff>30480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>
          <a:off x="160020" y="24292560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</xdr:row>
      <xdr:rowOff>0</xdr:rowOff>
    </xdr:from>
    <xdr:to>
      <xdr:col>7</xdr:col>
      <xdr:colOff>137160</xdr:colOff>
      <xdr:row>18</xdr:row>
      <xdr:rowOff>91440</xdr:rowOff>
    </xdr:to>
    <xdr:graphicFrame macro="">
      <xdr:nvGraphicFramePr>
        <xdr:cNvPr id="26" name="Diagram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114300</xdr:colOff>
      <xdr:row>35</xdr:row>
      <xdr:rowOff>30480</xdr:rowOff>
    </xdr:to>
    <xdr:pic>
      <xdr:nvPicPr>
        <xdr:cNvPr id="35" name="Billed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676400"/>
          <a:ext cx="922020" cy="4724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4</xdr:col>
      <xdr:colOff>99060</xdr:colOff>
      <xdr:row>58</xdr:row>
      <xdr:rowOff>38100</xdr:rowOff>
    </xdr:from>
    <xdr:to>
      <xdr:col>4</xdr:col>
      <xdr:colOff>190500</xdr:colOff>
      <xdr:row>58</xdr:row>
      <xdr:rowOff>38100</xdr:rowOff>
    </xdr:to>
    <xdr:sp macro="" textlink="">
      <xdr:nvSpPr>
        <xdr:cNvPr id="38" name="Line 1"/>
        <xdr:cNvSpPr>
          <a:spLocks noChangeShapeType="1"/>
        </xdr:cNvSpPr>
      </xdr:nvSpPr>
      <xdr:spPr bwMode="auto">
        <a:xfrm>
          <a:off x="3451860" y="1684020"/>
          <a:ext cx="91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754380</xdr:colOff>
      <xdr:row>61</xdr:row>
      <xdr:rowOff>30480</xdr:rowOff>
    </xdr:to>
    <xdr:pic>
      <xdr:nvPicPr>
        <xdr:cNvPr id="42" name="Billede 4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844040"/>
          <a:ext cx="754380" cy="4724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4</xdr:col>
      <xdr:colOff>327660</xdr:colOff>
      <xdr:row>75</xdr:row>
      <xdr:rowOff>22860</xdr:rowOff>
    </xdr:from>
    <xdr:to>
      <xdr:col>8</xdr:col>
      <xdr:colOff>655320</xdr:colOff>
      <xdr:row>88</xdr:row>
      <xdr:rowOff>114300</xdr:rowOff>
    </xdr:to>
    <xdr:graphicFrame macro="">
      <xdr:nvGraphicFramePr>
        <xdr:cNvPr id="44" name="Diagram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45720</xdr:colOff>
      <xdr:row>105</xdr:row>
      <xdr:rowOff>38100</xdr:rowOff>
    </xdr:from>
    <xdr:to>
      <xdr:col>1</xdr:col>
      <xdr:colOff>518160</xdr:colOff>
      <xdr:row>107</xdr:row>
      <xdr:rowOff>114300</xdr:rowOff>
    </xdr:to>
    <xdr:pic>
      <xdr:nvPicPr>
        <xdr:cNvPr id="45" name="Billede 1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" y="21457920"/>
          <a:ext cx="472440" cy="487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4</xdr:col>
      <xdr:colOff>106680</xdr:colOff>
      <xdr:row>133</xdr:row>
      <xdr:rowOff>83820</xdr:rowOff>
    </xdr:from>
    <xdr:to>
      <xdr:col>4</xdr:col>
      <xdr:colOff>198120</xdr:colOff>
      <xdr:row>133</xdr:row>
      <xdr:rowOff>83820</xdr:rowOff>
    </xdr:to>
    <xdr:sp macro="" textlink="">
      <xdr:nvSpPr>
        <xdr:cNvPr id="46" name="Line 6"/>
        <xdr:cNvSpPr>
          <a:spLocks noChangeShapeType="1"/>
        </xdr:cNvSpPr>
      </xdr:nvSpPr>
      <xdr:spPr bwMode="auto">
        <a:xfrm>
          <a:off x="4800600" y="1744980"/>
          <a:ext cx="91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762000</xdr:colOff>
      <xdr:row>135</xdr:row>
      <xdr:rowOff>0</xdr:rowOff>
    </xdr:to>
    <xdr:pic>
      <xdr:nvPicPr>
        <xdr:cNvPr id="47" name="Billede 2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661160"/>
          <a:ext cx="762000" cy="487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1</xdr:col>
      <xdr:colOff>160020</xdr:colOff>
      <xdr:row>159</xdr:row>
      <xdr:rowOff>30480</xdr:rowOff>
    </xdr:from>
    <xdr:to>
      <xdr:col>1</xdr:col>
      <xdr:colOff>236220</xdr:colOff>
      <xdr:row>159</xdr:row>
      <xdr:rowOff>30480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>
          <a:off x="160020" y="24292560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</xdr:row>
      <xdr:rowOff>1905</xdr:rowOff>
    </xdr:from>
    <xdr:to>
      <xdr:col>8</xdr:col>
      <xdr:colOff>340995</xdr:colOff>
      <xdr:row>9</xdr:row>
      <xdr:rowOff>140970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579120</xdr:colOff>
      <xdr:row>9</xdr:row>
      <xdr:rowOff>140970</xdr:rowOff>
    </xdr:from>
    <xdr:to>
      <xdr:col>8</xdr:col>
      <xdr:colOff>340995</xdr:colOff>
      <xdr:row>18</xdr:row>
      <xdr:rowOff>81915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26</xdr:row>
      <xdr:rowOff>53340</xdr:rowOff>
    </xdr:from>
    <xdr:to>
      <xdr:col>3</xdr:col>
      <xdr:colOff>129540</xdr:colOff>
      <xdr:row>26</xdr:row>
      <xdr:rowOff>53340</xdr:rowOff>
    </xdr:to>
    <xdr:sp macro="" textlink="">
      <xdr:nvSpPr>
        <xdr:cNvPr id="8" name="Line 11"/>
        <xdr:cNvSpPr>
          <a:spLocks noChangeShapeType="1"/>
        </xdr:cNvSpPr>
      </xdr:nvSpPr>
      <xdr:spPr bwMode="auto">
        <a:xfrm>
          <a:off x="2042160" y="251460"/>
          <a:ext cx="990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1</xdr:col>
      <xdr:colOff>213360</xdr:colOff>
      <xdr:row>42</xdr:row>
      <xdr:rowOff>144780</xdr:rowOff>
    </xdr:to>
    <xdr:pic>
      <xdr:nvPicPr>
        <xdr:cNvPr id="9" name="Billed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0860"/>
          <a:ext cx="883920" cy="541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7</xdr:col>
      <xdr:colOff>510540</xdr:colOff>
      <xdr:row>44</xdr:row>
      <xdr:rowOff>76200</xdr:rowOff>
    </xdr:to>
    <xdr:pic>
      <xdr:nvPicPr>
        <xdr:cNvPr id="10" name="Bartle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3070860"/>
          <a:ext cx="1851660" cy="868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3</xdr:col>
      <xdr:colOff>30480</xdr:colOff>
      <xdr:row>26</xdr:row>
      <xdr:rowOff>53340</xdr:rowOff>
    </xdr:from>
    <xdr:to>
      <xdr:col>3</xdr:col>
      <xdr:colOff>129540</xdr:colOff>
      <xdr:row>26</xdr:row>
      <xdr:rowOff>53340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>
          <a:off x="2042160" y="251460"/>
          <a:ext cx="990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1</xdr:col>
      <xdr:colOff>213360</xdr:colOff>
      <xdr:row>42</xdr:row>
      <xdr:rowOff>137160</xdr:rowOff>
    </xdr:to>
    <xdr:pic>
      <xdr:nvPicPr>
        <xdr:cNvPr id="12" name="Billed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3720"/>
          <a:ext cx="883920" cy="541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7</xdr:col>
      <xdr:colOff>510540</xdr:colOff>
      <xdr:row>44</xdr:row>
      <xdr:rowOff>68580</xdr:rowOff>
    </xdr:to>
    <xdr:pic>
      <xdr:nvPicPr>
        <xdr:cNvPr id="13" name="Bartle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3093720"/>
          <a:ext cx="1851660" cy="868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76200</xdr:colOff>
      <xdr:row>78</xdr:row>
      <xdr:rowOff>53340</xdr:rowOff>
    </xdr:from>
    <xdr:to>
      <xdr:col>4</xdr:col>
      <xdr:colOff>251460</xdr:colOff>
      <xdr:row>91</xdr:row>
      <xdr:rowOff>144780</xdr:rowOff>
    </xdr:to>
    <xdr:graphicFrame macro="">
      <xdr:nvGraphicFramePr>
        <xdr:cNvPr id="14" name="Diagra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4</xdr:col>
      <xdr:colOff>175260</xdr:colOff>
      <xdr:row>77</xdr:row>
      <xdr:rowOff>91440</xdr:rowOff>
    </xdr:to>
    <xdr:graphicFrame macro="">
      <xdr:nvGraphicFramePr>
        <xdr:cNvPr id="15" name="Diagra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4</xdr:col>
      <xdr:colOff>175260</xdr:colOff>
      <xdr:row>106</xdr:row>
      <xdr:rowOff>91440</xdr:rowOff>
    </xdr:to>
    <xdr:graphicFrame macro="">
      <xdr:nvGraphicFramePr>
        <xdr:cNvPr id="16" name="Diagra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53340</xdr:rowOff>
    </xdr:from>
    <xdr:to>
      <xdr:col>3</xdr:col>
      <xdr:colOff>129540</xdr:colOff>
      <xdr:row>1</xdr:row>
      <xdr:rowOff>53340</xdr:rowOff>
    </xdr:to>
    <xdr:sp macro="" textlink="">
      <xdr:nvSpPr>
        <xdr:cNvPr id="2" name="Line 11"/>
        <xdr:cNvSpPr>
          <a:spLocks noChangeShapeType="1"/>
        </xdr:cNvSpPr>
      </xdr:nvSpPr>
      <xdr:spPr bwMode="auto">
        <a:xfrm>
          <a:off x="30480" y="19781520"/>
          <a:ext cx="990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213360</xdr:colOff>
      <xdr:row>17</xdr:row>
      <xdr:rowOff>137160</xdr:rowOff>
    </xdr:to>
    <xdr:pic>
      <xdr:nvPicPr>
        <xdr:cNvPr id="3" name="Billed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0860"/>
          <a:ext cx="883920" cy="541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7</xdr:col>
      <xdr:colOff>510540</xdr:colOff>
      <xdr:row>19</xdr:row>
      <xdr:rowOff>68580</xdr:rowOff>
    </xdr:to>
    <xdr:pic>
      <xdr:nvPicPr>
        <xdr:cNvPr id="4" name="Bartle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3070860"/>
          <a:ext cx="1851660" cy="868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25400</xdr:rowOff>
    </xdr:from>
    <xdr:to>
      <xdr:col>8</xdr:col>
      <xdr:colOff>467360</xdr:colOff>
      <xdr:row>13</xdr:row>
      <xdr:rowOff>116840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25400</xdr:rowOff>
    </xdr:from>
    <xdr:to>
      <xdr:col>8</xdr:col>
      <xdr:colOff>467360</xdr:colOff>
      <xdr:row>13</xdr:row>
      <xdr:rowOff>116840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6</xdr:col>
      <xdr:colOff>0</xdr:colOff>
      <xdr:row>69</xdr:row>
      <xdr:rowOff>76200</xdr:rowOff>
    </xdr:to>
    <xdr:pic>
      <xdr:nvPicPr>
        <xdr:cNvPr id="8" name="Billed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240280"/>
          <a:ext cx="3543300" cy="4648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2</xdr:col>
      <xdr:colOff>830580</xdr:colOff>
      <xdr:row>91</xdr:row>
      <xdr:rowOff>167640</xdr:rowOff>
    </xdr:to>
    <xdr:pic>
      <xdr:nvPicPr>
        <xdr:cNvPr id="9" name="Billede 2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807720"/>
          <a:ext cx="1493520" cy="36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5</xdr:col>
      <xdr:colOff>411480</xdr:colOff>
      <xdr:row>99</xdr:row>
      <xdr:rowOff>106680</xdr:rowOff>
    </xdr:to>
    <xdr:pic>
      <xdr:nvPicPr>
        <xdr:cNvPr id="10" name="Billede 2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2514600"/>
          <a:ext cx="1203960" cy="304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3</xdr:col>
      <xdr:colOff>175260</xdr:colOff>
      <xdr:row>97</xdr:row>
      <xdr:rowOff>30480</xdr:rowOff>
    </xdr:to>
    <xdr:pic>
      <xdr:nvPicPr>
        <xdr:cNvPr id="11" name="Billede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600200"/>
          <a:ext cx="1821180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7</xdr:col>
      <xdr:colOff>190500</xdr:colOff>
      <xdr:row>13</xdr:row>
      <xdr:rowOff>68580</xdr:rowOff>
    </xdr:to>
    <xdr:pic>
      <xdr:nvPicPr>
        <xdr:cNvPr id="2" name="Billed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438400"/>
          <a:ext cx="3543300" cy="4648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4</xdr:col>
      <xdr:colOff>152400</xdr:colOff>
      <xdr:row>5</xdr:row>
      <xdr:rowOff>167640</xdr:rowOff>
    </xdr:to>
    <xdr:pic>
      <xdr:nvPicPr>
        <xdr:cNvPr id="2" name="Billed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792480"/>
          <a:ext cx="1493520" cy="36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533400</xdr:colOff>
      <xdr:row>13</xdr:row>
      <xdr:rowOff>106680</xdr:rowOff>
    </xdr:to>
    <xdr:pic>
      <xdr:nvPicPr>
        <xdr:cNvPr id="3" name="Billede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2499360"/>
          <a:ext cx="1203960" cy="304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4</xdr:col>
      <xdr:colOff>480060</xdr:colOff>
      <xdr:row>11</xdr:row>
      <xdr:rowOff>99060</xdr:rowOff>
    </xdr:to>
    <xdr:pic>
      <xdr:nvPicPr>
        <xdr:cNvPr id="4" name="Billede 1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600200"/>
          <a:ext cx="1821180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25400</xdr:rowOff>
    </xdr:from>
    <xdr:to>
      <xdr:col>8</xdr:col>
      <xdr:colOff>467360</xdr:colOff>
      <xdr:row>13</xdr:row>
      <xdr:rowOff>116840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3</xdr:col>
      <xdr:colOff>251460</xdr:colOff>
      <xdr:row>10</xdr:row>
      <xdr:rowOff>53340</xdr:rowOff>
    </xdr:to>
    <xdr:pic>
      <xdr:nvPicPr>
        <xdr:cNvPr id="2" name="Billed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783080"/>
          <a:ext cx="922020" cy="4724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8</xdr:row>
      <xdr:rowOff>38100</xdr:rowOff>
    </xdr:from>
    <xdr:to>
      <xdr:col>5</xdr:col>
      <xdr:colOff>190500</xdr:colOff>
      <xdr:row>8</xdr:row>
      <xdr:rowOff>38100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99060" y="426720"/>
          <a:ext cx="91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83820</xdr:colOff>
      <xdr:row>11</xdr:row>
      <xdr:rowOff>53340</xdr:rowOff>
    </xdr:to>
    <xdr:pic>
      <xdr:nvPicPr>
        <xdr:cNvPr id="3" name="Billed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844040"/>
          <a:ext cx="754380" cy="4724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25400</xdr:rowOff>
    </xdr:from>
    <xdr:to>
      <xdr:col>8</xdr:col>
      <xdr:colOff>467360</xdr:colOff>
      <xdr:row>13</xdr:row>
      <xdr:rowOff>116840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3</xdr:col>
      <xdr:colOff>472440</xdr:colOff>
      <xdr:row>9</xdr:row>
      <xdr:rowOff>91440</xdr:rowOff>
    </xdr:to>
    <xdr:pic>
      <xdr:nvPicPr>
        <xdr:cNvPr id="2" name="Billede 1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676400"/>
          <a:ext cx="472440" cy="5029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8</xdr:row>
      <xdr:rowOff>83820</xdr:rowOff>
    </xdr:from>
    <xdr:to>
      <xdr:col>7</xdr:col>
      <xdr:colOff>198120</xdr:colOff>
      <xdr:row>8</xdr:row>
      <xdr:rowOff>83820</xdr:rowOff>
    </xdr:to>
    <xdr:sp macro="" textlink="">
      <xdr:nvSpPr>
        <xdr:cNvPr id="2" name="Line 6"/>
        <xdr:cNvSpPr>
          <a:spLocks noChangeShapeType="1"/>
        </xdr:cNvSpPr>
      </xdr:nvSpPr>
      <xdr:spPr bwMode="auto">
        <a:xfrm>
          <a:off x="106680" y="3543300"/>
          <a:ext cx="91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5</xdr:col>
      <xdr:colOff>91440</xdr:colOff>
      <xdr:row>10</xdr:row>
      <xdr:rowOff>7620</xdr:rowOff>
    </xdr:to>
    <xdr:pic>
      <xdr:nvPicPr>
        <xdr:cNvPr id="3" name="Billed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" y="1615440"/>
          <a:ext cx="762000" cy="487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97</xdr:row>
      <xdr:rowOff>38100</xdr:rowOff>
    </xdr:from>
    <xdr:to>
      <xdr:col>3</xdr:col>
      <xdr:colOff>22860</xdr:colOff>
      <xdr:row>100</xdr:row>
      <xdr:rowOff>99060</xdr:rowOff>
    </xdr:to>
    <xdr:pic>
      <xdr:nvPicPr>
        <xdr:cNvPr id="3" name="Billed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3100"/>
          <a:ext cx="3322320" cy="647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883920</xdr:colOff>
      <xdr:row>19</xdr:row>
      <xdr:rowOff>76200</xdr:rowOff>
    </xdr:from>
    <xdr:to>
      <xdr:col>1</xdr:col>
      <xdr:colOff>952500</xdr:colOff>
      <xdr:row>19</xdr:row>
      <xdr:rowOff>76200</xdr:rowOff>
    </xdr:to>
    <xdr:sp macro="" textlink="">
      <xdr:nvSpPr>
        <xdr:cNvPr id="2" name="Line 9"/>
        <xdr:cNvSpPr>
          <a:spLocks noChangeShapeType="1"/>
        </xdr:cNvSpPr>
      </xdr:nvSpPr>
      <xdr:spPr bwMode="auto">
        <a:xfrm flipV="1">
          <a:off x="1493520" y="3680460"/>
          <a:ext cx="685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1455420</xdr:colOff>
      <xdr:row>19</xdr:row>
      <xdr:rowOff>83820</xdr:rowOff>
    </xdr:from>
    <xdr:to>
      <xdr:col>1</xdr:col>
      <xdr:colOff>1554480</xdr:colOff>
      <xdr:row>19</xdr:row>
      <xdr:rowOff>83820</xdr:rowOff>
    </xdr:to>
    <xdr:sp macro="" textlink="">
      <xdr:nvSpPr>
        <xdr:cNvPr id="3" name="Line 10"/>
        <xdr:cNvSpPr>
          <a:spLocks noChangeShapeType="1"/>
        </xdr:cNvSpPr>
      </xdr:nvSpPr>
      <xdr:spPr bwMode="auto">
        <a:xfrm>
          <a:off x="2065020" y="3688080"/>
          <a:ext cx="990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68580</xdr:rowOff>
    </xdr:from>
    <xdr:to>
      <xdr:col>1</xdr:col>
      <xdr:colOff>2651760</xdr:colOff>
      <xdr:row>36</xdr:row>
      <xdr:rowOff>114300</xdr:rowOff>
    </xdr:to>
    <xdr:pic>
      <xdr:nvPicPr>
        <xdr:cNvPr id="4" name="Billed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5540"/>
          <a:ext cx="2400300" cy="548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38100</xdr:rowOff>
    </xdr:from>
    <xdr:to>
      <xdr:col>1</xdr:col>
      <xdr:colOff>2651760</xdr:colOff>
      <xdr:row>27</xdr:row>
      <xdr:rowOff>91440</xdr:rowOff>
    </xdr:to>
    <xdr:pic>
      <xdr:nvPicPr>
        <xdr:cNvPr id="5" name="Billede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7240"/>
          <a:ext cx="2606040" cy="556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tabSelected="1" workbookViewId="0"/>
  </sheetViews>
  <sheetFormatPr defaultRowHeight="15.75" x14ac:dyDescent="0.25"/>
  <cols>
    <col min="2" max="2" width="10.625" customWidth="1"/>
    <col min="4" max="4" width="11.25" customWidth="1"/>
    <col min="6" max="6" width="10.25" customWidth="1"/>
  </cols>
  <sheetData>
    <row r="1" spans="1:2" x14ac:dyDescent="0.25">
      <c r="A1" t="s">
        <v>0</v>
      </c>
    </row>
    <row r="2" spans="1:2" x14ac:dyDescent="0.25">
      <c r="B2" t="s">
        <v>175</v>
      </c>
    </row>
    <row r="4" spans="1:2" x14ac:dyDescent="0.25">
      <c r="A4" t="s">
        <v>34</v>
      </c>
    </row>
    <row r="6" spans="1:2" x14ac:dyDescent="0.25">
      <c r="B6" t="s">
        <v>176</v>
      </c>
    </row>
    <row r="7" spans="1:2" x14ac:dyDescent="0.25">
      <c r="B7">
        <v>2890</v>
      </c>
    </row>
    <row r="8" spans="1:2" x14ac:dyDescent="0.25">
      <c r="B8">
        <v>2550</v>
      </c>
    </row>
    <row r="9" spans="1:2" x14ac:dyDescent="0.25">
      <c r="B9">
        <v>3090</v>
      </c>
    </row>
    <row r="10" spans="1:2" x14ac:dyDescent="0.25">
      <c r="B10">
        <v>3450</v>
      </c>
    </row>
    <row r="11" spans="1:2" x14ac:dyDescent="0.25">
      <c r="B11">
        <v>3420</v>
      </c>
    </row>
    <row r="12" spans="1:2" x14ac:dyDescent="0.25">
      <c r="B12">
        <v>3610</v>
      </c>
    </row>
    <row r="13" spans="1:2" x14ac:dyDescent="0.25">
      <c r="B13">
        <v>2240</v>
      </c>
    </row>
    <row r="14" spans="1:2" x14ac:dyDescent="0.25">
      <c r="B14">
        <v>2920</v>
      </c>
    </row>
    <row r="15" spans="1:2" x14ac:dyDescent="0.25">
      <c r="B15">
        <v>3380</v>
      </c>
    </row>
    <row r="16" spans="1:2" x14ac:dyDescent="0.25">
      <c r="B16">
        <v>2620</v>
      </c>
    </row>
    <row r="17" spans="1:9" x14ac:dyDescent="0.25">
      <c r="B17">
        <v>2760</v>
      </c>
    </row>
    <row r="18" spans="1:9" x14ac:dyDescent="0.25">
      <c r="B18">
        <v>2410</v>
      </c>
    </row>
    <row r="19" spans="1:9" x14ac:dyDescent="0.25">
      <c r="B19">
        <v>2350</v>
      </c>
    </row>
    <row r="20" spans="1:9" ht="16.5" thickBot="1" x14ac:dyDescent="0.3">
      <c r="B20">
        <v>2660</v>
      </c>
    </row>
    <row r="21" spans="1:9" x14ac:dyDescent="0.25">
      <c r="B21">
        <v>2730</v>
      </c>
      <c r="D21" t="s">
        <v>55</v>
      </c>
      <c r="E21" s="74" t="s">
        <v>56</v>
      </c>
      <c r="F21" s="18"/>
      <c r="G21" s="18"/>
      <c r="H21" s="18"/>
      <c r="I21" s="19"/>
    </row>
    <row r="22" spans="1:9" ht="16.5" thickBot="1" x14ac:dyDescent="0.3">
      <c r="E22" s="75" t="s">
        <v>57</v>
      </c>
      <c r="F22" s="24"/>
      <c r="G22" s="24"/>
      <c r="H22" s="24"/>
      <c r="I22" s="25"/>
    </row>
    <row r="24" spans="1:9" x14ac:dyDescent="0.25">
      <c r="A24" t="s">
        <v>35</v>
      </c>
    </row>
    <row r="25" spans="1:9" ht="17.25" x14ac:dyDescent="0.25">
      <c r="B25" t="s">
        <v>186</v>
      </c>
      <c r="E25" s="56" t="s">
        <v>58</v>
      </c>
      <c r="F25" s="5">
        <f>VAR(B7:B22)</f>
        <v>186960</v>
      </c>
    </row>
    <row r="26" spans="1:9" x14ac:dyDescent="0.25">
      <c r="B26" t="s">
        <v>95</v>
      </c>
    </row>
    <row r="27" spans="1:9" x14ac:dyDescent="0.25">
      <c r="E27" s="90" t="s">
        <v>179</v>
      </c>
      <c r="F27">
        <v>0.05</v>
      </c>
    </row>
    <row r="28" spans="1:9" ht="20.25" x14ac:dyDescent="0.35">
      <c r="E28" s="142" t="s">
        <v>182</v>
      </c>
      <c r="F28">
        <v>122500</v>
      </c>
    </row>
    <row r="29" spans="1:9" ht="20.25" x14ac:dyDescent="0.35">
      <c r="E29" s="142" t="s">
        <v>183</v>
      </c>
      <c r="F29">
        <v>122500</v>
      </c>
    </row>
    <row r="30" spans="1:9" x14ac:dyDescent="0.25">
      <c r="B30" s="57" t="s">
        <v>60</v>
      </c>
    </row>
    <row r="31" spans="1:9" x14ac:dyDescent="0.25">
      <c r="B31" s="52" t="s">
        <v>61</v>
      </c>
    </row>
    <row r="33" spans="1:8" x14ac:dyDescent="0.25">
      <c r="B33" s="57" t="s">
        <v>62</v>
      </c>
      <c r="E33" s="57" t="s">
        <v>59</v>
      </c>
    </row>
    <row r="34" spans="1:8" x14ac:dyDescent="0.25">
      <c r="E34" s="142" t="s">
        <v>177</v>
      </c>
      <c r="F34">
        <v>15</v>
      </c>
    </row>
    <row r="35" spans="1:8" x14ac:dyDescent="0.25">
      <c r="E35" s="142" t="s">
        <v>178</v>
      </c>
      <c r="F35">
        <v>186960</v>
      </c>
    </row>
    <row r="37" spans="1:8" x14ac:dyDescent="0.25">
      <c r="B37" t="s">
        <v>63</v>
      </c>
      <c r="C37" s="59">
        <v>21.366857142857143</v>
      </c>
    </row>
    <row r="39" spans="1:8" x14ac:dyDescent="0.25">
      <c r="B39" s="57" t="s">
        <v>64</v>
      </c>
    </row>
    <row r="40" spans="1:8" x14ac:dyDescent="0.25">
      <c r="B40" s="142" t="s">
        <v>27</v>
      </c>
      <c r="C40" s="59">
        <v>0.18518823266617426</v>
      </c>
    </row>
    <row r="41" spans="1:8" ht="18.75" x14ac:dyDescent="0.35">
      <c r="B41" s="58" t="s">
        <v>180</v>
      </c>
      <c r="F41" s="59">
        <v>26.118948045037371</v>
      </c>
    </row>
    <row r="42" spans="1:8" ht="18.75" x14ac:dyDescent="0.35">
      <c r="B42" s="58" t="s">
        <v>181</v>
      </c>
      <c r="F42" s="59">
        <v>5.6287261030397318</v>
      </c>
    </row>
    <row r="43" spans="1:8" ht="16.5" thickBot="1" x14ac:dyDescent="0.3"/>
    <row r="44" spans="1:8" x14ac:dyDescent="0.25">
      <c r="B44" t="s">
        <v>55</v>
      </c>
      <c r="C44" s="60" t="s">
        <v>184</v>
      </c>
      <c r="D44" s="61"/>
      <c r="E44" s="61"/>
      <c r="F44" s="61"/>
      <c r="G44" s="61"/>
      <c r="H44" s="62"/>
    </row>
    <row r="45" spans="1:8" x14ac:dyDescent="0.25">
      <c r="C45" s="63" t="s">
        <v>69</v>
      </c>
      <c r="D45" s="64"/>
      <c r="E45" s="64"/>
      <c r="F45" s="64"/>
      <c r="G45" s="64"/>
      <c r="H45" s="65"/>
    </row>
    <row r="46" spans="1:8" ht="16.5" thickBot="1" x14ac:dyDescent="0.3">
      <c r="C46" s="66" t="s">
        <v>185</v>
      </c>
      <c r="D46" s="67"/>
      <c r="E46" s="67"/>
      <c r="F46" s="67"/>
      <c r="G46" s="67"/>
      <c r="H46" s="68"/>
    </row>
    <row r="47" spans="1:8" x14ac:dyDescent="0.25">
      <c r="C47" s="64"/>
      <c r="D47" s="64"/>
      <c r="E47" s="64"/>
      <c r="F47" s="64"/>
      <c r="G47" s="64"/>
      <c r="H47" s="64"/>
    </row>
    <row r="48" spans="1:8" x14ac:dyDescent="0.25">
      <c r="A48" t="s">
        <v>47</v>
      </c>
    </row>
    <row r="49" spans="2:7" x14ac:dyDescent="0.25">
      <c r="B49" t="s">
        <v>187</v>
      </c>
      <c r="E49" t="s">
        <v>65</v>
      </c>
      <c r="F49" s="143">
        <f>AVERAGE(B7:B22)</f>
        <v>2872</v>
      </c>
    </row>
    <row r="50" spans="2:7" ht="18.75" x14ac:dyDescent="0.25">
      <c r="E50" t="s">
        <v>66</v>
      </c>
      <c r="F50" s="143">
        <f>F25</f>
        <v>186960</v>
      </c>
    </row>
    <row r="52" spans="2:7" x14ac:dyDescent="0.25">
      <c r="B52" s="70"/>
      <c r="C52" s="70"/>
      <c r="D52" s="70"/>
      <c r="E52" s="90" t="s">
        <v>179</v>
      </c>
      <c r="F52" s="71">
        <v>0.05</v>
      </c>
      <c r="G52" s="70"/>
    </row>
    <row r="53" spans="2:7" ht="18.75" x14ac:dyDescent="0.35">
      <c r="B53" s="70"/>
      <c r="C53" s="70"/>
      <c r="D53" s="70"/>
      <c r="E53" s="142" t="s">
        <v>188</v>
      </c>
      <c r="F53" s="72">
        <v>2500</v>
      </c>
      <c r="G53" s="70"/>
    </row>
    <row r="54" spans="2:7" ht="18.75" x14ac:dyDescent="0.35">
      <c r="B54" s="70"/>
      <c r="C54" s="70"/>
      <c r="D54" s="70"/>
      <c r="E54" s="142" t="s">
        <v>189</v>
      </c>
      <c r="F54" s="72">
        <v>2500</v>
      </c>
      <c r="G54" s="70"/>
    </row>
    <row r="55" spans="2:7" x14ac:dyDescent="0.25">
      <c r="B55" s="70"/>
      <c r="C55" s="70"/>
      <c r="D55" s="70"/>
      <c r="E55" s="70"/>
      <c r="F55" s="70"/>
      <c r="G55" s="70"/>
    </row>
    <row r="56" spans="2:7" x14ac:dyDescent="0.25">
      <c r="B56" s="57" t="s">
        <v>60</v>
      </c>
      <c r="C56" s="70"/>
      <c r="D56" s="70"/>
      <c r="E56" s="70"/>
      <c r="F56" s="70"/>
      <c r="G56" s="70"/>
    </row>
    <row r="57" spans="2:7" x14ac:dyDescent="0.25">
      <c r="B57" s="52" t="s">
        <v>68</v>
      </c>
      <c r="C57" s="70"/>
      <c r="D57" s="70"/>
      <c r="E57" s="70"/>
      <c r="F57" s="70"/>
      <c r="G57" s="70"/>
    </row>
    <row r="58" spans="2:7" x14ac:dyDescent="0.25">
      <c r="B58" s="70"/>
      <c r="C58" s="70"/>
      <c r="D58" s="70"/>
      <c r="E58" s="70"/>
      <c r="F58" s="70"/>
      <c r="G58" s="70"/>
    </row>
    <row r="59" spans="2:7" x14ac:dyDescent="0.25">
      <c r="B59" s="57" t="s">
        <v>62</v>
      </c>
      <c r="C59" s="70"/>
      <c r="D59" s="70"/>
      <c r="E59" s="89" t="s">
        <v>67</v>
      </c>
      <c r="F59" s="72">
        <v>2872</v>
      </c>
      <c r="G59" s="70"/>
    </row>
    <row r="60" spans="2:7" x14ac:dyDescent="0.25">
      <c r="B60" s="70"/>
      <c r="C60" s="70"/>
      <c r="D60" s="70"/>
      <c r="E60" s="142" t="s">
        <v>178</v>
      </c>
      <c r="F60" s="72">
        <v>186960</v>
      </c>
      <c r="G60" s="70"/>
    </row>
    <row r="61" spans="2:7" x14ac:dyDescent="0.25">
      <c r="B61" s="70"/>
      <c r="C61" s="70"/>
      <c r="D61" s="70"/>
      <c r="E61" s="142" t="s">
        <v>177</v>
      </c>
      <c r="F61" s="72">
        <v>15</v>
      </c>
      <c r="G61" s="70"/>
    </row>
    <row r="62" spans="2:7" x14ac:dyDescent="0.25">
      <c r="B62" s="70"/>
      <c r="C62" s="70"/>
      <c r="D62" s="70"/>
      <c r="E62" s="70"/>
      <c r="F62" s="70"/>
      <c r="G62" s="70"/>
    </row>
    <row r="63" spans="2:7" x14ac:dyDescent="0.25">
      <c r="B63" s="70" t="s">
        <v>63</v>
      </c>
      <c r="C63" s="73">
        <v>3.3320707921350863</v>
      </c>
      <c r="D63" s="70"/>
      <c r="E63" s="70"/>
      <c r="F63" s="70"/>
      <c r="G63" s="70"/>
    </row>
    <row r="64" spans="2:7" x14ac:dyDescent="0.25">
      <c r="B64" s="70"/>
      <c r="C64" s="70"/>
      <c r="D64" s="70"/>
      <c r="E64" s="70"/>
      <c r="F64" s="70"/>
      <c r="G64" s="70"/>
    </row>
    <row r="65" spans="1:8" x14ac:dyDescent="0.25">
      <c r="B65" s="57" t="s">
        <v>64</v>
      </c>
      <c r="C65" s="70"/>
      <c r="D65" s="70"/>
      <c r="E65" s="70"/>
      <c r="F65" s="70"/>
      <c r="G65" s="70"/>
    </row>
    <row r="66" spans="1:8" x14ac:dyDescent="0.25">
      <c r="B66" s="142" t="s">
        <v>27</v>
      </c>
      <c r="C66" s="73">
        <v>2.4684894267244127E-3</v>
      </c>
      <c r="D66" s="70"/>
      <c r="E66" s="70"/>
      <c r="F66" s="70"/>
      <c r="G66" s="70"/>
    </row>
    <row r="67" spans="1:8" ht="18.75" x14ac:dyDescent="0.35">
      <c r="B67" s="58" t="s">
        <v>190</v>
      </c>
      <c r="C67" s="70"/>
      <c r="D67" s="70"/>
      <c r="E67" s="70"/>
      <c r="F67" s="73">
        <v>1.7613101357748921</v>
      </c>
      <c r="G67" s="70"/>
    </row>
    <row r="68" spans="1:8" ht="16.5" thickBot="1" x14ac:dyDescent="0.3"/>
    <row r="69" spans="1:8" x14ac:dyDescent="0.25">
      <c r="B69" t="s">
        <v>55</v>
      </c>
      <c r="C69" s="60" t="s">
        <v>191</v>
      </c>
      <c r="D69" s="61"/>
      <c r="E69" s="61"/>
      <c r="F69" s="61"/>
      <c r="G69" s="61"/>
      <c r="H69" s="62"/>
    </row>
    <row r="70" spans="1:8" x14ac:dyDescent="0.25">
      <c r="C70" s="63" t="s">
        <v>70</v>
      </c>
      <c r="D70" s="64"/>
      <c r="E70" s="64"/>
      <c r="F70" s="64"/>
      <c r="G70" s="64"/>
      <c r="H70" s="65"/>
    </row>
    <row r="71" spans="1:8" ht="16.5" thickBot="1" x14ac:dyDescent="0.3">
      <c r="C71" s="66" t="s">
        <v>192</v>
      </c>
      <c r="D71" s="67"/>
      <c r="E71" s="67"/>
      <c r="F71" s="67"/>
      <c r="G71" s="67"/>
      <c r="H71" s="68"/>
    </row>
    <row r="73" spans="1:8" x14ac:dyDescent="0.25">
      <c r="A73" t="s">
        <v>48</v>
      </c>
    </row>
    <row r="74" spans="1:8" x14ac:dyDescent="0.25">
      <c r="B74" t="s">
        <v>193</v>
      </c>
    </row>
    <row r="76" spans="1:8" x14ac:dyDescent="0.25">
      <c r="B76" t="s">
        <v>194</v>
      </c>
      <c r="C76" t="s">
        <v>176</v>
      </c>
      <c r="D76" t="s">
        <v>195</v>
      </c>
    </row>
    <row r="77" spans="1:8" x14ac:dyDescent="0.25">
      <c r="B77">
        <v>2920</v>
      </c>
      <c r="C77">
        <v>2890</v>
      </c>
      <c r="D77">
        <f>B77-C77</f>
        <v>30</v>
      </c>
    </row>
    <row r="78" spans="1:8" x14ac:dyDescent="0.25">
      <c r="B78">
        <v>2480</v>
      </c>
      <c r="C78">
        <v>2550</v>
      </c>
      <c r="D78">
        <f t="shared" ref="D78:D91" si="0">B78-C78</f>
        <v>-70</v>
      </c>
    </row>
    <row r="79" spans="1:8" x14ac:dyDescent="0.25">
      <c r="B79">
        <v>3180</v>
      </c>
      <c r="C79">
        <v>3090</v>
      </c>
      <c r="D79">
        <f t="shared" si="0"/>
        <v>90</v>
      </c>
    </row>
    <row r="80" spans="1:8" x14ac:dyDescent="0.25">
      <c r="B80">
        <v>3590</v>
      </c>
      <c r="C80">
        <v>3450</v>
      </c>
      <c r="D80">
        <f t="shared" si="0"/>
        <v>140</v>
      </c>
    </row>
    <row r="81" spans="2:8" x14ac:dyDescent="0.25">
      <c r="B81">
        <v>3220</v>
      </c>
      <c r="C81">
        <v>3420</v>
      </c>
      <c r="D81">
        <f t="shared" si="0"/>
        <v>-200</v>
      </c>
    </row>
    <row r="82" spans="2:8" x14ac:dyDescent="0.25">
      <c r="B82">
        <v>3610</v>
      </c>
      <c r="C82">
        <v>3610</v>
      </c>
      <c r="D82">
        <f t="shared" si="0"/>
        <v>0</v>
      </c>
    </row>
    <row r="83" spans="2:8" x14ac:dyDescent="0.25">
      <c r="B83">
        <v>2480</v>
      </c>
      <c r="C83">
        <v>2240</v>
      </c>
      <c r="D83">
        <f t="shared" si="0"/>
        <v>240</v>
      </c>
    </row>
    <row r="84" spans="2:8" x14ac:dyDescent="0.25">
      <c r="B84">
        <v>3120</v>
      </c>
      <c r="C84">
        <v>2920</v>
      </c>
      <c r="D84">
        <f t="shared" si="0"/>
        <v>200</v>
      </c>
    </row>
    <row r="85" spans="2:8" x14ac:dyDescent="0.25">
      <c r="B85">
        <v>3600</v>
      </c>
      <c r="C85">
        <v>3380</v>
      </c>
      <c r="D85">
        <f t="shared" si="0"/>
        <v>220</v>
      </c>
    </row>
    <row r="86" spans="2:8" x14ac:dyDescent="0.25">
      <c r="B86">
        <v>2820</v>
      </c>
      <c r="C86">
        <v>2620</v>
      </c>
      <c r="D86">
        <f t="shared" si="0"/>
        <v>200</v>
      </c>
    </row>
    <row r="87" spans="2:8" x14ac:dyDescent="0.25">
      <c r="B87">
        <v>2650</v>
      </c>
      <c r="C87">
        <v>2760</v>
      </c>
      <c r="D87">
        <f t="shared" si="0"/>
        <v>-110</v>
      </c>
    </row>
    <row r="88" spans="2:8" x14ac:dyDescent="0.25">
      <c r="B88">
        <v>2600</v>
      </c>
      <c r="C88">
        <v>2410</v>
      </c>
      <c r="D88">
        <f t="shared" si="0"/>
        <v>190</v>
      </c>
    </row>
    <row r="89" spans="2:8" x14ac:dyDescent="0.25">
      <c r="B89">
        <v>2420</v>
      </c>
      <c r="C89">
        <v>2350</v>
      </c>
      <c r="D89">
        <f t="shared" si="0"/>
        <v>70</v>
      </c>
    </row>
    <row r="90" spans="2:8" x14ac:dyDescent="0.25">
      <c r="B90">
        <v>2460</v>
      </c>
      <c r="C90">
        <v>2660</v>
      </c>
      <c r="D90">
        <f t="shared" si="0"/>
        <v>-200</v>
      </c>
    </row>
    <row r="91" spans="2:8" x14ac:dyDescent="0.25">
      <c r="B91">
        <v>2730</v>
      </c>
      <c r="C91">
        <v>2730</v>
      </c>
      <c r="D91">
        <f t="shared" si="0"/>
        <v>0</v>
      </c>
    </row>
    <row r="92" spans="2:8" ht="16.5" thickBot="1" x14ac:dyDescent="0.3"/>
    <row r="93" spans="2:8" x14ac:dyDescent="0.25">
      <c r="D93" s="74" t="s">
        <v>56</v>
      </c>
      <c r="E93" s="18"/>
      <c r="F93" s="18"/>
      <c r="G93" s="18"/>
      <c r="H93" s="19"/>
    </row>
    <row r="94" spans="2:8" ht="16.5" thickBot="1" x14ac:dyDescent="0.3">
      <c r="D94" s="75" t="s">
        <v>57</v>
      </c>
      <c r="E94" s="24"/>
      <c r="F94" s="24"/>
      <c r="G94" s="24"/>
      <c r="H94" s="25"/>
    </row>
    <row r="96" spans="2:8" x14ac:dyDescent="0.25">
      <c r="B96" t="s">
        <v>198</v>
      </c>
    </row>
    <row r="97" spans="2:8" ht="20.25" x14ac:dyDescent="0.35">
      <c r="B97" t="s">
        <v>71</v>
      </c>
      <c r="E97" t="s">
        <v>72</v>
      </c>
      <c r="F97" s="5">
        <f>VAR(B77:B91)</f>
        <v>189626.66666666631</v>
      </c>
      <c r="G97" s="56" t="s">
        <v>77</v>
      </c>
      <c r="H97">
        <v>15</v>
      </c>
    </row>
    <row r="98" spans="2:8" ht="20.25" x14ac:dyDescent="0.35">
      <c r="B98" t="s">
        <v>197</v>
      </c>
      <c r="E98" t="s">
        <v>73</v>
      </c>
      <c r="F98" s="5">
        <f>VAR(C77:C91)</f>
        <v>186960</v>
      </c>
      <c r="G98" s="56" t="s">
        <v>78</v>
      </c>
      <c r="H98">
        <v>15</v>
      </c>
    </row>
    <row r="100" spans="2:8" x14ac:dyDescent="0.25">
      <c r="E100" s="93" t="s">
        <v>179</v>
      </c>
      <c r="F100" s="69">
        <v>0.1</v>
      </c>
    </row>
    <row r="101" spans="2:8" ht="20.25" x14ac:dyDescent="0.35">
      <c r="E101" s="56" t="s">
        <v>74</v>
      </c>
      <c r="F101" s="90" t="s">
        <v>201</v>
      </c>
    </row>
    <row r="102" spans="2:8" ht="20.25" x14ac:dyDescent="0.35">
      <c r="B102" s="57" t="s">
        <v>60</v>
      </c>
      <c r="E102" s="56" t="s">
        <v>75</v>
      </c>
      <c r="F102" s="90" t="s">
        <v>202</v>
      </c>
    </row>
    <row r="103" spans="2:8" x14ac:dyDescent="0.25">
      <c r="B103" s="52" t="s">
        <v>76</v>
      </c>
      <c r="G103" t="s">
        <v>96</v>
      </c>
    </row>
    <row r="105" spans="2:8" x14ac:dyDescent="0.25">
      <c r="B105" s="57" t="s">
        <v>62</v>
      </c>
      <c r="E105" s="57" t="s">
        <v>59</v>
      </c>
    </row>
    <row r="106" spans="2:8" x14ac:dyDescent="0.25">
      <c r="E106" s="142" t="s">
        <v>177</v>
      </c>
      <c r="F106">
        <v>15</v>
      </c>
    </row>
    <row r="107" spans="2:8" x14ac:dyDescent="0.25">
      <c r="E107" s="142" t="s">
        <v>199</v>
      </c>
      <c r="F107">
        <v>15</v>
      </c>
    </row>
    <row r="108" spans="2:8" x14ac:dyDescent="0.25">
      <c r="E108" s="142" t="s">
        <v>178</v>
      </c>
      <c r="F108" s="143">
        <v>189626.666666665</v>
      </c>
    </row>
    <row r="109" spans="2:8" x14ac:dyDescent="0.25">
      <c r="E109" s="142" t="s">
        <v>200</v>
      </c>
      <c r="F109">
        <v>186960</v>
      </c>
    </row>
    <row r="110" spans="2:8" x14ac:dyDescent="0.25">
      <c r="B110" t="s">
        <v>63</v>
      </c>
      <c r="C110" s="59">
        <v>1.0142633005277333</v>
      </c>
    </row>
    <row r="112" spans="2:8" x14ac:dyDescent="0.25">
      <c r="B112" s="57" t="s">
        <v>64</v>
      </c>
    </row>
    <row r="113" spans="1:8" ht="16.5" x14ac:dyDescent="0.3">
      <c r="B113" s="16" t="s">
        <v>203</v>
      </c>
      <c r="F113" s="59">
        <v>2.4837257411282234</v>
      </c>
    </row>
    <row r="115" spans="1:8" x14ac:dyDescent="0.25">
      <c r="B115" s="142" t="s">
        <v>27</v>
      </c>
      <c r="D115" s="59">
        <v>0.97923578026470992</v>
      </c>
    </row>
    <row r="116" spans="1:8" x14ac:dyDescent="0.25">
      <c r="B116" s="92"/>
      <c r="D116" s="59"/>
    </row>
    <row r="117" spans="1:8" x14ac:dyDescent="0.25">
      <c r="B117" s="92" t="s">
        <v>55</v>
      </c>
      <c r="C117" s="94" t="s">
        <v>204</v>
      </c>
      <c r="D117" s="95"/>
      <c r="E117" s="96"/>
      <c r="F117" s="96"/>
      <c r="G117" s="97"/>
    </row>
    <row r="118" spans="1:8" x14ac:dyDescent="0.25">
      <c r="B118" s="92"/>
      <c r="C118" s="91" t="s">
        <v>117</v>
      </c>
      <c r="D118" s="98"/>
      <c r="E118" s="12"/>
      <c r="F118" s="12"/>
      <c r="G118" s="99"/>
    </row>
    <row r="119" spans="1:8" x14ac:dyDescent="0.25">
      <c r="C119" s="100" t="s">
        <v>118</v>
      </c>
      <c r="D119" s="101"/>
      <c r="E119" s="101"/>
      <c r="F119" s="101"/>
      <c r="G119" s="102"/>
    </row>
    <row r="121" spans="1:8" x14ac:dyDescent="0.25">
      <c r="A121" t="s">
        <v>97</v>
      </c>
    </row>
    <row r="122" spans="1:8" x14ac:dyDescent="0.25">
      <c r="B122" t="s">
        <v>196</v>
      </c>
    </row>
    <row r="123" spans="1:8" x14ac:dyDescent="0.25">
      <c r="B123" t="s">
        <v>205</v>
      </c>
    </row>
    <row r="124" spans="1:8" x14ac:dyDescent="0.25">
      <c r="D124" t="s">
        <v>65</v>
      </c>
      <c r="E124" s="59">
        <f>AVERAGE($D$77:$D$91)</f>
        <v>53.333333333333336</v>
      </c>
      <c r="F124" s="69"/>
      <c r="G124" s="56"/>
      <c r="H124" s="69"/>
    </row>
    <row r="125" spans="1:8" ht="18.75" x14ac:dyDescent="0.25">
      <c r="D125" t="s">
        <v>66</v>
      </c>
      <c r="E125" s="69">
        <f>VAR($D$77:$D$91)</f>
        <v>22138.095238095237</v>
      </c>
      <c r="F125" s="5"/>
      <c r="G125" s="56"/>
      <c r="H125" s="5"/>
    </row>
    <row r="127" spans="1:8" x14ac:dyDescent="0.25">
      <c r="D127" s="56"/>
      <c r="E127" s="90" t="s">
        <v>213</v>
      </c>
      <c r="F127">
        <v>0.1</v>
      </c>
    </row>
    <row r="128" spans="1:8" ht="18.75" x14ac:dyDescent="0.35">
      <c r="D128" s="145" t="s">
        <v>212</v>
      </c>
      <c r="E128" s="76" t="s">
        <v>214</v>
      </c>
      <c r="F128">
        <v>0</v>
      </c>
    </row>
    <row r="129" spans="2:8" ht="18.75" x14ac:dyDescent="0.35">
      <c r="B129" s="57" t="s">
        <v>60</v>
      </c>
      <c r="D129" s="145" t="s">
        <v>94</v>
      </c>
      <c r="E129" s="76" t="s">
        <v>215</v>
      </c>
      <c r="F129">
        <v>0</v>
      </c>
    </row>
    <row r="130" spans="2:8" x14ac:dyDescent="0.25">
      <c r="B130" s="52" t="s">
        <v>207</v>
      </c>
    </row>
    <row r="131" spans="2:8" ht="16.5" x14ac:dyDescent="0.3">
      <c r="B131" s="52" t="s">
        <v>208</v>
      </c>
    </row>
    <row r="133" spans="2:8" x14ac:dyDescent="0.25">
      <c r="B133" s="57" t="s">
        <v>62</v>
      </c>
      <c r="E133" s="57" t="s">
        <v>59</v>
      </c>
    </row>
    <row r="134" spans="2:8" ht="21" x14ac:dyDescent="0.25">
      <c r="E134" s="89" t="s">
        <v>209</v>
      </c>
      <c r="F134" s="59">
        <v>53.3333333333333</v>
      </c>
    </row>
    <row r="135" spans="2:8" x14ac:dyDescent="0.25">
      <c r="E135" s="144" t="s">
        <v>210</v>
      </c>
      <c r="F135">
        <v>22138.0952380952</v>
      </c>
    </row>
    <row r="136" spans="2:8" x14ac:dyDescent="0.25">
      <c r="E136" t="s">
        <v>211</v>
      </c>
      <c r="F136">
        <v>15</v>
      </c>
    </row>
    <row r="137" spans="2:8" x14ac:dyDescent="0.25">
      <c r="B137" t="s">
        <v>63</v>
      </c>
      <c r="C137" s="59">
        <v>1.3882709363555876</v>
      </c>
    </row>
    <row r="139" spans="2:8" x14ac:dyDescent="0.25">
      <c r="B139" s="57" t="s">
        <v>64</v>
      </c>
    </row>
    <row r="140" spans="2:8" x14ac:dyDescent="0.25">
      <c r="B140" s="144" t="s">
        <v>27</v>
      </c>
      <c r="D140" s="59">
        <v>9.3375041985625115E-2</v>
      </c>
    </row>
    <row r="141" spans="2:8" ht="18.75" x14ac:dyDescent="0.35">
      <c r="B141" s="58" t="s">
        <v>190</v>
      </c>
      <c r="E141" s="59">
        <v>1.3450303744546506</v>
      </c>
    </row>
    <row r="142" spans="2:8" ht="16.5" thickBot="1" x14ac:dyDescent="0.3"/>
    <row r="143" spans="2:8" x14ac:dyDescent="0.25">
      <c r="B143" t="s">
        <v>55</v>
      </c>
      <c r="C143" s="60" t="s">
        <v>216</v>
      </c>
      <c r="D143" s="61"/>
      <c r="E143" s="61"/>
      <c r="F143" s="61"/>
      <c r="G143" s="61"/>
      <c r="H143" s="62"/>
    </row>
    <row r="144" spans="2:8" x14ac:dyDescent="0.25">
      <c r="C144" s="63" t="s">
        <v>70</v>
      </c>
      <c r="D144" s="64"/>
      <c r="E144" s="64"/>
      <c r="F144" s="64"/>
      <c r="G144" s="64"/>
      <c r="H144" s="65"/>
    </row>
    <row r="145" spans="1:8" x14ac:dyDescent="0.25">
      <c r="C145" s="63" t="s">
        <v>217</v>
      </c>
      <c r="D145" s="64"/>
      <c r="E145" s="64"/>
      <c r="F145" s="64"/>
      <c r="G145" s="64"/>
      <c r="H145" s="65"/>
    </row>
    <row r="146" spans="1:8" x14ac:dyDescent="0.25">
      <c r="C146" s="63" t="s">
        <v>218</v>
      </c>
      <c r="D146" s="64"/>
      <c r="E146" s="64"/>
      <c r="F146" s="64"/>
      <c r="G146" s="64"/>
      <c r="H146" s="65"/>
    </row>
    <row r="147" spans="1:8" ht="16.5" thickBot="1" x14ac:dyDescent="0.3">
      <c r="C147" s="66" t="s">
        <v>98</v>
      </c>
      <c r="D147" s="67"/>
      <c r="E147" s="67"/>
      <c r="F147" s="67"/>
      <c r="G147" s="67"/>
      <c r="H147" s="68"/>
    </row>
    <row r="149" spans="1:8" x14ac:dyDescent="0.25">
      <c r="A149" t="s">
        <v>99</v>
      </c>
    </row>
    <row r="150" spans="1:8" x14ac:dyDescent="0.25">
      <c r="B150" t="s">
        <v>175</v>
      </c>
    </row>
    <row r="152" spans="1:8" ht="18.75" x14ac:dyDescent="0.25">
      <c r="B152" t="s">
        <v>219</v>
      </c>
    </row>
    <row r="154" spans="1:8" x14ac:dyDescent="0.25">
      <c r="B154" s="77" t="s">
        <v>220</v>
      </c>
      <c r="C154" s="78"/>
      <c r="D154" s="79"/>
    </row>
    <row r="155" spans="1:8" x14ac:dyDescent="0.25">
      <c r="B155" s="82" t="s">
        <v>221</v>
      </c>
      <c r="C155" s="80"/>
      <c r="D155" s="81">
        <v>0.23752526202697649</v>
      </c>
    </row>
    <row r="157" spans="1:8" x14ac:dyDescent="0.25">
      <c r="A157" t="s">
        <v>100</v>
      </c>
    </row>
    <row r="159" spans="1:8" x14ac:dyDescent="0.25">
      <c r="B159" s="77" t="s">
        <v>222</v>
      </c>
      <c r="C159" s="78"/>
      <c r="D159" s="79"/>
    </row>
    <row r="160" spans="1:8" x14ac:dyDescent="0.25">
      <c r="B160" s="146" t="s">
        <v>223</v>
      </c>
      <c r="C160" s="80"/>
      <c r="D160" s="81">
        <v>2.8338033292683866E-3</v>
      </c>
    </row>
    <row r="161" spans="2:7" ht="16.5" thickBot="1" x14ac:dyDescent="0.3"/>
    <row r="162" spans="2:7" ht="21.6" customHeight="1" thickBot="1" x14ac:dyDescent="0.3">
      <c r="B162" s="48" t="s">
        <v>224</v>
      </c>
      <c r="C162" s="83"/>
      <c r="D162" s="83"/>
      <c r="E162" s="83"/>
      <c r="F162" s="83"/>
      <c r="G162" s="4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/>
  </sheetViews>
  <sheetFormatPr defaultRowHeight="15.75" x14ac:dyDescent="0.25"/>
  <cols>
    <col min="2" max="2" width="39.75" customWidth="1"/>
    <col min="3" max="3" width="12" customWidth="1"/>
    <col min="4" max="4" width="9" customWidth="1"/>
    <col min="5" max="5" width="9.125" customWidth="1"/>
    <col min="258" max="258" width="34.75" customWidth="1"/>
    <col min="259" max="259" width="12" customWidth="1"/>
    <col min="260" max="260" width="9" customWidth="1"/>
    <col min="261" max="261" width="9.125" customWidth="1"/>
    <col min="514" max="514" width="34.75" customWidth="1"/>
    <col min="515" max="515" width="12" customWidth="1"/>
    <col min="516" max="516" width="9" customWidth="1"/>
    <col min="517" max="517" width="9.125" customWidth="1"/>
    <col min="770" max="770" width="34.75" customWidth="1"/>
    <col min="771" max="771" width="12" customWidth="1"/>
    <col min="772" max="772" width="9" customWidth="1"/>
    <col min="773" max="773" width="9.125" customWidth="1"/>
    <col min="1026" max="1026" width="34.75" customWidth="1"/>
    <col min="1027" max="1027" width="12" customWidth="1"/>
    <col min="1028" max="1028" width="9" customWidth="1"/>
    <col min="1029" max="1029" width="9.125" customWidth="1"/>
    <col min="1282" max="1282" width="34.75" customWidth="1"/>
    <col min="1283" max="1283" width="12" customWidth="1"/>
    <col min="1284" max="1284" width="9" customWidth="1"/>
    <col min="1285" max="1285" width="9.125" customWidth="1"/>
    <col min="1538" max="1538" width="34.75" customWidth="1"/>
    <col min="1539" max="1539" width="12" customWidth="1"/>
    <col min="1540" max="1540" width="9" customWidth="1"/>
    <col min="1541" max="1541" width="9.125" customWidth="1"/>
    <col min="1794" max="1794" width="34.75" customWidth="1"/>
    <col min="1795" max="1795" width="12" customWidth="1"/>
    <col min="1796" max="1796" width="9" customWidth="1"/>
    <col min="1797" max="1797" width="9.125" customWidth="1"/>
    <col min="2050" max="2050" width="34.75" customWidth="1"/>
    <col min="2051" max="2051" width="12" customWidth="1"/>
    <col min="2052" max="2052" width="9" customWidth="1"/>
    <col min="2053" max="2053" width="9.125" customWidth="1"/>
    <col min="2306" max="2306" width="34.75" customWidth="1"/>
    <col min="2307" max="2307" width="12" customWidth="1"/>
    <col min="2308" max="2308" width="9" customWidth="1"/>
    <col min="2309" max="2309" width="9.125" customWidth="1"/>
    <col min="2562" max="2562" width="34.75" customWidth="1"/>
    <col min="2563" max="2563" width="12" customWidth="1"/>
    <col min="2564" max="2564" width="9" customWidth="1"/>
    <col min="2565" max="2565" width="9.125" customWidth="1"/>
    <col min="2818" max="2818" width="34.75" customWidth="1"/>
    <col min="2819" max="2819" width="12" customWidth="1"/>
    <col min="2820" max="2820" width="9" customWidth="1"/>
    <col min="2821" max="2821" width="9.125" customWidth="1"/>
    <col min="3074" max="3074" width="34.75" customWidth="1"/>
    <col min="3075" max="3075" width="12" customWidth="1"/>
    <col min="3076" max="3076" width="9" customWidth="1"/>
    <col min="3077" max="3077" width="9.125" customWidth="1"/>
    <col min="3330" max="3330" width="34.75" customWidth="1"/>
    <col min="3331" max="3331" width="12" customWidth="1"/>
    <col min="3332" max="3332" width="9" customWidth="1"/>
    <col min="3333" max="3333" width="9.125" customWidth="1"/>
    <col min="3586" max="3586" width="34.75" customWidth="1"/>
    <col min="3587" max="3587" width="12" customWidth="1"/>
    <col min="3588" max="3588" width="9" customWidth="1"/>
    <col min="3589" max="3589" width="9.125" customWidth="1"/>
    <col min="3842" max="3842" width="34.75" customWidth="1"/>
    <col min="3843" max="3843" width="12" customWidth="1"/>
    <col min="3844" max="3844" width="9" customWidth="1"/>
    <col min="3845" max="3845" width="9.125" customWidth="1"/>
    <col min="4098" max="4098" width="34.75" customWidth="1"/>
    <col min="4099" max="4099" width="12" customWidth="1"/>
    <col min="4100" max="4100" width="9" customWidth="1"/>
    <col min="4101" max="4101" width="9.125" customWidth="1"/>
    <col min="4354" max="4354" width="34.75" customWidth="1"/>
    <col min="4355" max="4355" width="12" customWidth="1"/>
    <col min="4356" max="4356" width="9" customWidth="1"/>
    <col min="4357" max="4357" width="9.125" customWidth="1"/>
    <col min="4610" max="4610" width="34.75" customWidth="1"/>
    <col min="4611" max="4611" width="12" customWidth="1"/>
    <col min="4612" max="4612" width="9" customWidth="1"/>
    <col min="4613" max="4613" width="9.125" customWidth="1"/>
    <col min="4866" max="4866" width="34.75" customWidth="1"/>
    <col min="4867" max="4867" width="12" customWidth="1"/>
    <col min="4868" max="4868" width="9" customWidth="1"/>
    <col min="4869" max="4869" width="9.125" customWidth="1"/>
    <col min="5122" max="5122" width="34.75" customWidth="1"/>
    <col min="5123" max="5123" width="12" customWidth="1"/>
    <col min="5124" max="5124" width="9" customWidth="1"/>
    <col min="5125" max="5125" width="9.125" customWidth="1"/>
    <col min="5378" max="5378" width="34.75" customWidth="1"/>
    <col min="5379" max="5379" width="12" customWidth="1"/>
    <col min="5380" max="5380" width="9" customWidth="1"/>
    <col min="5381" max="5381" width="9.125" customWidth="1"/>
    <col min="5634" max="5634" width="34.75" customWidth="1"/>
    <col min="5635" max="5635" width="12" customWidth="1"/>
    <col min="5636" max="5636" width="9" customWidth="1"/>
    <col min="5637" max="5637" width="9.125" customWidth="1"/>
    <col min="5890" max="5890" width="34.75" customWidth="1"/>
    <col min="5891" max="5891" width="12" customWidth="1"/>
    <col min="5892" max="5892" width="9" customWidth="1"/>
    <col min="5893" max="5893" width="9.125" customWidth="1"/>
    <col min="6146" max="6146" width="34.75" customWidth="1"/>
    <col min="6147" max="6147" width="12" customWidth="1"/>
    <col min="6148" max="6148" width="9" customWidth="1"/>
    <col min="6149" max="6149" width="9.125" customWidth="1"/>
    <col min="6402" max="6402" width="34.75" customWidth="1"/>
    <col min="6403" max="6403" width="12" customWidth="1"/>
    <col min="6404" max="6404" width="9" customWidth="1"/>
    <col min="6405" max="6405" width="9.125" customWidth="1"/>
    <col min="6658" max="6658" width="34.75" customWidth="1"/>
    <col min="6659" max="6659" width="12" customWidth="1"/>
    <col min="6660" max="6660" width="9" customWidth="1"/>
    <col min="6661" max="6661" width="9.125" customWidth="1"/>
    <col min="6914" max="6914" width="34.75" customWidth="1"/>
    <col min="6915" max="6915" width="12" customWidth="1"/>
    <col min="6916" max="6916" width="9" customWidth="1"/>
    <col min="6917" max="6917" width="9.125" customWidth="1"/>
    <col min="7170" max="7170" width="34.75" customWidth="1"/>
    <col min="7171" max="7171" width="12" customWidth="1"/>
    <col min="7172" max="7172" width="9" customWidth="1"/>
    <col min="7173" max="7173" width="9.125" customWidth="1"/>
    <col min="7426" max="7426" width="34.75" customWidth="1"/>
    <col min="7427" max="7427" width="12" customWidth="1"/>
    <col min="7428" max="7428" width="9" customWidth="1"/>
    <col min="7429" max="7429" width="9.125" customWidth="1"/>
    <col min="7682" max="7682" width="34.75" customWidth="1"/>
    <col min="7683" max="7683" width="12" customWidth="1"/>
    <col min="7684" max="7684" width="9" customWidth="1"/>
    <col min="7685" max="7685" width="9.125" customWidth="1"/>
    <col min="7938" max="7938" width="34.75" customWidth="1"/>
    <col min="7939" max="7939" width="12" customWidth="1"/>
    <col min="7940" max="7940" width="9" customWidth="1"/>
    <col min="7941" max="7941" width="9.125" customWidth="1"/>
    <col min="8194" max="8194" width="34.75" customWidth="1"/>
    <col min="8195" max="8195" width="12" customWidth="1"/>
    <col min="8196" max="8196" width="9" customWidth="1"/>
    <col min="8197" max="8197" width="9.125" customWidth="1"/>
    <col min="8450" max="8450" width="34.75" customWidth="1"/>
    <col min="8451" max="8451" width="12" customWidth="1"/>
    <col min="8452" max="8452" width="9" customWidth="1"/>
    <col min="8453" max="8453" width="9.125" customWidth="1"/>
    <col min="8706" max="8706" width="34.75" customWidth="1"/>
    <col min="8707" max="8707" width="12" customWidth="1"/>
    <col min="8708" max="8708" width="9" customWidth="1"/>
    <col min="8709" max="8709" width="9.125" customWidth="1"/>
    <col min="8962" max="8962" width="34.75" customWidth="1"/>
    <col min="8963" max="8963" width="12" customWidth="1"/>
    <col min="8964" max="8964" width="9" customWidth="1"/>
    <col min="8965" max="8965" width="9.125" customWidth="1"/>
    <col min="9218" max="9218" width="34.75" customWidth="1"/>
    <col min="9219" max="9219" width="12" customWidth="1"/>
    <col min="9220" max="9220" width="9" customWidth="1"/>
    <col min="9221" max="9221" width="9.125" customWidth="1"/>
    <col min="9474" max="9474" width="34.75" customWidth="1"/>
    <col min="9475" max="9475" width="12" customWidth="1"/>
    <col min="9476" max="9476" width="9" customWidth="1"/>
    <col min="9477" max="9477" width="9.125" customWidth="1"/>
    <col min="9730" max="9730" width="34.75" customWidth="1"/>
    <col min="9731" max="9731" width="12" customWidth="1"/>
    <col min="9732" max="9732" width="9" customWidth="1"/>
    <col min="9733" max="9733" width="9.125" customWidth="1"/>
    <col min="9986" max="9986" width="34.75" customWidth="1"/>
    <col min="9987" max="9987" width="12" customWidth="1"/>
    <col min="9988" max="9988" width="9" customWidth="1"/>
    <col min="9989" max="9989" width="9.125" customWidth="1"/>
    <col min="10242" max="10242" width="34.75" customWidth="1"/>
    <col min="10243" max="10243" width="12" customWidth="1"/>
    <col min="10244" max="10244" width="9" customWidth="1"/>
    <col min="10245" max="10245" width="9.125" customWidth="1"/>
    <col min="10498" max="10498" width="34.75" customWidth="1"/>
    <col min="10499" max="10499" width="12" customWidth="1"/>
    <col min="10500" max="10500" width="9" customWidth="1"/>
    <col min="10501" max="10501" width="9.125" customWidth="1"/>
    <col min="10754" max="10754" width="34.75" customWidth="1"/>
    <col min="10755" max="10755" width="12" customWidth="1"/>
    <col min="10756" max="10756" width="9" customWidth="1"/>
    <col min="10757" max="10757" width="9.125" customWidth="1"/>
    <col min="11010" max="11010" width="34.75" customWidth="1"/>
    <col min="11011" max="11011" width="12" customWidth="1"/>
    <col min="11012" max="11012" width="9" customWidth="1"/>
    <col min="11013" max="11013" width="9.125" customWidth="1"/>
    <col min="11266" max="11266" width="34.75" customWidth="1"/>
    <col min="11267" max="11267" width="12" customWidth="1"/>
    <col min="11268" max="11268" width="9" customWidth="1"/>
    <col min="11269" max="11269" width="9.125" customWidth="1"/>
    <col min="11522" max="11522" width="34.75" customWidth="1"/>
    <col min="11523" max="11523" width="12" customWidth="1"/>
    <col min="11524" max="11524" width="9" customWidth="1"/>
    <col min="11525" max="11525" width="9.125" customWidth="1"/>
    <col min="11778" max="11778" width="34.75" customWidth="1"/>
    <col min="11779" max="11779" width="12" customWidth="1"/>
    <col min="11780" max="11780" width="9" customWidth="1"/>
    <col min="11781" max="11781" width="9.125" customWidth="1"/>
    <col min="12034" max="12034" width="34.75" customWidth="1"/>
    <col min="12035" max="12035" width="12" customWidth="1"/>
    <col min="12036" max="12036" width="9" customWidth="1"/>
    <col min="12037" max="12037" width="9.125" customWidth="1"/>
    <col min="12290" max="12290" width="34.75" customWidth="1"/>
    <col min="12291" max="12291" width="12" customWidth="1"/>
    <col min="12292" max="12292" width="9" customWidth="1"/>
    <col min="12293" max="12293" width="9.125" customWidth="1"/>
    <col min="12546" max="12546" width="34.75" customWidth="1"/>
    <col min="12547" max="12547" width="12" customWidth="1"/>
    <col min="12548" max="12548" width="9" customWidth="1"/>
    <col min="12549" max="12549" width="9.125" customWidth="1"/>
    <col min="12802" max="12802" width="34.75" customWidth="1"/>
    <col min="12803" max="12803" width="12" customWidth="1"/>
    <col min="12804" max="12804" width="9" customWidth="1"/>
    <col min="12805" max="12805" width="9.125" customWidth="1"/>
    <col min="13058" max="13058" width="34.75" customWidth="1"/>
    <col min="13059" max="13059" width="12" customWidth="1"/>
    <col min="13060" max="13060" width="9" customWidth="1"/>
    <col min="13061" max="13061" width="9.125" customWidth="1"/>
    <col min="13314" max="13314" width="34.75" customWidth="1"/>
    <col min="13315" max="13315" width="12" customWidth="1"/>
    <col min="13316" max="13316" width="9" customWidth="1"/>
    <col min="13317" max="13317" width="9.125" customWidth="1"/>
    <col min="13570" max="13570" width="34.75" customWidth="1"/>
    <col min="13571" max="13571" width="12" customWidth="1"/>
    <col min="13572" max="13572" width="9" customWidth="1"/>
    <col min="13573" max="13573" width="9.125" customWidth="1"/>
    <col min="13826" max="13826" width="34.75" customWidth="1"/>
    <col min="13827" max="13827" width="12" customWidth="1"/>
    <col min="13828" max="13828" width="9" customWidth="1"/>
    <col min="13829" max="13829" width="9.125" customWidth="1"/>
    <col min="14082" max="14082" width="34.75" customWidth="1"/>
    <col min="14083" max="14083" width="12" customWidth="1"/>
    <col min="14084" max="14084" width="9" customWidth="1"/>
    <col min="14085" max="14085" width="9.125" customWidth="1"/>
    <col min="14338" max="14338" width="34.75" customWidth="1"/>
    <col min="14339" max="14339" width="12" customWidth="1"/>
    <col min="14340" max="14340" width="9" customWidth="1"/>
    <col min="14341" max="14341" width="9.125" customWidth="1"/>
    <col min="14594" max="14594" width="34.75" customWidth="1"/>
    <col min="14595" max="14595" width="12" customWidth="1"/>
    <col min="14596" max="14596" width="9" customWidth="1"/>
    <col min="14597" max="14597" width="9.125" customWidth="1"/>
    <col min="14850" max="14850" width="34.75" customWidth="1"/>
    <col min="14851" max="14851" width="12" customWidth="1"/>
    <col min="14852" max="14852" width="9" customWidth="1"/>
    <col min="14853" max="14853" width="9.125" customWidth="1"/>
    <col min="15106" max="15106" width="34.75" customWidth="1"/>
    <col min="15107" max="15107" width="12" customWidth="1"/>
    <col min="15108" max="15108" width="9" customWidth="1"/>
    <col min="15109" max="15109" width="9.125" customWidth="1"/>
    <col min="15362" max="15362" width="34.75" customWidth="1"/>
    <col min="15363" max="15363" width="12" customWidth="1"/>
    <col min="15364" max="15364" width="9" customWidth="1"/>
    <col min="15365" max="15365" width="9.125" customWidth="1"/>
    <col min="15618" max="15618" width="34.75" customWidth="1"/>
    <col min="15619" max="15619" width="12" customWidth="1"/>
    <col min="15620" max="15620" width="9" customWidth="1"/>
    <col min="15621" max="15621" width="9.125" customWidth="1"/>
    <col min="15874" max="15874" width="34.75" customWidth="1"/>
    <col min="15875" max="15875" width="12" customWidth="1"/>
    <col min="15876" max="15876" width="9" customWidth="1"/>
    <col min="15877" max="15877" width="9.125" customWidth="1"/>
    <col min="16130" max="16130" width="34.75" customWidth="1"/>
    <col min="16131" max="16131" width="12" customWidth="1"/>
    <col min="16132" max="16132" width="9" customWidth="1"/>
    <col min="16133" max="16133" width="9.125" customWidth="1"/>
  </cols>
  <sheetData>
    <row r="1" spans="1:5" x14ac:dyDescent="0.25">
      <c r="A1" s="120"/>
      <c r="B1" s="147" t="s">
        <v>258</v>
      </c>
      <c r="C1" s="121">
        <v>1.3173333333333264</v>
      </c>
      <c r="D1" s="148" t="s">
        <v>130</v>
      </c>
      <c r="E1" s="121">
        <v>36.200000000000003</v>
      </c>
    </row>
    <row r="2" spans="1:5" ht="16.5" x14ac:dyDescent="0.3">
      <c r="A2" s="122"/>
      <c r="B2" s="123" t="s">
        <v>259</v>
      </c>
      <c r="C2" s="124">
        <v>2617440</v>
      </c>
      <c r="D2" s="149" t="s">
        <v>131</v>
      </c>
      <c r="E2" s="124">
        <v>43080</v>
      </c>
    </row>
    <row r="3" spans="1:5" ht="16.5" thickBot="1" x14ac:dyDescent="0.3">
      <c r="A3" s="125"/>
      <c r="B3" s="126" t="s">
        <v>260</v>
      </c>
      <c r="C3" s="127">
        <v>1767.5999999999917</v>
      </c>
      <c r="D3" s="149" t="s">
        <v>132</v>
      </c>
      <c r="E3" s="124">
        <v>88.68</v>
      </c>
    </row>
    <row r="4" spans="1:5" ht="16.5" thickBot="1" x14ac:dyDescent="0.3">
      <c r="D4" s="149" t="s">
        <v>133</v>
      </c>
      <c r="E4" s="124">
        <v>126343200</v>
      </c>
    </row>
    <row r="5" spans="1:5" ht="16.5" thickBot="1" x14ac:dyDescent="0.3">
      <c r="A5" s="150" t="s">
        <v>145</v>
      </c>
      <c r="B5" s="151" t="s">
        <v>146</v>
      </c>
      <c r="C5" s="152" t="s">
        <v>147</v>
      </c>
      <c r="D5" s="153" t="s">
        <v>134</v>
      </c>
      <c r="E5" s="127">
        <v>105734</v>
      </c>
    </row>
    <row r="6" spans="1:5" ht="47.25" x14ac:dyDescent="0.3">
      <c r="A6" s="128" t="s">
        <v>148</v>
      </c>
      <c r="B6" s="123" t="s">
        <v>261</v>
      </c>
      <c r="C6" s="124">
        <v>2371768.5425101118</v>
      </c>
    </row>
    <row r="7" spans="1:5" x14ac:dyDescent="0.25">
      <c r="A7" s="128" t="s">
        <v>149</v>
      </c>
      <c r="B7" s="129" t="s">
        <v>262</v>
      </c>
      <c r="C7" s="124">
        <v>245671.45748988818</v>
      </c>
    </row>
    <row r="8" spans="1:5" ht="32.25" thickBot="1" x14ac:dyDescent="0.35">
      <c r="A8" s="130" t="s">
        <v>150</v>
      </c>
      <c r="B8" s="126" t="s">
        <v>263</v>
      </c>
      <c r="C8" s="127">
        <v>2617440</v>
      </c>
    </row>
    <row r="9" spans="1:5" x14ac:dyDescent="0.25">
      <c r="A9" s="14"/>
      <c r="B9" s="131"/>
      <c r="C9" s="14"/>
    </row>
    <row r="10" spans="1:5" x14ac:dyDescent="0.25">
      <c r="A10" s="14"/>
      <c r="B10" s="14"/>
      <c r="C10" s="14"/>
    </row>
    <row r="11" spans="1:5" x14ac:dyDescent="0.25">
      <c r="A11" s="123" t="s">
        <v>151</v>
      </c>
      <c r="B11" s="123" t="s">
        <v>135</v>
      </c>
      <c r="C11" s="132">
        <v>0.90614055814464201</v>
      </c>
    </row>
    <row r="12" spans="1:5" ht="16.5" thickBot="1" x14ac:dyDescent="0.3">
      <c r="A12" s="14"/>
      <c r="B12" s="14"/>
      <c r="C12" s="14"/>
    </row>
    <row r="13" spans="1:5" ht="16.5" x14ac:dyDescent="0.3">
      <c r="A13" s="133" t="s">
        <v>152</v>
      </c>
      <c r="B13" s="134" t="s">
        <v>136</v>
      </c>
      <c r="C13" s="121">
        <v>1341.8016194331992</v>
      </c>
    </row>
    <row r="14" spans="1:5" ht="16.5" thickBot="1" x14ac:dyDescent="0.3">
      <c r="A14" s="135" t="s">
        <v>153</v>
      </c>
      <c r="B14" s="126" t="s">
        <v>137</v>
      </c>
      <c r="C14" s="127">
        <v>-366.2145748987877</v>
      </c>
    </row>
    <row r="15" spans="1:5" ht="16.5" thickBot="1" x14ac:dyDescent="0.3"/>
    <row r="16" spans="1:5" x14ac:dyDescent="0.25">
      <c r="A16" s="133" t="s">
        <v>14</v>
      </c>
      <c r="B16" s="136" t="s">
        <v>138</v>
      </c>
      <c r="C16" s="121">
        <v>15</v>
      </c>
    </row>
    <row r="17" spans="1:5" ht="16.5" x14ac:dyDescent="0.3">
      <c r="A17" s="16" t="s">
        <v>154</v>
      </c>
      <c r="B17" s="123" t="s">
        <v>139</v>
      </c>
      <c r="C17" s="124">
        <v>18897.80442229909</v>
      </c>
    </row>
    <row r="18" spans="1:5" x14ac:dyDescent="0.25">
      <c r="A18" s="122" t="s">
        <v>155</v>
      </c>
      <c r="B18" s="132" t="s">
        <v>140</v>
      </c>
      <c r="C18" s="124">
        <v>2.4133333333333336</v>
      </c>
    </row>
    <row r="19" spans="1:5" x14ac:dyDescent="0.25">
      <c r="A19" s="122" t="s">
        <v>156</v>
      </c>
      <c r="B19" s="132" t="s">
        <v>141</v>
      </c>
      <c r="C19" s="124">
        <v>2872</v>
      </c>
    </row>
    <row r="20" spans="1:5" ht="17.25" x14ac:dyDescent="0.3">
      <c r="A20" s="137" t="s">
        <v>157</v>
      </c>
      <c r="B20" s="123" t="s">
        <v>264</v>
      </c>
      <c r="C20" s="124">
        <v>84810.591911411757</v>
      </c>
    </row>
    <row r="21" spans="1:5" ht="17.25" thickBot="1" x14ac:dyDescent="0.35">
      <c r="A21" s="135" t="s">
        <v>158</v>
      </c>
      <c r="B21" s="126" t="s">
        <v>142</v>
      </c>
      <c r="C21" s="127">
        <v>14345.499308425498</v>
      </c>
    </row>
    <row r="24" spans="1:5" x14ac:dyDescent="0.25">
      <c r="A24" s="142" t="s">
        <v>30</v>
      </c>
    </row>
    <row r="28" spans="1:5" ht="16.5" thickBot="1" x14ac:dyDescent="0.3"/>
    <row r="29" spans="1:5" ht="21" x14ac:dyDescent="0.25">
      <c r="A29" s="154" t="s">
        <v>143</v>
      </c>
      <c r="B29" s="151" t="s">
        <v>144</v>
      </c>
      <c r="C29" s="142" t="s">
        <v>265</v>
      </c>
      <c r="D29" s="151" t="s">
        <v>31</v>
      </c>
      <c r="E29" s="155" t="s">
        <v>32</v>
      </c>
    </row>
    <row r="30" spans="1:5" ht="16.5" thickBot="1" x14ac:dyDescent="0.3">
      <c r="A30" s="125">
        <f>C14+C13*B30</f>
        <v>2988.2894736842104</v>
      </c>
      <c r="B30" s="15">
        <v>2.5</v>
      </c>
      <c r="C30" s="15" t="s">
        <v>33</v>
      </c>
      <c r="D30" s="126">
        <f>A30-TINV(1-C30,C16-2) *SQRT(( 1 + (1/C16) + ((B30-C18)^2/C1))*C17)</f>
        <v>2680.7466829313148</v>
      </c>
      <c r="E30" s="156">
        <f>A30+TINV(1-C30,C16-2) *SQRT(( 1 + (1/C16) + ((B30-C18)^2/C1))*C17)</f>
        <v>3295.832264437106</v>
      </c>
    </row>
    <row r="33" spans="1:5" x14ac:dyDescent="0.25">
      <c r="A33" s="142" t="s">
        <v>159</v>
      </c>
    </row>
    <row r="37" spans="1:5" ht="16.5" thickBot="1" x14ac:dyDescent="0.3"/>
    <row r="38" spans="1:5" ht="21" x14ac:dyDescent="0.25">
      <c r="A38" s="154" t="s">
        <v>143</v>
      </c>
      <c r="B38" s="151" t="s">
        <v>144</v>
      </c>
      <c r="C38" s="142" t="s">
        <v>265</v>
      </c>
      <c r="D38" s="151" t="s">
        <v>31</v>
      </c>
      <c r="E38" s="155" t="s">
        <v>32</v>
      </c>
    </row>
    <row r="39" spans="1:5" ht="16.5" thickBot="1" x14ac:dyDescent="0.3">
      <c r="A39" s="125">
        <f>C14+C13*B39</f>
        <v>-366.2145748987877</v>
      </c>
      <c r="B39" s="15"/>
      <c r="C39" s="15" t="s">
        <v>33</v>
      </c>
      <c r="D39" s="126">
        <f>A39-TINV(1-C39,C16-2) *SQRT((  (1/C16) + ((B39-C18)^2/C1))*C17)</f>
        <v>-995.3627117877661</v>
      </c>
      <c r="E39" s="127">
        <f>A39+TINV(1-C39,C16-2) *SQRT((  (1/C16) + ((B39-C18)^2/C1))*C17)</f>
        <v>262.93356199019075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workbookViewId="0"/>
  </sheetViews>
  <sheetFormatPr defaultRowHeight="15.75" x14ac:dyDescent="0.25"/>
  <cols>
    <col min="2" max="2" width="11" customWidth="1"/>
    <col min="3" max="3" width="10.125" customWidth="1"/>
    <col min="7" max="7" width="8.75" customWidth="1"/>
    <col min="9" max="9" width="9.25" customWidth="1"/>
  </cols>
  <sheetData>
    <row r="1" spans="1:4" x14ac:dyDescent="0.25">
      <c r="A1" t="s">
        <v>79</v>
      </c>
    </row>
    <row r="3" spans="1:4" x14ac:dyDescent="0.25">
      <c r="A3" t="s">
        <v>80</v>
      </c>
    </row>
    <row r="4" spans="1:4" x14ac:dyDescent="0.25">
      <c r="B4" t="s">
        <v>268</v>
      </c>
    </row>
    <row r="5" spans="1:4" x14ac:dyDescent="0.25">
      <c r="B5" t="s">
        <v>269</v>
      </c>
    </row>
    <row r="6" spans="1:4" x14ac:dyDescent="0.25">
      <c r="B6" t="s">
        <v>270</v>
      </c>
    </row>
    <row r="8" spans="1:4" x14ac:dyDescent="0.25">
      <c r="B8" t="s">
        <v>115</v>
      </c>
    </row>
    <row r="10" spans="1:4" x14ac:dyDescent="0.25">
      <c r="B10" s="157" t="s">
        <v>194</v>
      </c>
      <c r="C10" s="157" t="s">
        <v>176</v>
      </c>
      <c r="D10" s="157" t="s">
        <v>271</v>
      </c>
    </row>
    <row r="11" spans="1:4" x14ac:dyDescent="0.25">
      <c r="B11" s="158">
        <v>2920</v>
      </c>
      <c r="C11" s="158">
        <v>2890</v>
      </c>
      <c r="D11" s="158">
        <v>2530</v>
      </c>
    </row>
    <row r="12" spans="1:4" x14ac:dyDescent="0.25">
      <c r="B12" s="158">
        <v>2480</v>
      </c>
      <c r="C12" s="158">
        <v>2550</v>
      </c>
      <c r="D12" s="158">
        <v>2660</v>
      </c>
    </row>
    <row r="13" spans="1:4" x14ac:dyDescent="0.25">
      <c r="B13" s="158">
        <v>3180</v>
      </c>
      <c r="C13" s="158">
        <v>3090</v>
      </c>
      <c r="D13" s="158">
        <v>2220</v>
      </c>
    </row>
    <row r="14" spans="1:4" x14ac:dyDescent="0.25">
      <c r="B14" s="158">
        <v>3590</v>
      </c>
      <c r="C14" s="158">
        <v>3450</v>
      </c>
      <c r="D14" s="158">
        <v>3180</v>
      </c>
    </row>
    <row r="15" spans="1:4" x14ac:dyDescent="0.25">
      <c r="B15" s="158">
        <v>3220</v>
      </c>
      <c r="C15" s="158">
        <v>3420</v>
      </c>
      <c r="D15" s="158">
        <v>3210</v>
      </c>
    </row>
    <row r="16" spans="1:4" x14ac:dyDescent="0.25">
      <c r="B16" s="158">
        <v>3610</v>
      </c>
      <c r="C16" s="158">
        <v>3610</v>
      </c>
      <c r="D16" s="158">
        <v>2920</v>
      </c>
    </row>
    <row r="17" spans="1:8" x14ac:dyDescent="0.25">
      <c r="B17" s="158">
        <v>2480</v>
      </c>
      <c r="C17" s="158">
        <v>2240</v>
      </c>
      <c r="D17" s="158">
        <v>2780</v>
      </c>
    </row>
    <row r="18" spans="1:8" x14ac:dyDescent="0.25">
      <c r="B18" s="158">
        <v>3120</v>
      </c>
      <c r="C18" s="158">
        <v>2920</v>
      </c>
      <c r="D18" s="158">
        <v>2170</v>
      </c>
    </row>
    <row r="19" spans="1:8" x14ac:dyDescent="0.25">
      <c r="B19" s="158">
        <v>3600</v>
      </c>
      <c r="C19" s="158">
        <v>3380</v>
      </c>
      <c r="D19" s="158">
        <v>2730</v>
      </c>
    </row>
    <row r="20" spans="1:8" x14ac:dyDescent="0.25">
      <c r="B20" s="158">
        <v>2820</v>
      </c>
      <c r="C20" s="158">
        <v>2620</v>
      </c>
      <c r="D20" s="158">
        <v>2980</v>
      </c>
    </row>
    <row r="21" spans="1:8" x14ac:dyDescent="0.25">
      <c r="B21" s="158">
        <v>2650</v>
      </c>
      <c r="C21" s="158">
        <v>2760</v>
      </c>
      <c r="D21" s="158">
        <v>2660</v>
      </c>
    </row>
    <row r="22" spans="1:8" x14ac:dyDescent="0.25">
      <c r="B22" s="158">
        <v>2600</v>
      </c>
      <c r="C22" s="158">
        <v>2410</v>
      </c>
      <c r="D22" s="158">
        <v>2630</v>
      </c>
    </row>
    <row r="23" spans="1:8" x14ac:dyDescent="0.25">
      <c r="B23" s="158">
        <v>2420</v>
      </c>
      <c r="C23" s="158">
        <v>2350</v>
      </c>
      <c r="D23" s="158"/>
    </row>
    <row r="24" spans="1:8" x14ac:dyDescent="0.25">
      <c r="B24" s="158">
        <v>2460</v>
      </c>
      <c r="C24" s="158">
        <v>2660</v>
      </c>
      <c r="D24" s="158"/>
    </row>
    <row r="25" spans="1:8" x14ac:dyDescent="0.25">
      <c r="B25" s="158">
        <v>2730</v>
      </c>
      <c r="C25" s="158">
        <v>2730</v>
      </c>
      <c r="D25" s="158"/>
    </row>
    <row r="27" spans="1:8" ht="22.5" x14ac:dyDescent="0.35">
      <c r="A27" s="55"/>
      <c r="B27" s="103" t="s">
        <v>108</v>
      </c>
      <c r="C27" s="104" t="s">
        <v>109</v>
      </c>
      <c r="D27" s="103" t="s">
        <v>110</v>
      </c>
      <c r="E27" s="103" t="s">
        <v>111</v>
      </c>
      <c r="F27" s="105" t="s">
        <v>104</v>
      </c>
      <c r="G27" s="106"/>
      <c r="H27" s="159">
        <v>6726383.3333333135</v>
      </c>
    </row>
    <row r="28" spans="1:8" ht="16.5" x14ac:dyDescent="0.3">
      <c r="A28" s="55" t="s">
        <v>194</v>
      </c>
      <c r="B28" s="55">
        <v>15</v>
      </c>
      <c r="C28" s="55">
        <v>43880</v>
      </c>
      <c r="D28" s="165">
        <v>2925.3333333333335</v>
      </c>
      <c r="E28" s="162">
        <v>189626.66666666631</v>
      </c>
      <c r="F28" s="107" t="s">
        <v>272</v>
      </c>
      <c r="G28" s="14"/>
      <c r="H28" s="160">
        <v>6439038.3333333284</v>
      </c>
    </row>
    <row r="29" spans="1:8" x14ac:dyDescent="0.25">
      <c r="A29" s="55" t="s">
        <v>176</v>
      </c>
      <c r="B29" s="55">
        <v>15</v>
      </c>
      <c r="C29" s="55">
        <v>43080</v>
      </c>
      <c r="D29" s="165">
        <v>2872</v>
      </c>
      <c r="E29" s="162">
        <v>186960</v>
      </c>
      <c r="F29" s="107" t="s">
        <v>105</v>
      </c>
      <c r="G29" s="14"/>
      <c r="H29" s="160">
        <v>287344.9999999851</v>
      </c>
    </row>
    <row r="30" spans="1:8" x14ac:dyDescent="0.25">
      <c r="A30" s="55" t="s">
        <v>271</v>
      </c>
      <c r="B30" s="55">
        <v>12</v>
      </c>
      <c r="C30" s="55">
        <v>32670</v>
      </c>
      <c r="D30" s="165">
        <v>2722.5</v>
      </c>
      <c r="E30" s="162">
        <v>106075</v>
      </c>
      <c r="F30" s="107" t="s">
        <v>106</v>
      </c>
      <c r="G30" s="14"/>
      <c r="H30" s="163">
        <v>143672.49999999255</v>
      </c>
    </row>
    <row r="31" spans="1:8" x14ac:dyDescent="0.25">
      <c r="A31" s="55" t="s">
        <v>103</v>
      </c>
      <c r="B31" s="55">
        <v>42</v>
      </c>
      <c r="C31" s="55">
        <v>119630</v>
      </c>
      <c r="D31" s="165">
        <v>2848.3333333333335</v>
      </c>
      <c r="E31" s="162">
        <v>164058.13008130033</v>
      </c>
      <c r="F31" s="108" t="s">
        <v>107</v>
      </c>
      <c r="G31" s="109"/>
      <c r="H31" s="164">
        <v>165103.54700854688</v>
      </c>
    </row>
    <row r="32" spans="1:8" x14ac:dyDescent="0.25">
      <c r="A32">
        <v>3</v>
      </c>
      <c r="F32" s="110" t="s">
        <v>114</v>
      </c>
    </row>
    <row r="33" spans="1:9" ht="16.5" x14ac:dyDescent="0.3">
      <c r="A33" s="166" t="s">
        <v>273</v>
      </c>
      <c r="D33" s="90" t="s">
        <v>213</v>
      </c>
      <c r="E33" t="s">
        <v>116</v>
      </c>
      <c r="F33" s="166" t="s">
        <v>276</v>
      </c>
      <c r="H33" s="90" t="s">
        <v>213</v>
      </c>
      <c r="I33" t="s">
        <v>116</v>
      </c>
    </row>
    <row r="34" spans="1:9" ht="16.5" x14ac:dyDescent="0.3">
      <c r="A34" s="166" t="s">
        <v>274</v>
      </c>
      <c r="F34" s="166" t="s">
        <v>277</v>
      </c>
    </row>
    <row r="36" spans="1:9" x14ac:dyDescent="0.25">
      <c r="A36" s="57" t="s">
        <v>60</v>
      </c>
      <c r="F36" s="57" t="s">
        <v>60</v>
      </c>
    </row>
    <row r="37" spans="1:9" x14ac:dyDescent="0.25">
      <c r="A37" s="52" t="s">
        <v>112</v>
      </c>
      <c r="F37" s="52" t="s">
        <v>112</v>
      </c>
    </row>
    <row r="38" spans="1:9" x14ac:dyDescent="0.25">
      <c r="A38" s="52" t="s">
        <v>113</v>
      </c>
    </row>
    <row r="40" spans="1:9" x14ac:dyDescent="0.25">
      <c r="A40" s="57" t="s">
        <v>62</v>
      </c>
      <c r="F40" s="57" t="s">
        <v>62</v>
      </c>
    </row>
    <row r="42" spans="1:9" x14ac:dyDescent="0.25">
      <c r="C42" s="59">
        <v>0.87019632590058815</v>
      </c>
      <c r="I42" s="59">
        <v>1.1475961306611524</v>
      </c>
    </row>
    <row r="44" spans="1:9" x14ac:dyDescent="0.25">
      <c r="A44" s="57" t="s">
        <v>64</v>
      </c>
      <c r="F44" s="57" t="s">
        <v>64</v>
      </c>
    </row>
    <row r="45" spans="1:9" ht="16.5" x14ac:dyDescent="0.3">
      <c r="A45" s="52" t="s">
        <v>275</v>
      </c>
      <c r="D45" s="59">
        <v>2.4440438607149169</v>
      </c>
    </row>
    <row r="46" spans="1:9" ht="17.25" x14ac:dyDescent="0.3">
      <c r="A46" s="144" t="s">
        <v>27</v>
      </c>
      <c r="B46" s="59">
        <v>0.42684306994944921</v>
      </c>
      <c r="F46" s="58" t="s">
        <v>278</v>
      </c>
      <c r="I46" s="59">
        <f>CHIINV(I33,A32-1)</f>
        <v>4.6051701859880909</v>
      </c>
    </row>
    <row r="47" spans="1:9" x14ac:dyDescent="0.25">
      <c r="F47" t="s">
        <v>27</v>
      </c>
      <c r="G47" s="59">
        <f>1-_xlfn.CHISQ.DIST(I42,2,1)</f>
        <v>0.56338160991525754</v>
      </c>
    </row>
    <row r="49" spans="1:8" x14ac:dyDescent="0.25">
      <c r="B49" t="s">
        <v>55</v>
      </c>
      <c r="C49" s="94" t="s">
        <v>288</v>
      </c>
      <c r="D49" s="96"/>
      <c r="E49" s="96"/>
      <c r="F49" s="96"/>
      <c r="G49" s="96"/>
      <c r="H49" s="97"/>
    </row>
    <row r="50" spans="1:8" x14ac:dyDescent="0.25">
      <c r="C50" s="91" t="s">
        <v>289</v>
      </c>
      <c r="D50" s="12"/>
      <c r="E50" s="12"/>
      <c r="F50" s="12"/>
      <c r="G50" s="12"/>
      <c r="H50" s="99"/>
    </row>
    <row r="51" spans="1:8" x14ac:dyDescent="0.25">
      <c r="C51" s="100" t="s">
        <v>290</v>
      </c>
      <c r="D51" s="101"/>
      <c r="E51" s="101"/>
      <c r="F51" s="101"/>
      <c r="G51" s="101"/>
      <c r="H51" s="102"/>
    </row>
    <row r="53" spans="1:8" x14ac:dyDescent="0.25">
      <c r="A53" t="s">
        <v>301</v>
      </c>
    </row>
    <row r="55" spans="1:8" x14ac:dyDescent="0.25">
      <c r="A55" t="s">
        <v>119</v>
      </c>
      <c r="H55" s="6"/>
    </row>
    <row r="56" spans="1:8" x14ac:dyDescent="0.25">
      <c r="H56" s="6"/>
    </row>
    <row r="57" spans="1:8" ht="16.5" x14ac:dyDescent="0.25">
      <c r="A57" t="s">
        <v>120</v>
      </c>
      <c r="E57" t="s">
        <v>291</v>
      </c>
      <c r="H57" s="59">
        <f>G47</f>
        <v>0.56338160991525754</v>
      </c>
    </row>
    <row r="58" spans="1:8" x14ac:dyDescent="0.25">
      <c r="H58" s="59"/>
    </row>
    <row r="59" spans="1:8" x14ac:dyDescent="0.25">
      <c r="B59" t="s">
        <v>55</v>
      </c>
      <c r="C59" s="94" t="s">
        <v>292</v>
      </c>
      <c r="D59" s="96"/>
      <c r="E59" s="96"/>
      <c r="F59" s="96"/>
      <c r="G59" s="97"/>
      <c r="H59" s="59"/>
    </row>
    <row r="60" spans="1:8" x14ac:dyDescent="0.25">
      <c r="C60" s="100" t="s">
        <v>293</v>
      </c>
      <c r="D60" s="101"/>
      <c r="E60" s="101"/>
      <c r="F60" s="101"/>
      <c r="G60" s="102"/>
      <c r="H60" s="59"/>
    </row>
    <row r="61" spans="1:8" x14ac:dyDescent="0.25">
      <c r="H61" s="59"/>
    </row>
    <row r="62" spans="1:8" x14ac:dyDescent="0.25">
      <c r="A62" t="s">
        <v>121</v>
      </c>
      <c r="H62" s="6"/>
    </row>
    <row r="63" spans="1:8" x14ac:dyDescent="0.25">
      <c r="B63" s="6"/>
      <c r="C63" s="111"/>
      <c r="D63" s="6"/>
      <c r="E63" s="6"/>
      <c r="F63" s="6"/>
      <c r="G63" s="6"/>
      <c r="H63" s="6"/>
    </row>
    <row r="64" spans="1:8" x14ac:dyDescent="0.25">
      <c r="B64" s="6"/>
      <c r="C64" s="111"/>
      <c r="D64" s="6"/>
      <c r="E64" s="6"/>
      <c r="G64" s="6"/>
      <c r="H64" s="6"/>
    </row>
    <row r="65" spans="2:8" x14ac:dyDescent="0.25">
      <c r="B65" s="6"/>
      <c r="C65" s="111"/>
      <c r="D65" s="6"/>
      <c r="E65" s="6"/>
      <c r="F65" s="6" t="s">
        <v>295</v>
      </c>
      <c r="G65" s="6"/>
      <c r="H65" s="6"/>
    </row>
    <row r="66" spans="2:8" x14ac:dyDescent="0.25">
      <c r="B66" s="6"/>
      <c r="C66" s="111"/>
      <c r="D66" s="6"/>
      <c r="E66" s="6"/>
      <c r="F66" s="6"/>
      <c r="G66" s="6"/>
      <c r="H66" s="6"/>
    </row>
    <row r="67" spans="2:8" x14ac:dyDescent="0.25">
      <c r="B67" s="6"/>
      <c r="C67" s="111"/>
      <c r="D67" s="6"/>
      <c r="E67" s="6"/>
      <c r="F67" s="6"/>
      <c r="G67" s="6"/>
      <c r="H67" s="6"/>
    </row>
    <row r="68" spans="2:8" x14ac:dyDescent="0.25">
      <c r="B68" s="6"/>
      <c r="C68" s="111"/>
      <c r="D68" s="6"/>
      <c r="E68" s="6"/>
      <c r="F68" s="6"/>
      <c r="G68" s="6"/>
      <c r="H68" s="6"/>
    </row>
    <row r="69" spans="2:8" x14ac:dyDescent="0.25">
      <c r="B69" s="6"/>
      <c r="C69" s="111"/>
      <c r="D69" s="6"/>
      <c r="E69" s="6"/>
      <c r="F69" s="6"/>
      <c r="G69" s="6"/>
      <c r="H69" s="6"/>
    </row>
    <row r="70" spans="2:8" x14ac:dyDescent="0.25">
      <c r="B70" s="6"/>
      <c r="C70" s="111"/>
      <c r="D70" s="6"/>
      <c r="E70" s="6"/>
      <c r="F70" s="6"/>
      <c r="G70" s="6"/>
      <c r="H70" s="6"/>
    </row>
    <row r="71" spans="2:8" x14ac:dyDescent="0.25">
      <c r="B71" s="6"/>
      <c r="C71" s="111"/>
      <c r="D71" s="6"/>
      <c r="E71" s="6"/>
      <c r="F71" s="6"/>
      <c r="G71" s="6"/>
      <c r="H71" s="6"/>
    </row>
    <row r="72" spans="2:8" x14ac:dyDescent="0.25">
      <c r="B72" s="6"/>
      <c r="C72" s="111"/>
      <c r="D72" s="6"/>
      <c r="E72" s="6"/>
      <c r="F72" s="6"/>
      <c r="G72" s="6"/>
      <c r="H72" s="6"/>
    </row>
    <row r="73" spans="2:8" x14ac:dyDescent="0.25">
      <c r="B73" s="6"/>
      <c r="C73" s="111"/>
      <c r="D73" s="6"/>
      <c r="E73" s="6"/>
      <c r="F73" s="6"/>
      <c r="G73" s="6"/>
      <c r="H73" s="6"/>
    </row>
    <row r="74" spans="2:8" x14ac:dyDescent="0.25">
      <c r="B74" s="6"/>
      <c r="C74" s="111"/>
      <c r="D74" s="6"/>
      <c r="E74" s="6"/>
      <c r="F74" s="6"/>
      <c r="G74" s="6"/>
      <c r="H74" s="6"/>
    </row>
    <row r="75" spans="2:8" x14ac:dyDescent="0.25">
      <c r="B75" s="6"/>
      <c r="C75" s="111"/>
      <c r="D75" s="6"/>
      <c r="E75" s="6"/>
      <c r="F75" s="6"/>
      <c r="G75" s="6"/>
      <c r="H75" s="6"/>
    </row>
    <row r="76" spans="2:8" x14ac:dyDescent="0.25">
      <c r="B76" s="6"/>
      <c r="C76" s="111"/>
      <c r="D76" s="6"/>
      <c r="E76" s="6"/>
      <c r="F76" s="6"/>
      <c r="G76" s="6"/>
      <c r="H76" s="6"/>
    </row>
    <row r="77" spans="2:8" x14ac:dyDescent="0.25">
      <c r="B77" s="6"/>
      <c r="C77" s="111"/>
      <c r="D77" s="6"/>
      <c r="E77" s="6"/>
      <c r="F77" s="6"/>
      <c r="G77" s="6"/>
      <c r="H77" s="6"/>
    </row>
    <row r="78" spans="2:8" x14ac:dyDescent="0.25">
      <c r="B78" s="6"/>
      <c r="C78" s="111"/>
      <c r="D78" s="6"/>
      <c r="E78" s="6"/>
      <c r="F78" s="6"/>
      <c r="G78" s="6"/>
      <c r="H78" s="6"/>
    </row>
    <row r="79" spans="2:8" x14ac:dyDescent="0.25">
      <c r="B79" s="6"/>
      <c r="C79" s="111"/>
      <c r="D79" s="6"/>
      <c r="E79" s="6"/>
      <c r="F79" s="6" t="s">
        <v>294</v>
      </c>
      <c r="G79" s="6"/>
      <c r="H79" s="6"/>
    </row>
    <row r="80" spans="2:8" x14ac:dyDescent="0.25">
      <c r="B80" s="6"/>
      <c r="C80" s="111"/>
      <c r="D80" s="6"/>
      <c r="E80" s="6"/>
      <c r="G80" s="6"/>
      <c r="H80" s="6"/>
    </row>
    <row r="81" spans="2:8" x14ac:dyDescent="0.25">
      <c r="B81" s="6"/>
      <c r="C81" s="111"/>
      <c r="D81" s="6"/>
      <c r="E81" s="6"/>
      <c r="F81" s="6"/>
      <c r="G81" s="6"/>
      <c r="H81" s="6"/>
    </row>
    <row r="82" spans="2:8" x14ac:dyDescent="0.25">
      <c r="B82" s="6"/>
      <c r="C82" s="111"/>
      <c r="D82" s="6"/>
      <c r="E82" s="6"/>
      <c r="F82" s="6"/>
      <c r="G82" s="6"/>
      <c r="H82" s="6"/>
    </row>
    <row r="83" spans="2:8" x14ac:dyDescent="0.25">
      <c r="B83" s="6"/>
      <c r="C83" s="111"/>
      <c r="D83" s="6"/>
      <c r="E83" s="6"/>
      <c r="F83" s="6"/>
      <c r="G83" s="6"/>
      <c r="H83" s="6"/>
    </row>
    <row r="84" spans="2:8" x14ac:dyDescent="0.25">
      <c r="B84" s="6"/>
      <c r="C84" s="111"/>
      <c r="D84" s="6"/>
      <c r="E84" s="6"/>
      <c r="F84" s="6"/>
      <c r="G84" s="6"/>
      <c r="H84" s="6"/>
    </row>
    <row r="85" spans="2:8" x14ac:dyDescent="0.25">
      <c r="B85" s="6"/>
      <c r="C85" s="111"/>
      <c r="D85" s="6"/>
      <c r="E85" s="6"/>
      <c r="F85" s="6"/>
      <c r="G85" s="6"/>
      <c r="H85" s="6"/>
    </row>
    <row r="86" spans="2:8" x14ac:dyDescent="0.25">
      <c r="B86" s="6"/>
      <c r="C86" s="111"/>
      <c r="D86" s="6"/>
      <c r="E86" s="6"/>
      <c r="F86" s="6"/>
      <c r="G86" s="6"/>
      <c r="H86" s="6"/>
    </row>
    <row r="87" spans="2:8" x14ac:dyDescent="0.25">
      <c r="B87" s="6"/>
      <c r="C87" s="111"/>
      <c r="D87" s="6"/>
      <c r="E87" s="6"/>
      <c r="F87" s="6"/>
      <c r="G87" s="6"/>
      <c r="H87" s="6"/>
    </row>
    <row r="88" spans="2:8" x14ac:dyDescent="0.25">
      <c r="B88" s="6"/>
      <c r="C88" s="111"/>
      <c r="D88" s="6"/>
      <c r="E88" s="6"/>
      <c r="F88" s="6"/>
      <c r="G88" s="6"/>
      <c r="H88" s="6"/>
    </row>
    <row r="89" spans="2:8" x14ac:dyDescent="0.25">
      <c r="B89" s="6"/>
      <c r="C89" s="111"/>
      <c r="D89" s="6"/>
      <c r="E89" s="6"/>
      <c r="F89" s="6"/>
      <c r="G89" s="6"/>
      <c r="H89" s="6"/>
    </row>
    <row r="90" spans="2:8" x14ac:dyDescent="0.25">
      <c r="B90" s="6"/>
      <c r="C90" s="111"/>
      <c r="D90" s="6"/>
      <c r="E90" s="6"/>
      <c r="F90" s="6"/>
      <c r="G90" s="6"/>
      <c r="H90" s="6"/>
    </row>
    <row r="91" spans="2:8" x14ac:dyDescent="0.25">
      <c r="B91" s="6"/>
      <c r="C91" s="111"/>
      <c r="D91" s="6"/>
      <c r="E91" s="6"/>
      <c r="F91" s="6"/>
      <c r="G91" s="6"/>
      <c r="H91" s="6"/>
    </row>
    <row r="92" spans="2:8" x14ac:dyDescent="0.25">
      <c r="B92" s="6"/>
      <c r="C92" s="111"/>
      <c r="D92" s="6"/>
      <c r="E92" s="6"/>
      <c r="F92" s="6"/>
      <c r="G92" s="6"/>
      <c r="H92" s="6"/>
    </row>
    <row r="93" spans="2:8" x14ac:dyDescent="0.25">
      <c r="B93" s="6"/>
      <c r="C93" s="111"/>
      <c r="D93" s="6"/>
      <c r="E93" s="6"/>
      <c r="F93" s="6"/>
      <c r="G93" s="6"/>
      <c r="H93" s="6"/>
    </row>
    <row r="94" spans="2:8" x14ac:dyDescent="0.25">
      <c r="B94" s="6"/>
      <c r="C94" s="111"/>
      <c r="D94" s="6"/>
      <c r="E94" s="6"/>
      <c r="F94" s="6" t="s">
        <v>296</v>
      </c>
      <c r="G94" s="6"/>
      <c r="H94" s="6"/>
    </row>
    <row r="95" spans="2:8" x14ac:dyDescent="0.25">
      <c r="B95" s="6"/>
      <c r="C95" s="111"/>
      <c r="D95" s="6"/>
      <c r="E95" s="6"/>
      <c r="F95" s="6"/>
      <c r="G95" s="6"/>
      <c r="H95" s="6"/>
    </row>
    <row r="96" spans="2:8" x14ac:dyDescent="0.25">
      <c r="B96" s="6"/>
      <c r="C96" s="111"/>
      <c r="D96" s="6"/>
      <c r="E96" s="6"/>
      <c r="F96" s="6"/>
      <c r="G96" s="6"/>
      <c r="H96" s="6"/>
    </row>
    <row r="97" spans="1:8" x14ac:dyDescent="0.25">
      <c r="B97" s="6"/>
      <c r="C97" s="111"/>
      <c r="D97" s="6"/>
      <c r="E97" s="6"/>
      <c r="F97" s="6"/>
      <c r="G97" s="6"/>
      <c r="H97" s="6"/>
    </row>
    <row r="98" spans="1:8" x14ac:dyDescent="0.25">
      <c r="B98" s="6"/>
      <c r="C98" s="111"/>
      <c r="D98" s="6"/>
      <c r="E98" s="6"/>
      <c r="F98" s="6"/>
      <c r="G98" s="6"/>
      <c r="H98" s="6"/>
    </row>
    <row r="99" spans="1:8" x14ac:dyDescent="0.25">
      <c r="B99" s="6"/>
      <c r="C99" s="111"/>
      <c r="D99" s="6"/>
      <c r="E99" s="6"/>
      <c r="F99" s="6"/>
      <c r="G99" s="6"/>
      <c r="H99" s="6"/>
    </row>
    <row r="100" spans="1:8" x14ac:dyDescent="0.25">
      <c r="B100" s="6"/>
      <c r="C100" s="111"/>
      <c r="D100" s="6"/>
      <c r="E100" s="6"/>
      <c r="F100" s="6"/>
      <c r="G100" s="6"/>
      <c r="H100" s="6"/>
    </row>
    <row r="101" spans="1:8" x14ac:dyDescent="0.25">
      <c r="B101" s="6"/>
      <c r="C101" s="111"/>
      <c r="D101" s="6"/>
      <c r="E101" s="6"/>
      <c r="F101" s="6"/>
      <c r="G101" s="6"/>
      <c r="H101" s="6"/>
    </row>
    <row r="102" spans="1:8" x14ac:dyDescent="0.25">
      <c r="B102" s="6"/>
      <c r="C102" s="111"/>
      <c r="D102" s="6"/>
      <c r="E102" s="6"/>
      <c r="F102" s="6"/>
      <c r="G102" s="6"/>
      <c r="H102" s="6"/>
    </row>
    <row r="103" spans="1:8" x14ac:dyDescent="0.25">
      <c r="B103" s="6"/>
      <c r="C103" s="111"/>
      <c r="D103" s="6"/>
      <c r="E103" s="6"/>
      <c r="F103" s="6"/>
      <c r="G103" s="6"/>
      <c r="H103" s="6"/>
    </row>
    <row r="104" spans="1:8" x14ac:dyDescent="0.25">
      <c r="B104" s="6"/>
      <c r="C104" s="111"/>
      <c r="D104" s="6"/>
      <c r="E104" s="6"/>
      <c r="F104" s="6"/>
      <c r="G104" s="6"/>
      <c r="H104" s="6"/>
    </row>
    <row r="105" spans="1:8" x14ac:dyDescent="0.25">
      <c r="B105" s="6"/>
      <c r="C105" s="111"/>
      <c r="D105" s="6"/>
      <c r="E105" s="6"/>
      <c r="F105" s="6"/>
      <c r="G105" s="6"/>
      <c r="H105" s="6"/>
    </row>
    <row r="106" spans="1:8" x14ac:dyDescent="0.25">
      <c r="B106" s="6"/>
      <c r="C106" s="111"/>
      <c r="D106" s="6"/>
      <c r="E106" s="6"/>
      <c r="F106" s="6"/>
      <c r="G106" s="6"/>
      <c r="H106" s="6"/>
    </row>
    <row r="107" spans="1:8" x14ac:dyDescent="0.25">
      <c r="B107" s="6"/>
      <c r="C107" s="111"/>
      <c r="D107" s="6"/>
      <c r="E107" s="6"/>
      <c r="F107" s="6"/>
      <c r="G107" s="6"/>
      <c r="H107" s="6"/>
    </row>
    <row r="108" spans="1:8" ht="16.5" thickBot="1" x14ac:dyDescent="0.3">
      <c r="B108" s="6"/>
      <c r="C108" s="111"/>
      <c r="D108" s="6"/>
      <c r="E108" s="6"/>
      <c r="F108" s="6"/>
      <c r="G108" s="6"/>
      <c r="H108" s="6"/>
    </row>
    <row r="109" spans="1:8" x14ac:dyDescent="0.25">
      <c r="B109" t="s">
        <v>55</v>
      </c>
      <c r="C109" s="17" t="s">
        <v>56</v>
      </c>
      <c r="D109" s="18"/>
      <c r="E109" s="18"/>
      <c r="F109" s="18"/>
      <c r="G109" s="19"/>
      <c r="H109" s="6"/>
    </row>
    <row r="110" spans="1:8" ht="16.5" thickBot="1" x14ac:dyDescent="0.3">
      <c r="C110" s="23" t="s">
        <v>57</v>
      </c>
      <c r="D110" s="24"/>
      <c r="E110" s="24"/>
      <c r="F110" s="24"/>
      <c r="G110" s="25"/>
      <c r="H110" s="6"/>
    </row>
    <row r="111" spans="1:8" x14ac:dyDescent="0.25">
      <c r="B111" s="6"/>
      <c r="C111" s="111"/>
      <c r="D111" s="6"/>
      <c r="E111" s="6"/>
      <c r="F111" s="6"/>
      <c r="G111" s="6"/>
      <c r="H111" s="6"/>
    </row>
    <row r="112" spans="1:8" ht="16.5" thickBot="1" x14ac:dyDescent="0.3">
      <c r="A112" t="s">
        <v>302</v>
      </c>
      <c r="B112" s="6"/>
      <c r="C112" s="111"/>
      <c r="D112" s="6"/>
      <c r="E112" s="6"/>
      <c r="F112" s="6"/>
      <c r="G112" s="6"/>
      <c r="H112" s="6"/>
    </row>
    <row r="113" spans="2:8" x14ac:dyDescent="0.25">
      <c r="B113" s="17" t="s">
        <v>297</v>
      </c>
      <c r="C113" s="36"/>
      <c r="D113" s="36"/>
      <c r="E113" s="36"/>
      <c r="F113" s="36"/>
      <c r="G113" s="30"/>
      <c r="H113" s="6"/>
    </row>
    <row r="114" spans="2:8" x14ac:dyDescent="0.25">
      <c r="B114" s="20" t="s">
        <v>298</v>
      </c>
      <c r="C114" s="14"/>
      <c r="D114" s="14"/>
      <c r="E114" s="14"/>
      <c r="F114" s="14"/>
      <c r="G114" s="32"/>
      <c r="H114" s="6"/>
    </row>
    <row r="115" spans="2:8" x14ac:dyDescent="0.25">
      <c r="B115" s="20" t="s">
        <v>299</v>
      </c>
      <c r="C115" s="14"/>
      <c r="D115" s="14"/>
      <c r="E115" s="14"/>
      <c r="F115" s="14"/>
      <c r="G115" s="32"/>
      <c r="H115" s="6"/>
    </row>
    <row r="116" spans="2:8" x14ac:dyDescent="0.25">
      <c r="B116" s="20" t="s">
        <v>300</v>
      </c>
      <c r="C116" s="14"/>
      <c r="D116" s="14"/>
      <c r="E116" s="14"/>
      <c r="F116" s="14"/>
      <c r="G116" s="32"/>
      <c r="H116" s="6"/>
    </row>
    <row r="117" spans="2:8" x14ac:dyDescent="0.25">
      <c r="B117" s="20" t="s">
        <v>122</v>
      </c>
      <c r="C117" s="14"/>
      <c r="D117" s="14"/>
      <c r="E117" s="14"/>
      <c r="F117" s="14"/>
      <c r="G117" s="32"/>
      <c r="H117" s="6"/>
    </row>
    <row r="118" spans="2:8" ht="16.5" thickBot="1" x14ac:dyDescent="0.3">
      <c r="B118" s="23" t="s">
        <v>123</v>
      </c>
      <c r="C118" s="37"/>
      <c r="D118" s="37"/>
      <c r="E118" s="37"/>
      <c r="F118" s="37"/>
      <c r="G118" s="35"/>
      <c r="H118" s="6"/>
    </row>
    <row r="119" spans="2:8" x14ac:dyDescent="0.25">
      <c r="B119" s="6"/>
      <c r="C119" s="111"/>
      <c r="D119" s="6"/>
      <c r="E119" s="6"/>
      <c r="F119" s="6"/>
      <c r="G119" s="6"/>
      <c r="H119" s="6"/>
    </row>
    <row r="120" spans="2:8" x14ac:dyDescent="0.25">
      <c r="B120" s="6"/>
      <c r="C120" s="111"/>
      <c r="D120" s="6"/>
      <c r="E120" s="6"/>
      <c r="F120" s="6"/>
      <c r="G120" s="6"/>
      <c r="H120" s="6"/>
    </row>
    <row r="121" spans="2:8" x14ac:dyDescent="0.25">
      <c r="B121" s="6"/>
      <c r="C121" s="111"/>
      <c r="D121" s="6"/>
      <c r="E121" s="6"/>
      <c r="F121" s="6"/>
      <c r="G121" s="6"/>
      <c r="H121" s="6"/>
    </row>
    <row r="122" spans="2:8" x14ac:dyDescent="0.25">
      <c r="B122" s="6"/>
      <c r="C122" s="111"/>
      <c r="D122" s="6"/>
      <c r="E122" s="6"/>
      <c r="F122" s="6"/>
      <c r="G122" s="6"/>
      <c r="H122" s="6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"/>
  <sheetViews>
    <sheetView workbookViewId="0"/>
  </sheetViews>
  <sheetFormatPr defaultRowHeight="15.75" x14ac:dyDescent="0.25"/>
  <sheetData>
    <row r="2" spans="1:17" ht="22.5" x14ac:dyDescent="0.35">
      <c r="A2" s="55"/>
      <c r="B2" s="103" t="s">
        <v>108</v>
      </c>
      <c r="C2" s="104" t="s">
        <v>109</v>
      </c>
      <c r="D2" s="103" t="s">
        <v>110</v>
      </c>
      <c r="E2" s="103" t="s">
        <v>111</v>
      </c>
      <c r="F2" s="105" t="s">
        <v>104</v>
      </c>
      <c r="G2" s="106"/>
      <c r="H2" s="159">
        <v>6726383.3333333135</v>
      </c>
      <c r="K2" t="s">
        <v>279</v>
      </c>
    </row>
    <row r="3" spans="1:17" ht="16.5" x14ac:dyDescent="0.3">
      <c r="A3" s="55" t="s">
        <v>194</v>
      </c>
      <c r="B3" s="55">
        <v>15</v>
      </c>
      <c r="C3" s="55">
        <v>43880</v>
      </c>
      <c r="D3" s="165">
        <v>2925.3333333333335</v>
      </c>
      <c r="E3" s="55">
        <v>189626.66666666631</v>
      </c>
      <c r="F3" s="107" t="s">
        <v>272</v>
      </c>
      <c r="G3" s="14"/>
      <c r="H3" s="160">
        <v>6439038.3333333284</v>
      </c>
    </row>
    <row r="4" spans="1:17" ht="16.5" thickBot="1" x14ac:dyDescent="0.3">
      <c r="A4" s="55" t="s">
        <v>176</v>
      </c>
      <c r="B4" s="55">
        <v>15</v>
      </c>
      <c r="C4" s="55">
        <v>43080</v>
      </c>
      <c r="D4" s="165">
        <v>2872</v>
      </c>
      <c r="E4" s="55">
        <v>186960</v>
      </c>
      <c r="F4" s="107" t="s">
        <v>105</v>
      </c>
      <c r="G4" s="14"/>
      <c r="H4" s="160">
        <v>287344.9999999851</v>
      </c>
      <c r="K4" t="s">
        <v>280</v>
      </c>
    </row>
    <row r="5" spans="1:17" x14ac:dyDescent="0.25">
      <c r="A5" s="55" t="s">
        <v>271</v>
      </c>
      <c r="B5" s="55">
        <v>12</v>
      </c>
      <c r="C5" s="55">
        <v>32670</v>
      </c>
      <c r="D5" s="165">
        <v>2722.5</v>
      </c>
      <c r="E5" s="55">
        <v>106075</v>
      </c>
      <c r="F5" s="107" t="s">
        <v>106</v>
      </c>
      <c r="G5" s="14"/>
      <c r="H5" s="160">
        <v>143672.49999999255</v>
      </c>
      <c r="K5" s="8" t="s">
        <v>281</v>
      </c>
      <c r="L5" s="8" t="s">
        <v>81</v>
      </c>
      <c r="M5" s="8" t="s">
        <v>282</v>
      </c>
      <c r="N5" s="8" t="s">
        <v>283</v>
      </c>
      <c r="O5" s="8" t="s">
        <v>145</v>
      </c>
    </row>
    <row r="6" spans="1:17" x14ac:dyDescent="0.25">
      <c r="A6" s="55" t="s">
        <v>103</v>
      </c>
      <c r="B6" s="55">
        <v>42</v>
      </c>
      <c r="C6" s="55">
        <v>119630</v>
      </c>
      <c r="D6" s="165">
        <v>2848.3333333333335</v>
      </c>
      <c r="E6" s="55">
        <v>164058.13008130033</v>
      </c>
      <c r="F6" s="108" t="s">
        <v>107</v>
      </c>
      <c r="G6" s="109"/>
      <c r="H6" s="161">
        <v>165103.54700854688</v>
      </c>
      <c r="K6" s="6" t="s">
        <v>194</v>
      </c>
      <c r="L6" s="6">
        <v>15</v>
      </c>
      <c r="M6" s="6">
        <v>43880</v>
      </c>
      <c r="N6" s="6">
        <v>2925.3333333333335</v>
      </c>
      <c r="O6" s="6">
        <v>189626.66666666631</v>
      </c>
    </row>
    <row r="7" spans="1:17" x14ac:dyDescent="0.25">
      <c r="A7">
        <v>3</v>
      </c>
      <c r="F7" s="110" t="s">
        <v>114</v>
      </c>
      <c r="K7" s="6" t="s">
        <v>176</v>
      </c>
      <c r="L7" s="6">
        <v>15</v>
      </c>
      <c r="M7" s="6">
        <v>43080</v>
      </c>
      <c r="N7" s="6">
        <v>2872</v>
      </c>
      <c r="O7" s="6">
        <v>186960</v>
      </c>
    </row>
    <row r="8" spans="1:17" ht="17.25" thickBot="1" x14ac:dyDescent="0.35">
      <c r="A8" s="166" t="s">
        <v>273</v>
      </c>
      <c r="D8" s="90" t="s">
        <v>213</v>
      </c>
      <c r="E8" t="s">
        <v>116</v>
      </c>
      <c r="F8" s="166" t="s">
        <v>276</v>
      </c>
      <c r="H8" s="90" t="s">
        <v>213</v>
      </c>
      <c r="I8" t="s">
        <v>116</v>
      </c>
      <c r="K8" s="7" t="s">
        <v>271</v>
      </c>
      <c r="L8" s="7">
        <v>12</v>
      </c>
      <c r="M8" s="7">
        <v>32670</v>
      </c>
      <c r="N8" s="7">
        <v>2722.5</v>
      </c>
      <c r="O8" s="7">
        <v>106075</v>
      </c>
    </row>
    <row r="9" spans="1:17" ht="16.5" x14ac:dyDescent="0.3">
      <c r="A9" s="166" t="s">
        <v>274</v>
      </c>
      <c r="F9" s="166" t="s">
        <v>277</v>
      </c>
    </row>
    <row r="11" spans="1:17" ht="16.5" thickBot="1" x14ac:dyDescent="0.3">
      <c r="A11" s="57" t="s">
        <v>60</v>
      </c>
      <c r="F11" s="57" t="s">
        <v>60</v>
      </c>
      <c r="K11" t="s">
        <v>15</v>
      </c>
    </row>
    <row r="12" spans="1:17" x14ac:dyDescent="0.25">
      <c r="A12" s="52" t="s">
        <v>112</v>
      </c>
      <c r="F12" s="52" t="s">
        <v>112</v>
      </c>
      <c r="K12" s="8" t="s">
        <v>284</v>
      </c>
      <c r="L12" s="8" t="s">
        <v>21</v>
      </c>
      <c r="M12" s="8" t="s">
        <v>20</v>
      </c>
      <c r="N12" s="8" t="s">
        <v>22</v>
      </c>
      <c r="O12" s="8" t="s">
        <v>23</v>
      </c>
      <c r="P12" s="8" t="s">
        <v>27</v>
      </c>
      <c r="Q12" s="8" t="s">
        <v>285</v>
      </c>
    </row>
    <row r="13" spans="1:17" x14ac:dyDescent="0.25">
      <c r="A13" s="52" t="s">
        <v>113</v>
      </c>
      <c r="K13" s="6" t="s">
        <v>286</v>
      </c>
      <c r="L13" s="6">
        <v>287345.00000000279</v>
      </c>
      <c r="M13" s="6">
        <v>2</v>
      </c>
      <c r="N13" s="6">
        <v>143672.5000000014</v>
      </c>
      <c r="O13" s="6">
        <v>0.87019632590064122</v>
      </c>
      <c r="P13" s="6">
        <v>0.42684306994942744</v>
      </c>
      <c r="Q13" s="6">
        <v>3.2380961351592941</v>
      </c>
    </row>
    <row r="14" spans="1:17" x14ac:dyDescent="0.25">
      <c r="K14" s="6" t="s">
        <v>287</v>
      </c>
      <c r="L14" s="6">
        <v>6439038.333333333</v>
      </c>
      <c r="M14" s="6">
        <v>39</v>
      </c>
      <c r="N14" s="6">
        <v>165103.547008547</v>
      </c>
      <c r="O14" s="6"/>
      <c r="P14" s="6"/>
      <c r="Q14" s="6"/>
    </row>
    <row r="15" spans="1:17" x14ac:dyDescent="0.25">
      <c r="A15" s="57" t="s">
        <v>62</v>
      </c>
      <c r="F15" s="57" t="s">
        <v>62</v>
      </c>
      <c r="K15" s="6"/>
      <c r="L15" s="6"/>
      <c r="M15" s="6"/>
      <c r="N15" s="6"/>
      <c r="O15" s="6"/>
      <c r="P15" s="6"/>
      <c r="Q15" s="6"/>
    </row>
    <row r="16" spans="1:17" ht="16.5" thickBot="1" x14ac:dyDescent="0.3">
      <c r="K16" s="7" t="s">
        <v>18</v>
      </c>
      <c r="L16" s="7">
        <v>6726383.3333333358</v>
      </c>
      <c r="M16" s="7">
        <v>41</v>
      </c>
      <c r="N16" s="7"/>
      <c r="O16" s="7"/>
      <c r="P16" s="7"/>
      <c r="Q16" s="7"/>
    </row>
    <row r="17" spans="1:9" x14ac:dyDescent="0.25">
      <c r="C17">
        <v>0.87019632590058815</v>
      </c>
      <c r="I17">
        <v>1.1475961306611524</v>
      </c>
    </row>
    <row r="19" spans="1:9" x14ac:dyDescent="0.25">
      <c r="A19" s="57" t="s">
        <v>64</v>
      </c>
      <c r="F19" s="57" t="s">
        <v>64</v>
      </c>
    </row>
    <row r="20" spans="1:9" ht="16.5" x14ac:dyDescent="0.3">
      <c r="A20" s="52" t="s">
        <v>275</v>
      </c>
      <c r="D20">
        <v>2.4440438607149169</v>
      </c>
    </row>
    <row r="21" spans="1:9" ht="17.25" x14ac:dyDescent="0.3">
      <c r="A21" s="144" t="s">
        <v>27</v>
      </c>
      <c r="B21">
        <v>0.42684306994944921</v>
      </c>
      <c r="F21" s="58" t="s">
        <v>278</v>
      </c>
      <c r="I21">
        <f>CHIINV(I8,A7-1)</f>
        <v>4.6051701859880909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.75" x14ac:dyDescent="0.25"/>
  <sheetData>
    <row r="1" spans="1:4" x14ac:dyDescent="0.25">
      <c r="A1" s="167" t="s">
        <v>194</v>
      </c>
      <c r="B1" s="169" t="s">
        <v>52</v>
      </c>
      <c r="C1" s="169" t="s">
        <v>53</v>
      </c>
      <c r="D1" s="168" t="s">
        <v>54</v>
      </c>
    </row>
    <row r="2" spans="1:4" x14ac:dyDescent="0.25">
      <c r="A2" s="55">
        <v>2420</v>
      </c>
      <c r="B2" s="55">
        <v>1</v>
      </c>
      <c r="C2" s="55">
        <v>3.3333333333333333E-2</v>
      </c>
      <c r="D2" s="55">
        <v>-1.8339146358159142</v>
      </c>
    </row>
    <row r="3" spans="1:4" x14ac:dyDescent="0.25">
      <c r="A3" s="55">
        <v>2460</v>
      </c>
      <c r="B3" s="55">
        <v>2</v>
      </c>
      <c r="C3" s="55">
        <v>0.1</v>
      </c>
      <c r="D3" s="55">
        <v>-1.2815515655446006</v>
      </c>
    </row>
    <row r="4" spans="1:4" x14ac:dyDescent="0.25">
      <c r="A4" s="55">
        <v>2480</v>
      </c>
      <c r="B4" s="55">
        <v>3</v>
      </c>
      <c r="C4" s="55">
        <v>0.16666666666666666</v>
      </c>
      <c r="D4" s="55">
        <v>-0.96742156610170071</v>
      </c>
    </row>
    <row r="5" spans="1:4" x14ac:dyDescent="0.25">
      <c r="A5" s="55">
        <v>2480</v>
      </c>
      <c r="B5" s="55">
        <v>4</v>
      </c>
      <c r="C5" s="55">
        <v>0.23333333333333334</v>
      </c>
      <c r="D5" s="55">
        <v>-0.72791329088164469</v>
      </c>
    </row>
    <row r="6" spans="1:4" x14ac:dyDescent="0.25">
      <c r="A6" s="55">
        <v>2600</v>
      </c>
      <c r="B6" s="55">
        <v>5</v>
      </c>
      <c r="C6" s="55">
        <v>0.3</v>
      </c>
      <c r="D6" s="55">
        <v>-0.52440051270804089</v>
      </c>
    </row>
    <row r="7" spans="1:4" x14ac:dyDescent="0.25">
      <c r="A7" s="55">
        <v>2650</v>
      </c>
      <c r="B7" s="55">
        <v>6</v>
      </c>
      <c r="C7" s="55">
        <v>0.36666666666666664</v>
      </c>
      <c r="D7" s="55">
        <v>-0.34069482708779553</v>
      </c>
    </row>
    <row r="8" spans="1:4" x14ac:dyDescent="0.25">
      <c r="A8" s="55">
        <v>2730</v>
      </c>
      <c r="B8" s="55">
        <v>7</v>
      </c>
      <c r="C8" s="55">
        <v>0.43333333333333335</v>
      </c>
      <c r="D8" s="55">
        <v>-0.16789400478810546</v>
      </c>
    </row>
    <row r="9" spans="1:4" x14ac:dyDescent="0.25">
      <c r="A9" s="55">
        <v>2820</v>
      </c>
      <c r="B9" s="55">
        <v>8</v>
      </c>
      <c r="C9" s="55">
        <v>0.5</v>
      </c>
      <c r="D9" s="55">
        <v>0</v>
      </c>
    </row>
    <row r="10" spans="1:4" x14ac:dyDescent="0.25">
      <c r="A10" s="55">
        <v>2920</v>
      </c>
      <c r="B10" s="55">
        <v>9</v>
      </c>
      <c r="C10" s="55">
        <v>0.56666666666666665</v>
      </c>
      <c r="D10" s="55">
        <v>0.16789400478810546</v>
      </c>
    </row>
    <row r="11" spans="1:4" x14ac:dyDescent="0.25">
      <c r="A11" s="55">
        <v>3120</v>
      </c>
      <c r="B11" s="55">
        <v>10</v>
      </c>
      <c r="C11" s="55">
        <v>0.6333333333333333</v>
      </c>
      <c r="D11" s="55">
        <v>0.34069482708779542</v>
      </c>
    </row>
    <row r="12" spans="1:4" x14ac:dyDescent="0.25">
      <c r="A12" s="55">
        <v>3180</v>
      </c>
      <c r="B12" s="55">
        <v>11</v>
      </c>
      <c r="C12" s="55">
        <v>0.7</v>
      </c>
      <c r="D12" s="55">
        <v>0.52440051270804078</v>
      </c>
    </row>
    <row r="13" spans="1:4" x14ac:dyDescent="0.25">
      <c r="A13" s="55">
        <v>3220</v>
      </c>
      <c r="B13" s="55">
        <v>12</v>
      </c>
      <c r="C13" s="55">
        <v>0.76666666666666672</v>
      </c>
      <c r="D13" s="55">
        <v>0.72791329088164458</v>
      </c>
    </row>
    <row r="14" spans="1:4" x14ac:dyDescent="0.25">
      <c r="A14" s="55">
        <v>3590</v>
      </c>
      <c r="B14" s="55">
        <v>13</v>
      </c>
      <c r="C14" s="55">
        <v>0.83333333333333337</v>
      </c>
      <c r="D14" s="55">
        <v>0.96742156610170071</v>
      </c>
    </row>
    <row r="15" spans="1:4" x14ac:dyDescent="0.25">
      <c r="A15" s="55">
        <v>3600</v>
      </c>
      <c r="B15" s="55">
        <v>14</v>
      </c>
      <c r="C15" s="55">
        <v>0.9</v>
      </c>
      <c r="D15" s="55">
        <v>1.2815515655446006</v>
      </c>
    </row>
    <row r="16" spans="1:4" x14ac:dyDescent="0.25">
      <c r="A16" s="55">
        <v>3610</v>
      </c>
      <c r="B16" s="55">
        <v>15</v>
      </c>
      <c r="C16" s="55">
        <v>0.96666666666666667</v>
      </c>
      <c r="D16" s="55">
        <v>1.8339146358159142</v>
      </c>
    </row>
  </sheetData>
  <sortState ref="A2:A16">
    <sortCondition ref="A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.75" x14ac:dyDescent="0.25"/>
  <sheetData>
    <row r="1" spans="1:4" x14ac:dyDescent="0.25">
      <c r="A1" s="167" t="s">
        <v>271</v>
      </c>
      <c r="B1" s="169" t="s">
        <v>52</v>
      </c>
      <c r="C1" s="169" t="s">
        <v>53</v>
      </c>
      <c r="D1" s="168" t="s">
        <v>54</v>
      </c>
    </row>
    <row r="2" spans="1:4" x14ac:dyDescent="0.25">
      <c r="A2" s="55">
        <v>2170</v>
      </c>
      <c r="B2" s="55">
        <v>1</v>
      </c>
      <c r="C2" s="55">
        <v>4.1666666666666664E-2</v>
      </c>
      <c r="D2" s="55">
        <v>-1.7316643961222451</v>
      </c>
    </row>
    <row r="3" spans="1:4" x14ac:dyDescent="0.25">
      <c r="A3" s="55">
        <v>2220</v>
      </c>
      <c r="B3" s="55">
        <v>2</v>
      </c>
      <c r="C3" s="55">
        <v>0.125</v>
      </c>
      <c r="D3" s="55">
        <v>-1.1503493803760083</v>
      </c>
    </row>
    <row r="4" spans="1:4" x14ac:dyDescent="0.25">
      <c r="A4" s="55">
        <v>2530</v>
      </c>
      <c r="B4" s="55">
        <v>3</v>
      </c>
      <c r="C4" s="55">
        <v>0.20833333333333334</v>
      </c>
      <c r="D4" s="55">
        <v>-0.81221780149991241</v>
      </c>
    </row>
    <row r="5" spans="1:4" x14ac:dyDescent="0.25">
      <c r="A5" s="55">
        <v>2630</v>
      </c>
      <c r="B5" s="55">
        <v>4</v>
      </c>
      <c r="C5" s="55">
        <v>0.29166666666666669</v>
      </c>
      <c r="D5" s="55">
        <v>-0.54852228269809788</v>
      </c>
    </row>
    <row r="6" spans="1:4" x14ac:dyDescent="0.25">
      <c r="A6" s="55">
        <v>2660</v>
      </c>
      <c r="B6" s="55">
        <v>5</v>
      </c>
      <c r="C6" s="55">
        <v>0.375</v>
      </c>
      <c r="D6" s="55">
        <v>-0.3186393639643752</v>
      </c>
    </row>
    <row r="7" spans="1:4" x14ac:dyDescent="0.25">
      <c r="A7" s="55">
        <v>2660</v>
      </c>
      <c r="B7" s="55">
        <v>6</v>
      </c>
      <c r="C7" s="55">
        <v>0.45833333333333331</v>
      </c>
      <c r="D7" s="55">
        <v>-0.10463345561407539</v>
      </c>
    </row>
    <row r="8" spans="1:4" x14ac:dyDescent="0.25">
      <c r="A8" s="55">
        <v>2730</v>
      </c>
      <c r="B8" s="55">
        <v>7</v>
      </c>
      <c r="C8" s="55">
        <v>0.54166666666666663</v>
      </c>
      <c r="D8" s="55">
        <v>0.10463345561407525</v>
      </c>
    </row>
    <row r="9" spans="1:4" x14ac:dyDescent="0.25">
      <c r="A9" s="55">
        <v>2780</v>
      </c>
      <c r="B9" s="55">
        <v>8</v>
      </c>
      <c r="C9" s="55">
        <v>0.625</v>
      </c>
      <c r="D9" s="55">
        <v>0.3186393639643752</v>
      </c>
    </row>
    <row r="10" spans="1:4" x14ac:dyDescent="0.25">
      <c r="A10" s="55">
        <v>2920</v>
      </c>
      <c r="B10" s="55">
        <v>9</v>
      </c>
      <c r="C10" s="55">
        <v>0.70833333333333337</v>
      </c>
      <c r="D10" s="55">
        <v>0.54852228269809822</v>
      </c>
    </row>
    <row r="11" spans="1:4" x14ac:dyDescent="0.25">
      <c r="A11" s="55">
        <v>2980</v>
      </c>
      <c r="B11" s="55">
        <v>10</v>
      </c>
      <c r="C11" s="55">
        <v>0.79166666666666663</v>
      </c>
      <c r="D11" s="55">
        <v>0.81221780149991241</v>
      </c>
    </row>
    <row r="12" spans="1:4" x14ac:dyDescent="0.25">
      <c r="A12" s="55">
        <v>3180</v>
      </c>
      <c r="B12" s="55">
        <v>11</v>
      </c>
      <c r="C12" s="55">
        <v>0.875</v>
      </c>
      <c r="D12" s="55">
        <v>1.1503493803760083</v>
      </c>
    </row>
    <row r="13" spans="1:4" x14ac:dyDescent="0.25">
      <c r="A13" s="55">
        <v>3210</v>
      </c>
      <c r="B13" s="55">
        <v>12</v>
      </c>
      <c r="C13" s="55">
        <v>0.95833333333333337</v>
      </c>
      <c r="D13" s="55">
        <v>1.7316643961222455</v>
      </c>
    </row>
  </sheetData>
  <sortState ref="A2:A13">
    <sortCondition ref="A2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workbookViewId="0"/>
  </sheetViews>
  <sheetFormatPr defaultRowHeight="15.75" x14ac:dyDescent="0.25"/>
  <cols>
    <col min="1" max="1" width="11.875" customWidth="1"/>
    <col min="2" max="2" width="14.125" customWidth="1"/>
    <col min="3" max="3" width="12.875" bestFit="1" customWidth="1"/>
    <col min="4" max="4" width="10.125" customWidth="1"/>
    <col min="5" max="5" width="10.375" bestFit="1" customWidth="1"/>
  </cols>
  <sheetData>
    <row r="1" spans="1:5" x14ac:dyDescent="0.25">
      <c r="A1" t="s">
        <v>160</v>
      </c>
    </row>
    <row r="3" spans="1:5" x14ac:dyDescent="0.25">
      <c r="B3" t="s">
        <v>161</v>
      </c>
    </row>
    <row r="5" spans="1:5" x14ac:dyDescent="0.25">
      <c r="C5" t="s">
        <v>306</v>
      </c>
      <c r="D5" t="s">
        <v>307</v>
      </c>
      <c r="E5" t="s">
        <v>18</v>
      </c>
    </row>
    <row r="6" spans="1:5" x14ac:dyDescent="0.25">
      <c r="B6" t="s">
        <v>308</v>
      </c>
      <c r="C6">
        <v>25</v>
      </c>
      <c r="D6">
        <v>52</v>
      </c>
      <c r="E6">
        <f t="shared" ref="E6:E9" si="0">SUM(C6:D6)</f>
        <v>77</v>
      </c>
    </row>
    <row r="7" spans="1:5" x14ac:dyDescent="0.25">
      <c r="B7" t="s">
        <v>309</v>
      </c>
      <c r="C7">
        <v>41</v>
      </c>
      <c r="D7">
        <v>42</v>
      </c>
      <c r="E7">
        <f t="shared" si="0"/>
        <v>83</v>
      </c>
    </row>
    <row r="8" spans="1:5" x14ac:dyDescent="0.25">
      <c r="B8" t="s">
        <v>310</v>
      </c>
      <c r="C8">
        <v>16</v>
      </c>
      <c r="D8">
        <v>34</v>
      </c>
      <c r="E8">
        <f t="shared" si="0"/>
        <v>50</v>
      </c>
    </row>
    <row r="9" spans="1:5" x14ac:dyDescent="0.25">
      <c r="B9" t="s">
        <v>18</v>
      </c>
      <c r="C9">
        <f t="shared" ref="C9:D9" si="1">SUM(C6:C8)</f>
        <v>82</v>
      </c>
      <c r="D9">
        <f t="shared" si="1"/>
        <v>128</v>
      </c>
      <c r="E9">
        <f t="shared" si="0"/>
        <v>210</v>
      </c>
    </row>
    <row r="11" spans="1:5" x14ac:dyDescent="0.25">
      <c r="A11" t="s">
        <v>162</v>
      </c>
    </row>
    <row r="12" spans="1:5" x14ac:dyDescent="0.25">
      <c r="B12" s="139" t="s">
        <v>83</v>
      </c>
    </row>
    <row r="13" spans="1:5" x14ac:dyDescent="0.25">
      <c r="B13" s="55"/>
      <c r="C13" s="55" t="s">
        <v>306</v>
      </c>
      <c r="D13" s="55" t="s">
        <v>307</v>
      </c>
      <c r="E13" s="55" t="s">
        <v>84</v>
      </c>
    </row>
    <row r="14" spans="1:5" x14ac:dyDescent="0.25">
      <c r="B14" s="55" t="s">
        <v>308</v>
      </c>
      <c r="C14" s="55">
        <v>25</v>
      </c>
      <c r="D14" s="55">
        <v>52</v>
      </c>
      <c r="E14" s="55">
        <v>77</v>
      </c>
    </row>
    <row r="15" spans="1:5" x14ac:dyDescent="0.25">
      <c r="B15" s="55" t="s">
        <v>309</v>
      </c>
      <c r="C15" s="55">
        <v>41</v>
      </c>
      <c r="D15" s="55">
        <v>42</v>
      </c>
      <c r="E15" s="55">
        <v>83</v>
      </c>
    </row>
    <row r="16" spans="1:5" x14ac:dyDescent="0.25">
      <c r="B16" s="55" t="s">
        <v>310</v>
      </c>
      <c r="C16" s="55">
        <v>16</v>
      </c>
      <c r="D16" s="55">
        <v>34</v>
      </c>
      <c r="E16" s="55">
        <v>50</v>
      </c>
    </row>
    <row r="17" spans="2:5" x14ac:dyDescent="0.25">
      <c r="B17" s="55" t="s">
        <v>85</v>
      </c>
      <c r="C17" s="55">
        <v>82</v>
      </c>
      <c r="D17" s="55">
        <v>128</v>
      </c>
      <c r="E17" s="55">
        <v>210</v>
      </c>
    </row>
    <row r="19" spans="2:5" x14ac:dyDescent="0.25">
      <c r="B19" s="139" t="s">
        <v>86</v>
      </c>
    </row>
    <row r="20" spans="2:5" x14ac:dyDescent="0.25">
      <c r="B20" s="55"/>
      <c r="C20" s="55" t="s">
        <v>306</v>
      </c>
      <c r="D20" s="55" t="s">
        <v>307</v>
      </c>
      <c r="E20" s="55" t="s">
        <v>84</v>
      </c>
    </row>
    <row r="21" spans="2:5" x14ac:dyDescent="0.25">
      <c r="B21" s="55" t="s">
        <v>308</v>
      </c>
      <c r="C21" s="84">
        <v>30.066666666666666</v>
      </c>
      <c r="D21" s="84">
        <v>46.93333333333333</v>
      </c>
      <c r="E21" s="55">
        <v>77</v>
      </c>
    </row>
    <row r="22" spans="2:5" x14ac:dyDescent="0.25">
      <c r="B22" s="55" t="s">
        <v>309</v>
      </c>
      <c r="C22" s="84">
        <v>32.409523809523812</v>
      </c>
      <c r="D22" s="84">
        <v>50.590476190476188</v>
      </c>
      <c r="E22" s="55">
        <v>83</v>
      </c>
    </row>
    <row r="23" spans="2:5" x14ac:dyDescent="0.25">
      <c r="B23" s="55" t="s">
        <v>310</v>
      </c>
      <c r="C23" s="84">
        <v>19.523809523809526</v>
      </c>
      <c r="D23" s="84">
        <v>30.476190476190474</v>
      </c>
      <c r="E23" s="55">
        <v>50</v>
      </c>
    </row>
    <row r="24" spans="2:5" x14ac:dyDescent="0.25">
      <c r="B24" s="55" t="s">
        <v>85</v>
      </c>
      <c r="C24" s="55">
        <v>82</v>
      </c>
      <c r="D24" s="55">
        <v>128</v>
      </c>
      <c r="E24" s="55">
        <v>210</v>
      </c>
    </row>
    <row r="26" spans="2:5" x14ac:dyDescent="0.25">
      <c r="B26" s="57" t="s">
        <v>62</v>
      </c>
    </row>
    <row r="27" spans="2:5" x14ac:dyDescent="0.25">
      <c r="B27" s="55"/>
      <c r="C27" s="55" t="s">
        <v>306</v>
      </c>
      <c r="D27" s="55" t="s">
        <v>307</v>
      </c>
    </row>
    <row r="28" spans="2:5" x14ac:dyDescent="0.25">
      <c r="B28" s="55" t="s">
        <v>308</v>
      </c>
      <c r="C28" s="84">
        <v>0.85380635624538059</v>
      </c>
      <c r="D28" s="84">
        <v>0.54696969696969777</v>
      </c>
      <c r="E28" s="59"/>
    </row>
    <row r="29" spans="2:5" x14ac:dyDescent="0.25">
      <c r="B29" s="55" t="s">
        <v>309</v>
      </c>
      <c r="C29" s="84">
        <v>2.2769936890418805</v>
      </c>
      <c r="D29" s="84">
        <v>1.458699082042455</v>
      </c>
      <c r="E29" s="59"/>
    </row>
    <row r="30" spans="2:5" x14ac:dyDescent="0.25">
      <c r="B30" s="55" t="s">
        <v>310</v>
      </c>
      <c r="C30" s="84">
        <v>0.63600464576074389</v>
      </c>
      <c r="D30" s="84">
        <v>0.40744047619047657</v>
      </c>
      <c r="E30" s="87">
        <v>6.1799139462506343</v>
      </c>
    </row>
    <row r="32" spans="2:5" x14ac:dyDescent="0.25">
      <c r="B32" s="139" t="s">
        <v>87</v>
      </c>
    </row>
    <row r="33" spans="2:8" ht="17.25" x14ac:dyDescent="0.3">
      <c r="B33" s="55" t="s">
        <v>88</v>
      </c>
      <c r="C33" s="55" t="s">
        <v>89</v>
      </c>
      <c r="D33" s="55" t="s">
        <v>90</v>
      </c>
      <c r="E33" s="86" t="s">
        <v>179</v>
      </c>
      <c r="F33" s="170" t="s">
        <v>311</v>
      </c>
      <c r="G33" s="171" t="s">
        <v>27</v>
      </c>
    </row>
    <row r="34" spans="2:8" x14ac:dyDescent="0.25">
      <c r="B34" s="55">
        <v>2</v>
      </c>
      <c r="C34" s="55">
        <v>3</v>
      </c>
      <c r="D34" s="84">
        <v>6.1799139462506343</v>
      </c>
      <c r="E34" s="55" t="s">
        <v>82</v>
      </c>
      <c r="F34" s="84">
        <v>5.9914645471079817</v>
      </c>
      <c r="G34" s="84">
        <v>4.5503912253631318E-2</v>
      </c>
    </row>
    <row r="36" spans="2:8" x14ac:dyDescent="0.25">
      <c r="B36" s="139" t="s">
        <v>91</v>
      </c>
    </row>
    <row r="37" spans="2:8" x14ac:dyDescent="0.25">
      <c r="B37" s="139" t="s">
        <v>92</v>
      </c>
    </row>
    <row r="39" spans="2:8" x14ac:dyDescent="0.25">
      <c r="B39" s="57" t="s">
        <v>60</v>
      </c>
      <c r="H39" s="140"/>
    </row>
    <row r="40" spans="2:8" x14ac:dyDescent="0.25">
      <c r="B40" t="s">
        <v>93</v>
      </c>
    </row>
    <row r="41" spans="2:8" x14ac:dyDescent="0.25">
      <c r="H41" s="140"/>
    </row>
    <row r="42" spans="2:8" ht="17.25" x14ac:dyDescent="0.3">
      <c r="B42" s="58" t="s">
        <v>312</v>
      </c>
      <c r="F42">
        <v>5.9914645471079817</v>
      </c>
      <c r="H42" s="140"/>
    </row>
    <row r="43" spans="2:8" ht="16.5" thickBot="1" x14ac:dyDescent="0.3"/>
    <row r="44" spans="2:8" x14ac:dyDescent="0.25">
      <c r="B44" t="s">
        <v>55</v>
      </c>
      <c r="C44" s="60" t="s">
        <v>313</v>
      </c>
      <c r="D44" s="61"/>
      <c r="E44" s="61"/>
      <c r="F44" s="61"/>
      <c r="G44" s="62"/>
    </row>
    <row r="45" spans="2:8" x14ac:dyDescent="0.25">
      <c r="C45" s="63" t="s">
        <v>314</v>
      </c>
      <c r="D45" s="64"/>
      <c r="E45" s="64"/>
      <c r="F45" s="64"/>
      <c r="G45" s="65"/>
    </row>
    <row r="46" spans="2:8" x14ac:dyDescent="0.25">
      <c r="C46" s="63" t="s">
        <v>163</v>
      </c>
      <c r="D46" s="64"/>
      <c r="E46" s="64"/>
      <c r="F46" s="64"/>
      <c r="G46" s="65"/>
    </row>
    <row r="47" spans="2:8" x14ac:dyDescent="0.25">
      <c r="C47" s="63" t="s">
        <v>315</v>
      </c>
      <c r="D47" s="64"/>
      <c r="E47" s="64"/>
      <c r="F47" s="64"/>
      <c r="G47" s="65"/>
    </row>
    <row r="48" spans="2:8" x14ac:dyDescent="0.25">
      <c r="C48" s="63" t="s">
        <v>316</v>
      </c>
      <c r="D48" s="64"/>
      <c r="E48" s="64"/>
      <c r="F48" s="64"/>
      <c r="G48" s="65"/>
    </row>
    <row r="49" spans="1:7" ht="16.5" thickBot="1" x14ac:dyDescent="0.3">
      <c r="C49" s="66" t="s">
        <v>317</v>
      </c>
      <c r="D49" s="67"/>
      <c r="E49" s="67"/>
      <c r="F49" s="67"/>
      <c r="G49" s="68"/>
    </row>
    <row r="51" spans="1:7" x14ac:dyDescent="0.25">
      <c r="A51" t="s">
        <v>164</v>
      </c>
    </row>
    <row r="52" spans="1:7" x14ac:dyDescent="0.25">
      <c r="B52" t="s">
        <v>318</v>
      </c>
    </row>
    <row r="54" spans="1:7" x14ac:dyDescent="0.25">
      <c r="B54" t="s">
        <v>319</v>
      </c>
    </row>
    <row r="56" spans="1:7" x14ac:dyDescent="0.25">
      <c r="B56" t="s">
        <v>169</v>
      </c>
    </row>
    <row r="58" spans="1:7" x14ac:dyDescent="0.25">
      <c r="B58" t="s">
        <v>165</v>
      </c>
      <c r="C58">
        <v>210</v>
      </c>
    </row>
    <row r="59" spans="1:7" x14ac:dyDescent="0.25">
      <c r="B59" t="s">
        <v>166</v>
      </c>
      <c r="C59" s="59">
        <f>E8/E9</f>
        <v>0.23809523809523808</v>
      </c>
    </row>
    <row r="60" spans="1:7" x14ac:dyDescent="0.25">
      <c r="E60" s="90"/>
    </row>
    <row r="61" spans="1:7" x14ac:dyDescent="0.25">
      <c r="B61" s="57" t="s">
        <v>60</v>
      </c>
    </row>
    <row r="62" spans="1:7" x14ac:dyDescent="0.25">
      <c r="B62" s="52" t="s">
        <v>320</v>
      </c>
    </row>
    <row r="64" spans="1:7" x14ac:dyDescent="0.25">
      <c r="E64" s="57" t="s">
        <v>59</v>
      </c>
    </row>
    <row r="65" spans="1:7" x14ac:dyDescent="0.25">
      <c r="E65" s="142" t="s">
        <v>177</v>
      </c>
      <c r="F65">
        <v>210</v>
      </c>
    </row>
    <row r="66" spans="1:7" ht="19.5" x14ac:dyDescent="0.25">
      <c r="B66" s="171" t="s">
        <v>265</v>
      </c>
      <c r="C66" s="172" t="s">
        <v>31</v>
      </c>
      <c r="D66" s="172" t="s">
        <v>32</v>
      </c>
      <c r="E66" s="142" t="s">
        <v>321</v>
      </c>
      <c r="F66">
        <v>0.23810000000000001</v>
      </c>
    </row>
    <row r="67" spans="1:7" x14ac:dyDescent="0.25">
      <c r="B67" s="55" t="s">
        <v>33</v>
      </c>
      <c r="C67" s="84">
        <v>0.18049407851562566</v>
      </c>
      <c r="D67" s="84">
        <v>0.29570592148437436</v>
      </c>
    </row>
    <row r="71" spans="1:7" ht="16.5" thickBot="1" x14ac:dyDescent="0.3"/>
    <row r="72" spans="1:7" ht="16.5" thickBot="1" x14ac:dyDescent="0.3">
      <c r="B72" s="173">
        <f>C67</f>
        <v>0.18049407851562566</v>
      </c>
      <c r="C72" s="83" t="s">
        <v>322</v>
      </c>
      <c r="D72" s="174">
        <f>D67</f>
        <v>0.29570592148437436</v>
      </c>
    </row>
    <row r="73" spans="1:7" x14ac:dyDescent="0.25">
      <c r="B73" s="138"/>
      <c r="C73" s="59"/>
    </row>
    <row r="74" spans="1:7" x14ac:dyDescent="0.25">
      <c r="B74" s="58"/>
      <c r="F74" s="59"/>
    </row>
    <row r="75" spans="1:7" ht="16.5" thickBot="1" x14ac:dyDescent="0.3"/>
    <row r="76" spans="1:7" x14ac:dyDescent="0.25">
      <c r="B76" t="s">
        <v>55</v>
      </c>
      <c r="C76" s="60" t="s">
        <v>323</v>
      </c>
      <c r="D76" s="61"/>
      <c r="E76" s="61"/>
      <c r="F76" s="61"/>
      <c r="G76" s="62"/>
    </row>
    <row r="77" spans="1:7" x14ac:dyDescent="0.25">
      <c r="C77" s="63" t="s">
        <v>324</v>
      </c>
      <c r="D77" s="64"/>
      <c r="E77" s="64"/>
      <c r="F77" s="64"/>
      <c r="G77" s="65"/>
    </row>
    <row r="78" spans="1:7" ht="16.5" thickBot="1" x14ac:dyDescent="0.3">
      <c r="C78" s="66" t="s">
        <v>346</v>
      </c>
      <c r="D78" s="67"/>
      <c r="E78" s="67"/>
      <c r="F78" s="67"/>
      <c r="G78" s="68"/>
    </row>
    <row r="80" spans="1:7" x14ac:dyDescent="0.25">
      <c r="A80" t="s">
        <v>167</v>
      </c>
    </row>
    <row r="81" spans="2:6" x14ac:dyDescent="0.25">
      <c r="B81" t="s">
        <v>325</v>
      </c>
    </row>
    <row r="82" spans="2:6" x14ac:dyDescent="0.25">
      <c r="B82" t="s">
        <v>326</v>
      </c>
    </row>
    <row r="84" spans="2:6" ht="18.75" x14ac:dyDescent="0.35">
      <c r="B84" t="s">
        <v>327</v>
      </c>
      <c r="D84" t="s">
        <v>328</v>
      </c>
    </row>
    <row r="85" spans="2:6" ht="18.75" x14ac:dyDescent="0.35">
      <c r="B85" t="s">
        <v>170</v>
      </c>
      <c r="C85">
        <v>128</v>
      </c>
      <c r="E85" t="s">
        <v>172</v>
      </c>
      <c r="F85">
        <v>82</v>
      </c>
    </row>
    <row r="86" spans="2:6" ht="18.75" x14ac:dyDescent="0.35">
      <c r="B86" t="s">
        <v>171</v>
      </c>
      <c r="C86" s="59">
        <f>D6/D9</f>
        <v>0.40625</v>
      </c>
      <c r="E86" t="s">
        <v>173</v>
      </c>
      <c r="F86" s="59">
        <f>C6/C9</f>
        <v>0.3048780487804878</v>
      </c>
    </row>
    <row r="88" spans="2:6" x14ac:dyDescent="0.25">
      <c r="E88" s="90" t="s">
        <v>179</v>
      </c>
      <c r="F88">
        <v>0.05</v>
      </c>
    </row>
    <row r="89" spans="2:6" x14ac:dyDescent="0.25">
      <c r="D89" s="175" t="s">
        <v>330</v>
      </c>
      <c r="E89" s="142" t="s">
        <v>332</v>
      </c>
      <c r="F89">
        <v>0</v>
      </c>
    </row>
    <row r="90" spans="2:6" x14ac:dyDescent="0.25">
      <c r="B90" s="57" t="s">
        <v>60</v>
      </c>
      <c r="D90" s="175" t="s">
        <v>94</v>
      </c>
      <c r="E90" s="142" t="s">
        <v>333</v>
      </c>
      <c r="F90">
        <v>0</v>
      </c>
    </row>
    <row r="94" spans="2:6" x14ac:dyDescent="0.25">
      <c r="B94" s="57" t="s">
        <v>62</v>
      </c>
      <c r="E94" s="57" t="s">
        <v>59</v>
      </c>
    </row>
    <row r="95" spans="2:6" x14ac:dyDescent="0.25">
      <c r="E95" s="142" t="s">
        <v>177</v>
      </c>
      <c r="F95">
        <v>128</v>
      </c>
    </row>
    <row r="96" spans="2:6" x14ac:dyDescent="0.25">
      <c r="E96" s="142" t="s">
        <v>199</v>
      </c>
      <c r="F96">
        <v>82</v>
      </c>
    </row>
    <row r="97" spans="1:7" ht="19.5" x14ac:dyDescent="0.25">
      <c r="E97" s="142" t="s">
        <v>321</v>
      </c>
      <c r="F97">
        <v>0.40629999999999999</v>
      </c>
    </row>
    <row r="98" spans="1:7" ht="19.5" x14ac:dyDescent="0.25">
      <c r="E98" s="142" t="s">
        <v>329</v>
      </c>
      <c r="F98">
        <v>0.3049</v>
      </c>
    </row>
    <row r="99" spans="1:7" x14ac:dyDescent="0.25">
      <c r="B99" t="s">
        <v>63</v>
      </c>
      <c r="C99" s="59">
        <v>1.4875740551715317</v>
      </c>
      <c r="G99" s="59">
        <v>0.3667057142857143</v>
      </c>
    </row>
    <row r="100" spans="1:7" x14ac:dyDescent="0.25">
      <c r="G100" s="59">
        <v>6.8164673649344865E-2</v>
      </c>
    </row>
    <row r="101" spans="1:7" x14ac:dyDescent="0.25">
      <c r="B101" s="57" t="s">
        <v>64</v>
      </c>
    </row>
    <row r="102" spans="1:7" x14ac:dyDescent="0.25">
      <c r="B102" s="142" t="s">
        <v>27</v>
      </c>
      <c r="D102" s="59">
        <v>6.8431629926474336E-2</v>
      </c>
    </row>
    <row r="103" spans="1:7" ht="17.25" x14ac:dyDescent="0.3">
      <c r="B103" s="58" t="s">
        <v>331</v>
      </c>
      <c r="E103" s="59">
        <v>1.6448536269514726</v>
      </c>
    </row>
    <row r="104" spans="1:7" ht="16.5" thickBot="1" x14ac:dyDescent="0.3"/>
    <row r="105" spans="1:7" x14ac:dyDescent="0.25">
      <c r="B105" t="s">
        <v>55</v>
      </c>
      <c r="C105" s="60" t="s">
        <v>334</v>
      </c>
      <c r="D105" s="61"/>
      <c r="E105" s="61"/>
      <c r="F105" s="61"/>
      <c r="G105" s="62"/>
    </row>
    <row r="106" spans="1:7" x14ac:dyDescent="0.25">
      <c r="C106" s="63" t="s">
        <v>168</v>
      </c>
      <c r="D106" s="64"/>
      <c r="E106" s="64"/>
      <c r="F106" s="64"/>
      <c r="G106" s="65"/>
    </row>
    <row r="107" spans="1:7" x14ac:dyDescent="0.25">
      <c r="C107" s="63" t="s">
        <v>335</v>
      </c>
      <c r="D107" s="64"/>
      <c r="E107" s="64"/>
      <c r="F107" s="64"/>
      <c r="G107" s="65"/>
    </row>
    <row r="108" spans="1:7" x14ac:dyDescent="0.25">
      <c r="C108" s="63" t="s">
        <v>336</v>
      </c>
      <c r="D108" s="64"/>
      <c r="E108" s="64"/>
      <c r="F108" s="64"/>
      <c r="G108" s="65"/>
    </row>
    <row r="109" spans="1:7" ht="16.5" thickBot="1" x14ac:dyDescent="0.3">
      <c r="C109" s="66" t="s">
        <v>337</v>
      </c>
      <c r="D109" s="67"/>
      <c r="E109" s="67"/>
      <c r="F109" s="67"/>
      <c r="G109" s="68"/>
    </row>
    <row r="111" spans="1:7" x14ac:dyDescent="0.25">
      <c r="A111" t="s">
        <v>174</v>
      </c>
    </row>
    <row r="112" spans="1:7" x14ac:dyDescent="0.25">
      <c r="B112" t="s">
        <v>338</v>
      </c>
    </row>
    <row r="114" spans="2:4" x14ac:dyDescent="0.25">
      <c r="B114" t="s">
        <v>339</v>
      </c>
    </row>
    <row r="116" spans="2:4" x14ac:dyDescent="0.25">
      <c r="B116" s="176" t="s">
        <v>340</v>
      </c>
      <c r="C116" s="106"/>
      <c r="D116" s="159"/>
    </row>
    <row r="117" spans="2:4" x14ac:dyDescent="0.25">
      <c r="B117" s="177" t="s">
        <v>341</v>
      </c>
      <c r="C117" s="109"/>
      <c r="D117" s="178">
        <v>0.33005293021177473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workbookViewId="0"/>
  </sheetViews>
  <sheetFormatPr defaultRowHeight="15.75" x14ac:dyDescent="0.25"/>
  <cols>
    <col min="6" max="6" width="9.125" bestFit="1" customWidth="1"/>
  </cols>
  <sheetData>
    <row r="2" spans="2:5" x14ac:dyDescent="0.25">
      <c r="B2" s="139" t="s">
        <v>83</v>
      </c>
    </row>
    <row r="3" spans="2:5" x14ac:dyDescent="0.25">
      <c r="B3" s="55"/>
      <c r="C3" s="55" t="s">
        <v>306</v>
      </c>
      <c r="D3" s="55" t="s">
        <v>307</v>
      </c>
      <c r="E3" s="55" t="s">
        <v>84</v>
      </c>
    </row>
    <row r="4" spans="2:5" x14ac:dyDescent="0.25">
      <c r="B4" s="55" t="s">
        <v>308</v>
      </c>
      <c r="C4" s="55">
        <v>25</v>
      </c>
      <c r="D4" s="55">
        <v>52</v>
      </c>
      <c r="E4" s="55">
        <v>77</v>
      </c>
    </row>
    <row r="5" spans="2:5" x14ac:dyDescent="0.25">
      <c r="B5" s="55" t="s">
        <v>309</v>
      </c>
      <c r="C5" s="55">
        <v>41</v>
      </c>
      <c r="D5" s="55">
        <v>42</v>
      </c>
      <c r="E5" s="55">
        <v>83</v>
      </c>
    </row>
    <row r="6" spans="2:5" x14ac:dyDescent="0.25">
      <c r="B6" s="55" t="s">
        <v>310</v>
      </c>
      <c r="C6" s="55">
        <v>16</v>
      </c>
      <c r="D6" s="55">
        <v>34</v>
      </c>
      <c r="E6" s="55">
        <v>50</v>
      </c>
    </row>
    <row r="7" spans="2:5" x14ac:dyDescent="0.25">
      <c r="B7" s="55" t="s">
        <v>85</v>
      </c>
      <c r="C7" s="55">
        <v>82</v>
      </c>
      <c r="D7" s="55">
        <v>128</v>
      </c>
      <c r="E7" s="55">
        <v>210</v>
      </c>
    </row>
    <row r="9" spans="2:5" x14ac:dyDescent="0.25">
      <c r="B9" s="139" t="s">
        <v>86</v>
      </c>
    </row>
    <row r="10" spans="2:5" x14ac:dyDescent="0.25">
      <c r="B10" s="55"/>
      <c r="C10" s="55" t="s">
        <v>306</v>
      </c>
      <c r="D10" s="55" t="s">
        <v>307</v>
      </c>
      <c r="E10" s="55" t="s">
        <v>84</v>
      </c>
    </row>
    <row r="11" spans="2:5" x14ac:dyDescent="0.25">
      <c r="B11" s="55" t="s">
        <v>308</v>
      </c>
      <c r="C11" s="55">
        <v>30.066666666666666</v>
      </c>
      <c r="D11" s="55">
        <v>46.93333333333333</v>
      </c>
      <c r="E11" s="55">
        <v>77</v>
      </c>
    </row>
    <row r="12" spans="2:5" x14ac:dyDescent="0.25">
      <c r="B12" s="55" t="s">
        <v>309</v>
      </c>
      <c r="C12" s="55">
        <v>32.409523809523812</v>
      </c>
      <c r="D12" s="55">
        <v>50.590476190476188</v>
      </c>
      <c r="E12" s="55">
        <v>83</v>
      </c>
    </row>
    <row r="13" spans="2:5" x14ac:dyDescent="0.25">
      <c r="B13" s="55" t="s">
        <v>310</v>
      </c>
      <c r="C13" s="55">
        <v>19.523809523809526</v>
      </c>
      <c r="D13" s="55">
        <v>30.476190476190474</v>
      </c>
      <c r="E13" s="55">
        <v>50</v>
      </c>
    </row>
    <row r="14" spans="2:5" x14ac:dyDescent="0.25">
      <c r="B14" s="55" t="s">
        <v>85</v>
      </c>
      <c r="C14" s="55">
        <v>82</v>
      </c>
      <c r="D14" s="55">
        <v>128</v>
      </c>
      <c r="E14" s="55">
        <v>210</v>
      </c>
    </row>
    <row r="16" spans="2:5" x14ac:dyDescent="0.25">
      <c r="B16" s="57" t="s">
        <v>62</v>
      </c>
    </row>
    <row r="17" spans="2:7" x14ac:dyDescent="0.25">
      <c r="B17" s="55"/>
      <c r="C17" s="55" t="s">
        <v>306</v>
      </c>
      <c r="D17" s="55" t="s">
        <v>307</v>
      </c>
    </row>
    <row r="18" spans="2:7" x14ac:dyDescent="0.25">
      <c r="B18" s="55" t="s">
        <v>308</v>
      </c>
      <c r="C18" s="55">
        <v>0.85380635624538059</v>
      </c>
      <c r="D18" s="55">
        <v>0.54696969696969777</v>
      </c>
    </row>
    <row r="19" spans="2:7" x14ac:dyDescent="0.25">
      <c r="B19" s="55" t="s">
        <v>309</v>
      </c>
      <c r="C19" s="55">
        <v>2.2769936890418805</v>
      </c>
      <c r="D19" s="55">
        <v>1.458699082042455</v>
      </c>
    </row>
    <row r="20" spans="2:7" x14ac:dyDescent="0.25">
      <c r="B20" s="55" t="s">
        <v>310</v>
      </c>
      <c r="C20" s="55">
        <v>0.63600464576074389</v>
      </c>
      <c r="D20" s="55">
        <v>0.40744047619047657</v>
      </c>
      <c r="E20" s="141">
        <v>6.1799139462506343</v>
      </c>
    </row>
    <row r="22" spans="2:7" x14ac:dyDescent="0.25">
      <c r="B22" s="139" t="s">
        <v>87</v>
      </c>
    </row>
    <row r="23" spans="2:7" ht="17.25" x14ac:dyDescent="0.3">
      <c r="B23" s="55" t="s">
        <v>88</v>
      </c>
      <c r="C23" s="55" t="s">
        <v>89</v>
      </c>
      <c r="D23" s="55" t="s">
        <v>90</v>
      </c>
      <c r="E23" s="86" t="s">
        <v>179</v>
      </c>
      <c r="F23" s="170" t="s">
        <v>311</v>
      </c>
      <c r="G23" s="171" t="s">
        <v>27</v>
      </c>
    </row>
    <row r="24" spans="2:7" x14ac:dyDescent="0.25">
      <c r="B24" s="55">
        <v>2</v>
      </c>
      <c r="C24" s="55">
        <v>3</v>
      </c>
      <c r="D24" s="55">
        <v>6.1799139462506343</v>
      </c>
      <c r="E24" s="55" t="s">
        <v>82</v>
      </c>
      <c r="F24" s="55">
        <v>5.9914645471079817</v>
      </c>
      <c r="G24" s="55">
        <v>4.5503912253631318E-2</v>
      </c>
    </row>
    <row r="26" spans="2:7" x14ac:dyDescent="0.25">
      <c r="B26" s="139" t="s">
        <v>91</v>
      </c>
    </row>
    <row r="27" spans="2:7" x14ac:dyDescent="0.25">
      <c r="B27" s="139" t="s">
        <v>92</v>
      </c>
    </row>
    <row r="29" spans="2:7" x14ac:dyDescent="0.25">
      <c r="B29" s="57" t="s">
        <v>60</v>
      </c>
    </row>
    <row r="30" spans="2:7" x14ac:dyDescent="0.25">
      <c r="B30" t="s">
        <v>93</v>
      </c>
    </row>
    <row r="32" spans="2:7" ht="17.25" x14ac:dyDescent="0.3">
      <c r="B32" s="58" t="s">
        <v>312</v>
      </c>
      <c r="F32">
        <v>5.9914645471079817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31"/>
  <sheetViews>
    <sheetView workbookViewId="0"/>
  </sheetViews>
  <sheetFormatPr defaultRowHeight="15.75" x14ac:dyDescent="0.25"/>
  <sheetData>
    <row r="5" spans="3:7" x14ac:dyDescent="0.25">
      <c r="C5" s="57" t="s">
        <v>60</v>
      </c>
    </row>
    <row r="6" spans="3:7" x14ac:dyDescent="0.25">
      <c r="C6" s="52" t="s">
        <v>320</v>
      </c>
    </row>
    <row r="8" spans="3:7" x14ac:dyDescent="0.25">
      <c r="F8" s="57" t="s">
        <v>59</v>
      </c>
    </row>
    <row r="9" spans="3:7" x14ac:dyDescent="0.25">
      <c r="F9" s="142" t="s">
        <v>177</v>
      </c>
      <c r="G9">
        <v>210</v>
      </c>
    </row>
    <row r="10" spans="3:7" ht="19.5" x14ac:dyDescent="0.25">
      <c r="C10" s="171" t="s">
        <v>265</v>
      </c>
      <c r="D10" s="172" t="s">
        <v>31</v>
      </c>
      <c r="E10" s="172" t="s">
        <v>32</v>
      </c>
      <c r="F10" s="142" t="s">
        <v>321</v>
      </c>
      <c r="G10">
        <v>0.23810000000000001</v>
      </c>
    </row>
    <row r="11" spans="3:7" x14ac:dyDescent="0.25">
      <c r="C11" s="55" t="s">
        <v>33</v>
      </c>
      <c r="D11" s="84">
        <v>0.18049407851562566</v>
      </c>
      <c r="E11" s="84">
        <v>0.29570592148437436</v>
      </c>
    </row>
    <row r="31" spans="3:6" x14ac:dyDescent="0.25">
      <c r="C31" s="85"/>
      <c r="D31" s="85"/>
      <c r="E31" s="85"/>
      <c r="F31" s="85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7"/>
  <sheetViews>
    <sheetView workbookViewId="0"/>
  </sheetViews>
  <sheetFormatPr defaultRowHeight="15.75" x14ac:dyDescent="0.25"/>
  <sheetData>
    <row r="2" spans="3:8" x14ac:dyDescent="0.25">
      <c r="F2" s="90" t="s">
        <v>179</v>
      </c>
      <c r="G2">
        <v>0.05</v>
      </c>
    </row>
    <row r="3" spans="3:8" x14ac:dyDescent="0.25">
      <c r="E3" s="175" t="s">
        <v>330</v>
      </c>
      <c r="F3" s="142" t="s">
        <v>332</v>
      </c>
      <c r="G3">
        <v>0</v>
      </c>
    </row>
    <row r="4" spans="3:8" x14ac:dyDescent="0.25">
      <c r="C4" s="57" t="s">
        <v>60</v>
      </c>
      <c r="E4" s="175" t="s">
        <v>94</v>
      </c>
      <c r="F4" s="142" t="s">
        <v>333</v>
      </c>
      <c r="G4">
        <v>0</v>
      </c>
    </row>
    <row r="8" spans="3:8" x14ac:dyDescent="0.25">
      <c r="C8" s="57" t="s">
        <v>62</v>
      </c>
      <c r="F8" s="57" t="s">
        <v>59</v>
      </c>
    </row>
    <row r="9" spans="3:8" x14ac:dyDescent="0.25">
      <c r="F9" s="142" t="s">
        <v>177</v>
      </c>
      <c r="G9">
        <v>128</v>
      </c>
    </row>
    <row r="10" spans="3:8" x14ac:dyDescent="0.25">
      <c r="F10" s="142" t="s">
        <v>199</v>
      </c>
      <c r="G10">
        <v>82</v>
      </c>
    </row>
    <row r="11" spans="3:8" ht="19.5" x14ac:dyDescent="0.25">
      <c r="F11" s="142" t="s">
        <v>321</v>
      </c>
      <c r="G11">
        <v>0.40629999999999999</v>
      </c>
    </row>
    <row r="12" spans="3:8" ht="19.5" x14ac:dyDescent="0.25">
      <c r="F12" s="142" t="s">
        <v>329</v>
      </c>
      <c r="G12">
        <v>0.3049</v>
      </c>
    </row>
    <row r="13" spans="3:8" x14ac:dyDescent="0.25">
      <c r="C13" t="s">
        <v>63</v>
      </c>
      <c r="D13" s="59">
        <v>1.4875740551715317</v>
      </c>
      <c r="H13" s="59">
        <v>0.3667057142857143</v>
      </c>
    </row>
    <row r="14" spans="3:8" x14ac:dyDescent="0.25">
      <c r="H14" s="59">
        <v>6.8164673649344865E-2</v>
      </c>
    </row>
    <row r="15" spans="3:8" x14ac:dyDescent="0.25">
      <c r="C15" s="57" t="s">
        <v>64</v>
      </c>
    </row>
    <row r="16" spans="3:8" x14ac:dyDescent="0.25">
      <c r="C16" s="142" t="s">
        <v>27</v>
      </c>
      <c r="E16" s="59">
        <v>6.8431629926474336E-2</v>
      </c>
    </row>
    <row r="17" spans="3:6" ht="17.25" x14ac:dyDescent="0.3">
      <c r="C17" s="58" t="s">
        <v>331</v>
      </c>
      <c r="F17" s="59">
        <v>1.6448536269514726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.75" x14ac:dyDescent="0.25"/>
  <sheetData>
    <row r="1" spans="1:4" x14ac:dyDescent="0.25">
      <c r="A1" s="53" t="s">
        <v>176</v>
      </c>
      <c r="B1" s="53" t="s">
        <v>52</v>
      </c>
      <c r="C1" s="53" t="s">
        <v>53</v>
      </c>
      <c r="D1" s="54" t="s">
        <v>54</v>
      </c>
    </row>
    <row r="2" spans="1:4" x14ac:dyDescent="0.25">
      <c r="A2" s="55">
        <v>2240</v>
      </c>
      <c r="B2" s="55">
        <v>1</v>
      </c>
      <c r="C2" s="55">
        <v>3.3333333333333333E-2</v>
      </c>
      <c r="D2" s="55">
        <v>-1.8339146358159142</v>
      </c>
    </row>
    <row r="3" spans="1:4" x14ac:dyDescent="0.25">
      <c r="A3" s="55">
        <v>2350</v>
      </c>
      <c r="B3" s="55">
        <v>2</v>
      </c>
      <c r="C3" s="55">
        <v>0.1</v>
      </c>
      <c r="D3" s="55">
        <v>-1.2815515655446006</v>
      </c>
    </row>
    <row r="4" spans="1:4" x14ac:dyDescent="0.25">
      <c r="A4" s="55">
        <v>2410</v>
      </c>
      <c r="B4" s="55">
        <v>3</v>
      </c>
      <c r="C4" s="55">
        <v>0.16666666666666666</v>
      </c>
      <c r="D4" s="55">
        <v>-0.96742156610170071</v>
      </c>
    </row>
    <row r="5" spans="1:4" x14ac:dyDescent="0.25">
      <c r="A5" s="55">
        <v>2550</v>
      </c>
      <c r="B5" s="55">
        <v>4</v>
      </c>
      <c r="C5" s="55">
        <v>0.23333333333333334</v>
      </c>
      <c r="D5" s="55">
        <v>-0.72791329088164469</v>
      </c>
    </row>
    <row r="6" spans="1:4" x14ac:dyDescent="0.25">
      <c r="A6" s="55">
        <v>2620</v>
      </c>
      <c r="B6" s="55">
        <v>5</v>
      </c>
      <c r="C6" s="55">
        <v>0.3</v>
      </c>
      <c r="D6" s="55">
        <v>-0.52440051270804089</v>
      </c>
    </row>
    <row r="7" spans="1:4" x14ac:dyDescent="0.25">
      <c r="A7" s="55">
        <v>2660</v>
      </c>
      <c r="B7" s="55">
        <v>6</v>
      </c>
      <c r="C7" s="55">
        <v>0.36666666666666664</v>
      </c>
      <c r="D7" s="55">
        <v>-0.34069482708779553</v>
      </c>
    </row>
    <row r="8" spans="1:4" x14ac:dyDescent="0.25">
      <c r="A8" s="55">
        <v>2730</v>
      </c>
      <c r="B8" s="55">
        <v>7</v>
      </c>
      <c r="C8" s="55">
        <v>0.43333333333333335</v>
      </c>
      <c r="D8" s="55">
        <v>-0.16789400478810546</v>
      </c>
    </row>
    <row r="9" spans="1:4" x14ac:dyDescent="0.25">
      <c r="A9" s="55">
        <v>2760</v>
      </c>
      <c r="B9" s="55">
        <v>8</v>
      </c>
      <c r="C9" s="55">
        <v>0.5</v>
      </c>
      <c r="D9" s="55">
        <v>0</v>
      </c>
    </row>
    <row r="10" spans="1:4" x14ac:dyDescent="0.25">
      <c r="A10" s="55">
        <v>2890</v>
      </c>
      <c r="B10" s="55">
        <v>9</v>
      </c>
      <c r="C10" s="55">
        <v>0.56666666666666665</v>
      </c>
      <c r="D10" s="55">
        <v>0.16789400478810546</v>
      </c>
    </row>
    <row r="11" spans="1:4" x14ac:dyDescent="0.25">
      <c r="A11" s="55">
        <v>2920</v>
      </c>
      <c r="B11" s="55">
        <v>10</v>
      </c>
      <c r="C11" s="55">
        <v>0.6333333333333333</v>
      </c>
      <c r="D11" s="55">
        <v>0.34069482708779542</v>
      </c>
    </row>
    <row r="12" spans="1:4" x14ac:dyDescent="0.25">
      <c r="A12" s="55">
        <v>3090</v>
      </c>
      <c r="B12" s="55">
        <v>11</v>
      </c>
      <c r="C12" s="55">
        <v>0.7</v>
      </c>
      <c r="D12" s="55">
        <v>0.52440051270804078</v>
      </c>
    </row>
    <row r="13" spans="1:4" x14ac:dyDescent="0.25">
      <c r="A13" s="55">
        <v>3380</v>
      </c>
      <c r="B13" s="55">
        <v>12</v>
      </c>
      <c r="C13" s="55">
        <v>0.76666666666666672</v>
      </c>
      <c r="D13" s="55">
        <v>0.72791329088164458</v>
      </c>
    </row>
    <row r="14" spans="1:4" x14ac:dyDescent="0.25">
      <c r="A14" s="55">
        <v>3420</v>
      </c>
      <c r="B14" s="55">
        <v>13</v>
      </c>
      <c r="C14" s="55">
        <v>0.83333333333333337</v>
      </c>
      <c r="D14" s="55">
        <v>0.96742156610170071</v>
      </c>
    </row>
    <row r="15" spans="1:4" x14ac:dyDescent="0.25">
      <c r="A15" s="55">
        <v>3450</v>
      </c>
      <c r="B15" s="55">
        <v>14</v>
      </c>
      <c r="C15" s="55">
        <v>0.9</v>
      </c>
      <c r="D15" s="55">
        <v>1.2815515655446006</v>
      </c>
    </row>
    <row r="16" spans="1:4" x14ac:dyDescent="0.25">
      <c r="A16" s="55">
        <v>3610</v>
      </c>
      <c r="B16" s="55">
        <v>15</v>
      </c>
      <c r="C16" s="55">
        <v>0.96666666666666667</v>
      </c>
      <c r="D16" s="55">
        <v>1.8339146358159142</v>
      </c>
    </row>
  </sheetData>
  <sortState ref="A2:A16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.75" x14ac:dyDescent="0.25"/>
  <sheetData>
    <row r="1" spans="1:7" x14ac:dyDescent="0.25">
      <c r="A1" t="s">
        <v>176</v>
      </c>
    </row>
    <row r="2" spans="1:7" x14ac:dyDescent="0.25">
      <c r="A2">
        <v>2890</v>
      </c>
      <c r="F2" s="90" t="s">
        <v>179</v>
      </c>
      <c r="G2">
        <v>0.05</v>
      </c>
    </row>
    <row r="3" spans="1:7" ht="20.25" x14ac:dyDescent="0.35">
      <c r="A3">
        <v>2550</v>
      </c>
      <c r="F3" s="142" t="s">
        <v>182</v>
      </c>
      <c r="G3">
        <v>122500</v>
      </c>
    </row>
    <row r="4" spans="1:7" ht="20.25" x14ac:dyDescent="0.35">
      <c r="A4">
        <v>3090</v>
      </c>
      <c r="F4" s="142" t="s">
        <v>183</v>
      </c>
      <c r="G4">
        <v>122500</v>
      </c>
    </row>
    <row r="5" spans="1:7" x14ac:dyDescent="0.25">
      <c r="A5">
        <v>3450</v>
      </c>
      <c r="C5" s="57" t="s">
        <v>60</v>
      </c>
    </row>
    <row r="6" spans="1:7" x14ac:dyDescent="0.25">
      <c r="A6">
        <v>3420</v>
      </c>
      <c r="C6" s="52" t="s">
        <v>61</v>
      </c>
    </row>
    <row r="7" spans="1:7" x14ac:dyDescent="0.25">
      <c r="A7">
        <v>3610</v>
      </c>
    </row>
    <row r="8" spans="1:7" x14ac:dyDescent="0.25">
      <c r="A8">
        <v>2240</v>
      </c>
      <c r="C8" s="57" t="s">
        <v>62</v>
      </c>
      <c r="F8" s="57" t="s">
        <v>59</v>
      </c>
    </row>
    <row r="9" spans="1:7" x14ac:dyDescent="0.25">
      <c r="A9">
        <v>2920</v>
      </c>
      <c r="F9" s="142" t="s">
        <v>177</v>
      </c>
      <c r="G9">
        <v>15</v>
      </c>
    </row>
    <row r="10" spans="1:7" x14ac:dyDescent="0.25">
      <c r="A10">
        <v>3380</v>
      </c>
      <c r="F10" s="142" t="s">
        <v>178</v>
      </c>
      <c r="G10">
        <v>186960</v>
      </c>
    </row>
    <row r="11" spans="1:7" x14ac:dyDescent="0.25">
      <c r="A11">
        <v>2620</v>
      </c>
    </row>
    <row r="12" spans="1:7" x14ac:dyDescent="0.25">
      <c r="A12">
        <v>2760</v>
      </c>
      <c r="C12" t="s">
        <v>63</v>
      </c>
      <c r="D12" s="59">
        <v>21.366857142857143</v>
      </c>
    </row>
    <row r="13" spans="1:7" x14ac:dyDescent="0.25">
      <c r="A13">
        <v>2410</v>
      </c>
    </row>
    <row r="14" spans="1:7" x14ac:dyDescent="0.25">
      <c r="A14">
        <v>2350</v>
      </c>
      <c r="C14" s="57" t="s">
        <v>64</v>
      </c>
    </row>
    <row r="15" spans="1:7" x14ac:dyDescent="0.25">
      <c r="A15">
        <v>2660</v>
      </c>
      <c r="C15" s="142" t="s">
        <v>27</v>
      </c>
      <c r="D15" s="59">
        <v>0.18518823266617426</v>
      </c>
    </row>
    <row r="16" spans="1:7" ht="18.75" x14ac:dyDescent="0.35">
      <c r="A16">
        <v>2730</v>
      </c>
      <c r="C16" s="58" t="s">
        <v>180</v>
      </c>
      <c r="G16" s="59">
        <v>26.118948045037371</v>
      </c>
    </row>
    <row r="17" spans="3:7" ht="18.75" x14ac:dyDescent="0.35">
      <c r="C17" s="58" t="s">
        <v>181</v>
      </c>
      <c r="G17" s="59">
        <v>5.6287261030397318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ColWidth="8.75" defaultRowHeight="15.75" x14ac:dyDescent="0.25"/>
  <cols>
    <col min="1" max="6" width="8.75" style="70"/>
    <col min="7" max="7" width="10" style="70" customWidth="1"/>
    <col min="8" max="16384" width="8.75" style="70"/>
  </cols>
  <sheetData>
    <row r="1" spans="1:7" x14ac:dyDescent="0.25">
      <c r="A1" s="70" t="s">
        <v>176</v>
      </c>
    </row>
    <row r="2" spans="1:7" x14ac:dyDescent="0.25">
      <c r="A2" s="70">
        <v>2890</v>
      </c>
      <c r="F2" s="90" t="s">
        <v>179</v>
      </c>
      <c r="G2" s="71">
        <v>0.05</v>
      </c>
    </row>
    <row r="3" spans="1:7" ht="18.75" x14ac:dyDescent="0.35">
      <c r="A3" s="70">
        <v>2550</v>
      </c>
      <c r="F3" s="142" t="s">
        <v>188</v>
      </c>
      <c r="G3" s="72">
        <v>2500</v>
      </c>
    </row>
    <row r="4" spans="1:7" ht="18.75" x14ac:dyDescent="0.35">
      <c r="A4" s="70">
        <v>3090</v>
      </c>
      <c r="F4" s="142" t="s">
        <v>189</v>
      </c>
      <c r="G4" s="72">
        <v>2500</v>
      </c>
    </row>
    <row r="5" spans="1:7" x14ac:dyDescent="0.25">
      <c r="A5" s="70">
        <v>3450</v>
      </c>
    </row>
    <row r="6" spans="1:7" x14ac:dyDescent="0.25">
      <c r="A6" s="70">
        <v>3420</v>
      </c>
      <c r="C6" s="57" t="s">
        <v>60</v>
      </c>
    </row>
    <row r="7" spans="1:7" x14ac:dyDescent="0.25">
      <c r="A7" s="70">
        <v>3610</v>
      </c>
      <c r="C7" s="52" t="s">
        <v>68</v>
      </c>
    </row>
    <row r="8" spans="1:7" x14ac:dyDescent="0.25">
      <c r="A8" s="70">
        <v>2240</v>
      </c>
    </row>
    <row r="9" spans="1:7" x14ac:dyDescent="0.25">
      <c r="A9" s="70">
        <v>2920</v>
      </c>
      <c r="C9" s="57" t="s">
        <v>62</v>
      </c>
      <c r="F9" s="89" t="s">
        <v>67</v>
      </c>
      <c r="G9" s="72">
        <v>2872</v>
      </c>
    </row>
    <row r="10" spans="1:7" x14ac:dyDescent="0.25">
      <c r="A10" s="70">
        <v>3380</v>
      </c>
      <c r="F10" s="142" t="s">
        <v>178</v>
      </c>
      <c r="G10" s="72">
        <v>186960</v>
      </c>
    </row>
    <row r="11" spans="1:7" x14ac:dyDescent="0.25">
      <c r="A11" s="70">
        <v>2620</v>
      </c>
      <c r="F11" s="142" t="s">
        <v>177</v>
      </c>
      <c r="G11" s="72">
        <v>15</v>
      </c>
    </row>
    <row r="12" spans="1:7" x14ac:dyDescent="0.25">
      <c r="A12" s="70">
        <v>2760</v>
      </c>
    </row>
    <row r="13" spans="1:7" x14ac:dyDescent="0.25">
      <c r="A13" s="70">
        <v>2410</v>
      </c>
      <c r="C13" s="70" t="s">
        <v>63</v>
      </c>
      <c r="D13" s="73">
        <v>3.3320707921350863</v>
      </c>
    </row>
    <row r="14" spans="1:7" x14ac:dyDescent="0.25">
      <c r="A14" s="70">
        <v>2350</v>
      </c>
    </row>
    <row r="15" spans="1:7" x14ac:dyDescent="0.25">
      <c r="A15" s="70">
        <v>2660</v>
      </c>
      <c r="C15" s="57" t="s">
        <v>64</v>
      </c>
    </row>
    <row r="16" spans="1:7" x14ac:dyDescent="0.25">
      <c r="A16" s="70">
        <v>2730</v>
      </c>
      <c r="C16" s="142" t="s">
        <v>27</v>
      </c>
      <c r="D16" s="73">
        <v>2.4684894267244127E-3</v>
      </c>
    </row>
    <row r="17" spans="3:7" ht="18.75" x14ac:dyDescent="0.35">
      <c r="C17" s="58" t="s">
        <v>190</v>
      </c>
      <c r="G17" s="73">
        <v>1.7613101357748921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.75" x14ac:dyDescent="0.25"/>
  <sheetData>
    <row r="1" spans="1:4" x14ac:dyDescent="0.25">
      <c r="A1" s="53" t="s">
        <v>195</v>
      </c>
      <c r="B1" s="53" t="s">
        <v>52</v>
      </c>
      <c r="C1" s="53" t="s">
        <v>53</v>
      </c>
      <c r="D1" s="54" t="s">
        <v>54</v>
      </c>
    </row>
    <row r="2" spans="1:4" x14ac:dyDescent="0.25">
      <c r="A2" s="55">
        <v>-200</v>
      </c>
      <c r="B2" s="55">
        <v>1</v>
      </c>
      <c r="C2" s="55">
        <v>3.3333333333333333E-2</v>
      </c>
      <c r="D2" s="55">
        <v>-1.8339146358159142</v>
      </c>
    </row>
    <row r="3" spans="1:4" x14ac:dyDescent="0.25">
      <c r="A3" s="55">
        <v>-200</v>
      </c>
      <c r="B3" s="55">
        <v>2</v>
      </c>
      <c r="C3" s="55">
        <v>0.1</v>
      </c>
      <c r="D3" s="55">
        <v>-1.2815515655446006</v>
      </c>
    </row>
    <row r="4" spans="1:4" x14ac:dyDescent="0.25">
      <c r="A4" s="55">
        <v>-110</v>
      </c>
      <c r="B4" s="55">
        <v>3</v>
      </c>
      <c r="C4" s="55">
        <v>0.16666666666666666</v>
      </c>
      <c r="D4" s="55">
        <v>-0.96742156610170071</v>
      </c>
    </row>
    <row r="5" spans="1:4" x14ac:dyDescent="0.25">
      <c r="A5" s="55">
        <v>-70</v>
      </c>
      <c r="B5" s="55">
        <v>4</v>
      </c>
      <c r="C5" s="55">
        <v>0.23333333333333334</v>
      </c>
      <c r="D5" s="55">
        <v>-0.72791329088164469</v>
      </c>
    </row>
    <row r="6" spans="1:4" x14ac:dyDescent="0.25">
      <c r="A6" s="55">
        <v>0</v>
      </c>
      <c r="B6" s="55">
        <v>5</v>
      </c>
      <c r="C6" s="55">
        <v>0.3</v>
      </c>
      <c r="D6" s="55">
        <v>-0.52440051270804089</v>
      </c>
    </row>
    <row r="7" spans="1:4" x14ac:dyDescent="0.25">
      <c r="A7" s="55">
        <v>0</v>
      </c>
      <c r="B7" s="55">
        <v>6</v>
      </c>
      <c r="C7" s="55">
        <v>0.36666666666666664</v>
      </c>
      <c r="D7" s="55">
        <v>-0.34069482708779553</v>
      </c>
    </row>
    <row r="8" spans="1:4" x14ac:dyDescent="0.25">
      <c r="A8" s="55">
        <v>30</v>
      </c>
      <c r="B8" s="55">
        <v>7</v>
      </c>
      <c r="C8" s="55">
        <v>0.43333333333333335</v>
      </c>
      <c r="D8" s="55">
        <v>-0.16789400478810546</v>
      </c>
    </row>
    <row r="9" spans="1:4" x14ac:dyDescent="0.25">
      <c r="A9" s="55">
        <v>70</v>
      </c>
      <c r="B9" s="55">
        <v>8</v>
      </c>
      <c r="C9" s="55">
        <v>0.5</v>
      </c>
      <c r="D9" s="55">
        <v>0</v>
      </c>
    </row>
    <row r="10" spans="1:4" x14ac:dyDescent="0.25">
      <c r="A10" s="55">
        <v>90</v>
      </c>
      <c r="B10" s="55">
        <v>9</v>
      </c>
      <c r="C10" s="55">
        <v>0.56666666666666665</v>
      </c>
      <c r="D10" s="55">
        <v>0.16789400478810546</v>
      </c>
    </row>
    <row r="11" spans="1:4" x14ac:dyDescent="0.25">
      <c r="A11" s="55">
        <v>140</v>
      </c>
      <c r="B11" s="55">
        <v>10</v>
      </c>
      <c r="C11" s="55">
        <v>0.6333333333333333</v>
      </c>
      <c r="D11" s="55">
        <v>0.34069482708779542</v>
      </c>
    </row>
    <row r="12" spans="1:4" x14ac:dyDescent="0.25">
      <c r="A12" s="55">
        <v>190</v>
      </c>
      <c r="B12" s="55">
        <v>11</v>
      </c>
      <c r="C12" s="55">
        <v>0.7</v>
      </c>
      <c r="D12" s="55">
        <v>0.52440051270804078</v>
      </c>
    </row>
    <row r="13" spans="1:4" x14ac:dyDescent="0.25">
      <c r="A13" s="55">
        <v>200</v>
      </c>
      <c r="B13" s="55">
        <v>12</v>
      </c>
      <c r="C13" s="55">
        <v>0.76666666666666672</v>
      </c>
      <c r="D13" s="55">
        <v>0.72791329088164458</v>
      </c>
    </row>
    <row r="14" spans="1:4" x14ac:dyDescent="0.25">
      <c r="A14" s="55">
        <v>200</v>
      </c>
      <c r="B14" s="55">
        <v>13</v>
      </c>
      <c r="C14" s="55">
        <v>0.83333333333333337</v>
      </c>
      <c r="D14" s="55">
        <v>0.96742156610170071</v>
      </c>
    </row>
    <row r="15" spans="1:4" x14ac:dyDescent="0.25">
      <c r="A15" s="55">
        <v>220</v>
      </c>
      <c r="B15" s="55">
        <v>14</v>
      </c>
      <c r="C15" s="55">
        <v>0.9</v>
      </c>
      <c r="D15" s="55">
        <v>1.2815515655446006</v>
      </c>
    </row>
    <row r="16" spans="1:4" x14ac:dyDescent="0.25">
      <c r="A16" s="55">
        <v>240</v>
      </c>
      <c r="B16" s="55">
        <v>15</v>
      </c>
      <c r="C16" s="55">
        <v>0.96666666666666667</v>
      </c>
      <c r="D16" s="55">
        <v>1.8339146358159142</v>
      </c>
    </row>
  </sheetData>
  <sortState ref="A2:A16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5.75" x14ac:dyDescent="0.25"/>
  <sheetData>
    <row r="1" spans="1:8" x14ac:dyDescent="0.25">
      <c r="A1" t="s">
        <v>194</v>
      </c>
      <c r="B1" t="s">
        <v>176</v>
      </c>
    </row>
    <row r="2" spans="1:8" x14ac:dyDescent="0.25">
      <c r="A2">
        <v>2920</v>
      </c>
      <c r="B2">
        <v>2890</v>
      </c>
      <c r="G2" s="93" t="s">
        <v>179</v>
      </c>
      <c r="H2">
        <v>0.1</v>
      </c>
    </row>
    <row r="3" spans="1:8" ht="20.25" x14ac:dyDescent="0.35">
      <c r="A3">
        <v>2480</v>
      </c>
      <c r="B3">
        <v>2550</v>
      </c>
      <c r="G3" s="56" t="s">
        <v>74</v>
      </c>
      <c r="H3" s="90" t="s">
        <v>201</v>
      </c>
    </row>
    <row r="4" spans="1:8" ht="20.25" x14ac:dyDescent="0.35">
      <c r="A4">
        <v>3180</v>
      </c>
      <c r="B4">
        <v>3090</v>
      </c>
      <c r="D4" s="57" t="s">
        <v>60</v>
      </c>
      <c r="G4" s="56" t="s">
        <v>75</v>
      </c>
      <c r="H4" s="90" t="s">
        <v>202</v>
      </c>
    </row>
    <row r="5" spans="1:8" x14ac:dyDescent="0.25">
      <c r="A5">
        <v>3590</v>
      </c>
      <c r="B5">
        <v>3450</v>
      </c>
      <c r="D5" s="52" t="s">
        <v>76</v>
      </c>
    </row>
    <row r="6" spans="1:8" x14ac:dyDescent="0.25">
      <c r="A6">
        <v>3220</v>
      </c>
      <c r="B6">
        <v>3420</v>
      </c>
    </row>
    <row r="7" spans="1:8" x14ac:dyDescent="0.25">
      <c r="A7">
        <v>3610</v>
      </c>
      <c r="B7">
        <v>3610</v>
      </c>
      <c r="D7" s="57" t="s">
        <v>62</v>
      </c>
      <c r="G7" s="57" t="s">
        <v>59</v>
      </c>
    </row>
    <row r="8" spans="1:8" x14ac:dyDescent="0.25">
      <c r="A8">
        <v>2480</v>
      </c>
      <c r="B8">
        <v>2240</v>
      </c>
      <c r="G8" s="142" t="s">
        <v>177</v>
      </c>
      <c r="H8">
        <v>15</v>
      </c>
    </row>
    <row r="9" spans="1:8" x14ac:dyDescent="0.25">
      <c r="A9">
        <v>3120</v>
      </c>
      <c r="B9">
        <v>2920</v>
      </c>
      <c r="G9" s="142" t="s">
        <v>199</v>
      </c>
      <c r="H9">
        <v>15</v>
      </c>
    </row>
    <row r="10" spans="1:8" x14ac:dyDescent="0.25">
      <c r="A10">
        <v>3600</v>
      </c>
      <c r="B10">
        <v>3380</v>
      </c>
      <c r="G10" s="142" t="s">
        <v>178</v>
      </c>
      <c r="H10" s="143">
        <v>189626.666666665</v>
      </c>
    </row>
    <row r="11" spans="1:8" x14ac:dyDescent="0.25">
      <c r="A11">
        <v>2820</v>
      </c>
      <c r="B11">
        <v>2620</v>
      </c>
      <c r="G11" s="142" t="s">
        <v>200</v>
      </c>
      <c r="H11">
        <v>186960</v>
      </c>
    </row>
    <row r="12" spans="1:8" x14ac:dyDescent="0.25">
      <c r="A12">
        <v>2650</v>
      </c>
      <c r="B12">
        <v>2760</v>
      </c>
      <c r="D12" t="s">
        <v>63</v>
      </c>
      <c r="E12" s="59">
        <v>1.0142633005277333</v>
      </c>
    </row>
    <row r="13" spans="1:8" x14ac:dyDescent="0.25">
      <c r="A13">
        <v>2600</v>
      </c>
      <c r="B13">
        <v>2410</v>
      </c>
    </row>
    <row r="14" spans="1:8" x14ac:dyDescent="0.25">
      <c r="A14">
        <v>2420</v>
      </c>
      <c r="B14">
        <v>2350</v>
      </c>
      <c r="D14" s="57" t="s">
        <v>64</v>
      </c>
    </row>
    <row r="15" spans="1:8" ht="16.5" x14ac:dyDescent="0.3">
      <c r="A15">
        <v>2460</v>
      </c>
      <c r="B15">
        <v>2660</v>
      </c>
      <c r="D15" s="16" t="s">
        <v>203</v>
      </c>
      <c r="H15" s="59">
        <v>2.4837257411282234</v>
      </c>
    </row>
    <row r="16" spans="1:8" x14ac:dyDescent="0.25">
      <c r="A16">
        <v>2730</v>
      </c>
      <c r="B16">
        <v>2730</v>
      </c>
    </row>
    <row r="17" spans="4:6" x14ac:dyDescent="0.25">
      <c r="D17" s="142" t="s">
        <v>27</v>
      </c>
      <c r="F17" s="59">
        <v>0.97923578026470992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/>
  </sheetViews>
  <sheetFormatPr defaultRowHeight="15.75" x14ac:dyDescent="0.25"/>
  <sheetData>
    <row r="1" spans="1:9" x14ac:dyDescent="0.25">
      <c r="A1" t="s">
        <v>194</v>
      </c>
      <c r="B1" t="s">
        <v>176</v>
      </c>
      <c r="C1" t="s">
        <v>206</v>
      </c>
    </row>
    <row r="2" spans="1:9" x14ac:dyDescent="0.25">
      <c r="A2">
        <v>2920</v>
      </c>
      <c r="B2">
        <v>2890</v>
      </c>
      <c r="C2">
        <v>30</v>
      </c>
      <c r="G2" s="56"/>
      <c r="H2" s="90" t="s">
        <v>213</v>
      </c>
      <c r="I2">
        <v>0.1</v>
      </c>
    </row>
    <row r="3" spans="1:9" ht="18.75" x14ac:dyDescent="0.35">
      <c r="A3">
        <v>2480</v>
      </c>
      <c r="B3">
        <v>2550</v>
      </c>
      <c r="C3">
        <v>-70</v>
      </c>
      <c r="G3" s="145" t="s">
        <v>212</v>
      </c>
      <c r="H3" s="76" t="s">
        <v>214</v>
      </c>
      <c r="I3">
        <v>0</v>
      </c>
    </row>
    <row r="4" spans="1:9" ht="18.75" x14ac:dyDescent="0.35">
      <c r="A4">
        <v>3180</v>
      </c>
      <c r="B4">
        <v>3090</v>
      </c>
      <c r="C4">
        <v>90</v>
      </c>
      <c r="E4" s="57" t="s">
        <v>60</v>
      </c>
      <c r="G4" s="145" t="s">
        <v>94</v>
      </c>
      <c r="H4" s="76" t="s">
        <v>215</v>
      </c>
      <c r="I4">
        <v>0</v>
      </c>
    </row>
    <row r="5" spans="1:9" x14ac:dyDescent="0.25">
      <c r="A5">
        <v>3590</v>
      </c>
      <c r="B5">
        <v>3450</v>
      </c>
      <c r="C5">
        <v>140</v>
      </c>
      <c r="E5" s="52" t="s">
        <v>207</v>
      </c>
    </row>
    <row r="6" spans="1:9" ht="16.5" x14ac:dyDescent="0.3">
      <c r="A6">
        <v>3220</v>
      </c>
      <c r="B6">
        <v>3420</v>
      </c>
      <c r="C6">
        <v>-200</v>
      </c>
      <c r="E6" s="52" t="s">
        <v>208</v>
      </c>
    </row>
    <row r="7" spans="1:9" x14ac:dyDescent="0.25">
      <c r="A7">
        <v>3610</v>
      </c>
      <c r="B7">
        <v>3610</v>
      </c>
      <c r="C7">
        <v>0</v>
      </c>
    </row>
    <row r="8" spans="1:9" x14ac:dyDescent="0.25">
      <c r="A8">
        <v>2480</v>
      </c>
      <c r="B8">
        <v>2240</v>
      </c>
      <c r="C8">
        <v>240</v>
      </c>
      <c r="E8" s="57" t="s">
        <v>62</v>
      </c>
      <c r="H8" s="57" t="s">
        <v>59</v>
      </c>
    </row>
    <row r="9" spans="1:9" ht="21" x14ac:dyDescent="0.25">
      <c r="A9">
        <v>3120</v>
      </c>
      <c r="B9">
        <v>2920</v>
      </c>
      <c r="C9">
        <v>200</v>
      </c>
      <c r="H9" s="89" t="s">
        <v>209</v>
      </c>
      <c r="I9" s="59">
        <v>53.3333333333333</v>
      </c>
    </row>
    <row r="10" spans="1:9" x14ac:dyDescent="0.25">
      <c r="A10">
        <v>3600</v>
      </c>
      <c r="B10">
        <v>3380</v>
      </c>
      <c r="C10">
        <v>220</v>
      </c>
      <c r="H10" s="144" t="s">
        <v>210</v>
      </c>
      <c r="I10">
        <v>22138.0952380952</v>
      </c>
    </row>
    <row r="11" spans="1:9" x14ac:dyDescent="0.25">
      <c r="A11">
        <v>2820</v>
      </c>
      <c r="B11">
        <v>2620</v>
      </c>
      <c r="C11">
        <v>200</v>
      </c>
      <c r="H11" t="s">
        <v>211</v>
      </c>
      <c r="I11">
        <v>15</v>
      </c>
    </row>
    <row r="12" spans="1:9" x14ac:dyDescent="0.25">
      <c r="A12">
        <v>2650</v>
      </c>
      <c r="B12">
        <v>2760</v>
      </c>
      <c r="C12">
        <v>-110</v>
      </c>
      <c r="E12" t="s">
        <v>63</v>
      </c>
      <c r="F12" s="59">
        <v>1.3882709363555876</v>
      </c>
    </row>
    <row r="13" spans="1:9" x14ac:dyDescent="0.25">
      <c r="A13">
        <v>2600</v>
      </c>
      <c r="B13">
        <v>2410</v>
      </c>
      <c r="C13">
        <v>190</v>
      </c>
    </row>
    <row r="14" spans="1:9" x14ac:dyDescent="0.25">
      <c r="A14">
        <v>2420</v>
      </c>
      <c r="B14">
        <v>2350</v>
      </c>
      <c r="C14">
        <v>70</v>
      </c>
      <c r="E14" s="57" t="s">
        <v>64</v>
      </c>
    </row>
    <row r="15" spans="1:9" x14ac:dyDescent="0.25">
      <c r="A15">
        <v>2460</v>
      </c>
      <c r="B15">
        <v>2660</v>
      </c>
      <c r="C15">
        <v>-200</v>
      </c>
      <c r="E15" s="144" t="s">
        <v>27</v>
      </c>
      <c r="G15" s="59">
        <v>9.3375041985625115E-2</v>
      </c>
    </row>
    <row r="16" spans="1:9" ht="18.75" x14ac:dyDescent="0.35">
      <c r="A16">
        <v>2730</v>
      </c>
      <c r="B16">
        <v>2730</v>
      </c>
      <c r="C16">
        <v>0</v>
      </c>
      <c r="E16" s="58" t="s">
        <v>190</v>
      </c>
      <c r="H16" s="59">
        <v>1.3450303744546506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workbookViewId="0"/>
  </sheetViews>
  <sheetFormatPr defaultRowHeight="15.75" x14ac:dyDescent="0.25"/>
  <cols>
    <col min="1" max="1" width="14.125" bestFit="1" customWidth="1"/>
    <col min="2" max="2" width="13.25" bestFit="1" customWidth="1"/>
    <col min="3" max="3" width="13.75" customWidth="1"/>
    <col min="4" max="4" width="15.25" customWidth="1"/>
    <col min="5" max="5" width="10.75" customWidth="1"/>
    <col min="6" max="6" width="11.375" bestFit="1" customWidth="1"/>
    <col min="8" max="8" width="17.125" bestFit="1" customWidth="1"/>
    <col min="9" max="9" width="13.5" bestFit="1" customWidth="1"/>
    <col min="10" max="10" width="12.5" bestFit="1" customWidth="1"/>
    <col min="11" max="11" width="11.625" bestFit="1" customWidth="1"/>
    <col min="12" max="12" width="10.375" bestFit="1" customWidth="1"/>
    <col min="13" max="13" width="13.25" bestFit="1" customWidth="1"/>
    <col min="14" max="14" width="13.5" bestFit="1" customWidth="1"/>
  </cols>
  <sheetData>
    <row r="1" spans="1:13" x14ac:dyDescent="0.25">
      <c r="A1" t="s">
        <v>101</v>
      </c>
    </row>
    <row r="3" spans="1:13" x14ac:dyDescent="0.25">
      <c r="B3" s="1" t="s">
        <v>252</v>
      </c>
      <c r="C3" s="1"/>
      <c r="D3" s="1"/>
      <c r="E3" s="1"/>
      <c r="F3" s="1"/>
      <c r="G3" s="1"/>
      <c r="H3" t="s">
        <v>8</v>
      </c>
    </row>
    <row r="4" spans="1:13" ht="16.5" thickBot="1" x14ac:dyDescent="0.3">
      <c r="B4" s="1"/>
      <c r="C4" s="1"/>
      <c r="D4" s="1"/>
      <c r="E4" s="1"/>
      <c r="F4" s="1"/>
      <c r="G4" s="1"/>
    </row>
    <row r="5" spans="1:13" ht="18.75" x14ac:dyDescent="0.35">
      <c r="B5" t="s">
        <v>235</v>
      </c>
      <c r="C5" t="s">
        <v>236</v>
      </c>
      <c r="D5" t="s">
        <v>237</v>
      </c>
      <c r="E5" t="s">
        <v>238</v>
      </c>
      <c r="H5" s="9" t="s">
        <v>9</v>
      </c>
      <c r="I5" s="9"/>
    </row>
    <row r="6" spans="1:13" x14ac:dyDescent="0.25">
      <c r="H6" s="6" t="s">
        <v>10</v>
      </c>
      <c r="I6" s="10">
        <v>0.97309071493882859</v>
      </c>
    </row>
    <row r="7" spans="1:13" x14ac:dyDescent="0.25">
      <c r="D7" t="s">
        <v>234</v>
      </c>
      <c r="H7" s="6" t="s">
        <v>11</v>
      </c>
      <c r="I7" s="10">
        <v>0.94690553950016054</v>
      </c>
    </row>
    <row r="8" spans="1:13" x14ac:dyDescent="0.25">
      <c r="B8" t="s">
        <v>233</v>
      </c>
      <c r="C8" t="s">
        <v>225</v>
      </c>
      <c r="D8" t="s">
        <v>226</v>
      </c>
      <c r="E8" t="s">
        <v>227</v>
      </c>
      <c r="F8" t="s">
        <v>228</v>
      </c>
      <c r="G8" s="112"/>
      <c r="H8" s="6" t="s">
        <v>12</v>
      </c>
      <c r="I8" s="10">
        <v>0.92566775530022483</v>
      </c>
    </row>
    <row r="9" spans="1:13" x14ac:dyDescent="0.25">
      <c r="B9" t="s">
        <v>176</v>
      </c>
      <c r="C9" t="s">
        <v>229</v>
      </c>
      <c r="D9" t="s">
        <v>230</v>
      </c>
      <c r="E9" t="s">
        <v>231</v>
      </c>
      <c r="F9" t="s">
        <v>232</v>
      </c>
      <c r="H9" s="6" t="s">
        <v>13</v>
      </c>
      <c r="I9" s="10">
        <v>117.88620135143044</v>
      </c>
    </row>
    <row r="10" spans="1:13" ht="16.5" thickBot="1" x14ac:dyDescent="0.3">
      <c r="B10" s="179">
        <v>2890</v>
      </c>
      <c r="C10" s="69">
        <v>2.4</v>
      </c>
      <c r="D10">
        <v>0</v>
      </c>
      <c r="E10">
        <v>1</v>
      </c>
      <c r="F10">
        <v>6</v>
      </c>
      <c r="H10" s="7" t="s">
        <v>14</v>
      </c>
      <c r="I10" s="7">
        <v>15</v>
      </c>
    </row>
    <row r="11" spans="1:13" x14ac:dyDescent="0.25">
      <c r="B11" s="179">
        <v>2550</v>
      </c>
      <c r="C11" s="69">
        <v>2.1</v>
      </c>
      <c r="D11">
        <v>0</v>
      </c>
      <c r="E11">
        <v>0</v>
      </c>
      <c r="F11">
        <v>5</v>
      </c>
    </row>
    <row r="12" spans="1:13" ht="16.5" thickBot="1" x14ac:dyDescent="0.3">
      <c r="B12" s="179">
        <v>3090</v>
      </c>
      <c r="C12" s="69">
        <v>2.65</v>
      </c>
      <c r="D12">
        <v>1</v>
      </c>
      <c r="E12">
        <v>1</v>
      </c>
      <c r="F12">
        <v>4</v>
      </c>
      <c r="H12" t="s">
        <v>15</v>
      </c>
    </row>
    <row r="13" spans="1:13" x14ac:dyDescent="0.25">
      <c r="B13" s="179">
        <v>3450</v>
      </c>
      <c r="C13" s="69">
        <v>2.85</v>
      </c>
      <c r="D13">
        <v>0</v>
      </c>
      <c r="E13">
        <v>1</v>
      </c>
      <c r="F13">
        <v>2</v>
      </c>
      <c r="H13" s="8"/>
      <c r="I13" s="8" t="s">
        <v>20</v>
      </c>
      <c r="J13" s="8" t="s">
        <v>21</v>
      </c>
      <c r="K13" s="8" t="s">
        <v>22</v>
      </c>
      <c r="L13" s="8" t="s">
        <v>23</v>
      </c>
      <c r="M13" s="8" t="s">
        <v>24</v>
      </c>
    </row>
    <row r="14" spans="1:13" x14ac:dyDescent="0.25">
      <c r="B14" s="179">
        <v>3420</v>
      </c>
      <c r="C14" s="69">
        <v>2.85</v>
      </c>
      <c r="D14">
        <v>1</v>
      </c>
      <c r="E14">
        <v>1</v>
      </c>
      <c r="F14">
        <v>8</v>
      </c>
      <c r="H14" s="6" t="s">
        <v>16</v>
      </c>
      <c r="I14" s="6">
        <v>4</v>
      </c>
      <c r="J14" s="180">
        <v>2478468.4353093002</v>
      </c>
      <c r="K14" s="180">
        <v>619617.10882732505</v>
      </c>
      <c r="L14" s="10">
        <v>44.585891380468134</v>
      </c>
      <c r="M14" s="10">
        <v>2.4196007801652862E-6</v>
      </c>
    </row>
    <row r="15" spans="1:13" x14ac:dyDescent="0.25">
      <c r="B15" s="179">
        <v>3610</v>
      </c>
      <c r="C15" s="69">
        <v>3</v>
      </c>
      <c r="D15">
        <v>0</v>
      </c>
      <c r="E15">
        <v>1</v>
      </c>
      <c r="F15">
        <v>8</v>
      </c>
      <c r="H15" s="6" t="s">
        <v>17</v>
      </c>
      <c r="I15" s="6">
        <v>10</v>
      </c>
      <c r="J15" s="180">
        <v>138971.5646907</v>
      </c>
      <c r="K15" s="180">
        <v>13897.15646907</v>
      </c>
      <c r="L15" s="6"/>
      <c r="M15" s="6"/>
    </row>
    <row r="16" spans="1:13" ht="16.5" thickBot="1" x14ac:dyDescent="0.3">
      <c r="B16" s="179">
        <v>2240</v>
      </c>
      <c r="C16" s="69">
        <v>2.15</v>
      </c>
      <c r="D16">
        <v>1</v>
      </c>
      <c r="E16">
        <v>0</v>
      </c>
      <c r="F16">
        <v>6</v>
      </c>
      <c r="H16" s="7" t="s">
        <v>18</v>
      </c>
      <c r="I16" s="7">
        <v>14</v>
      </c>
      <c r="J16" s="181">
        <v>2617440</v>
      </c>
      <c r="K16" s="181"/>
      <c r="L16" s="7"/>
      <c r="M16" s="7"/>
    </row>
    <row r="17" spans="2:14" ht="16.5" thickBot="1" x14ac:dyDescent="0.3">
      <c r="B17" s="179">
        <v>2920</v>
      </c>
      <c r="C17" s="69">
        <v>2.4</v>
      </c>
      <c r="D17">
        <v>0</v>
      </c>
      <c r="E17">
        <v>1</v>
      </c>
      <c r="F17">
        <v>2</v>
      </c>
    </row>
    <row r="18" spans="2:14" x14ac:dyDescent="0.25">
      <c r="B18" s="179">
        <v>3380</v>
      </c>
      <c r="C18" s="69">
        <v>2.6</v>
      </c>
      <c r="D18">
        <v>0</v>
      </c>
      <c r="E18">
        <v>1</v>
      </c>
      <c r="F18">
        <v>2</v>
      </c>
      <c r="H18" s="8"/>
      <c r="I18" s="8" t="s">
        <v>25</v>
      </c>
      <c r="J18" s="8" t="s">
        <v>13</v>
      </c>
      <c r="K18" s="8" t="s">
        <v>26</v>
      </c>
      <c r="L18" s="8" t="s">
        <v>27</v>
      </c>
      <c r="M18" s="8" t="s">
        <v>28</v>
      </c>
      <c r="N18" s="8" t="s">
        <v>29</v>
      </c>
    </row>
    <row r="19" spans="2:14" x14ac:dyDescent="0.25">
      <c r="B19" s="179">
        <v>2620</v>
      </c>
      <c r="C19" s="69">
        <v>2.2000000000000002</v>
      </c>
      <c r="D19">
        <v>1</v>
      </c>
      <c r="E19">
        <v>0</v>
      </c>
      <c r="F19">
        <v>4</v>
      </c>
      <c r="H19" s="6" t="s">
        <v>19</v>
      </c>
      <c r="I19" s="188">
        <v>-23.937456493187419</v>
      </c>
      <c r="J19" s="188">
        <v>317.21776462987441</v>
      </c>
      <c r="K19" s="188">
        <v>-7.5460643010070175E-2</v>
      </c>
      <c r="L19" s="188">
        <v>0.9413365003627302</v>
      </c>
      <c r="M19" s="188">
        <v>-730.74268240524793</v>
      </c>
      <c r="N19" s="188">
        <v>682.86776941887319</v>
      </c>
    </row>
    <row r="20" spans="2:14" x14ac:dyDescent="0.25">
      <c r="B20" s="179">
        <v>2760</v>
      </c>
      <c r="C20" s="69">
        <v>2.2999999999999998</v>
      </c>
      <c r="D20">
        <v>0</v>
      </c>
      <c r="E20">
        <v>0</v>
      </c>
      <c r="F20">
        <v>1</v>
      </c>
      <c r="H20" s="6" t="s">
        <v>229</v>
      </c>
      <c r="I20" s="189">
        <v>1204.3837720877439</v>
      </c>
      <c r="J20" s="189">
        <v>150.10401541119799</v>
      </c>
      <c r="K20" s="189">
        <v>8.0236612510893224</v>
      </c>
      <c r="L20" s="189">
        <v>1.1474146487362731E-5</v>
      </c>
      <c r="M20" s="189">
        <v>869.9311835109072</v>
      </c>
      <c r="N20" s="189">
        <v>1538.8363606645805</v>
      </c>
    </row>
    <row r="21" spans="2:14" x14ac:dyDescent="0.25">
      <c r="B21" s="179">
        <v>2410</v>
      </c>
      <c r="C21" s="69">
        <v>2</v>
      </c>
      <c r="D21">
        <v>1</v>
      </c>
      <c r="E21">
        <v>1</v>
      </c>
      <c r="F21">
        <v>2</v>
      </c>
      <c r="H21" s="6" t="s">
        <v>230</v>
      </c>
      <c r="I21" s="188">
        <v>-141.5895745962512</v>
      </c>
      <c r="J21" s="188">
        <v>66.353600379077307</v>
      </c>
      <c r="K21" s="188">
        <v>-2.1338642332496156</v>
      </c>
      <c r="L21" s="188">
        <v>5.863825197264029E-2</v>
      </c>
      <c r="M21" s="188">
        <v>-289.43460957004453</v>
      </c>
      <c r="N21" s="188">
        <v>6.2554603775421356</v>
      </c>
    </row>
    <row r="22" spans="2:14" x14ac:dyDescent="0.25">
      <c r="B22" s="179">
        <v>2350</v>
      </c>
      <c r="C22" s="69">
        <v>2.2000000000000002</v>
      </c>
      <c r="D22">
        <v>1</v>
      </c>
      <c r="E22">
        <v>0</v>
      </c>
      <c r="F22">
        <v>2</v>
      </c>
      <c r="H22" s="6" t="s">
        <v>231</v>
      </c>
      <c r="I22" s="188">
        <v>102.35039086119792</v>
      </c>
      <c r="J22" s="188">
        <v>81.254893824964228</v>
      </c>
      <c r="K22" s="188">
        <v>1.259621249172717</v>
      </c>
      <c r="L22" s="188">
        <v>0.23641048768732936</v>
      </c>
      <c r="M22" s="188">
        <v>-78.696794984224482</v>
      </c>
      <c r="N22" s="188">
        <v>283.39757670662033</v>
      </c>
    </row>
    <row r="23" spans="2:14" ht="16.5" thickBot="1" x14ac:dyDescent="0.3">
      <c r="B23" s="179">
        <v>2660</v>
      </c>
      <c r="C23" s="69">
        <v>2.2000000000000002</v>
      </c>
      <c r="D23">
        <v>0</v>
      </c>
      <c r="E23">
        <v>0</v>
      </c>
      <c r="F23">
        <v>4</v>
      </c>
      <c r="H23" s="7" t="s">
        <v>232</v>
      </c>
      <c r="I23" s="190">
        <v>-4.0569609184523578</v>
      </c>
      <c r="J23" s="190">
        <v>15.628658268928447</v>
      </c>
      <c r="K23" s="190">
        <v>-0.25958472241459513</v>
      </c>
      <c r="L23" s="190">
        <v>0.80045003967510175</v>
      </c>
      <c r="M23" s="190">
        <v>-38.879781611868381</v>
      </c>
      <c r="N23" s="190">
        <v>30.765859774963669</v>
      </c>
    </row>
    <row r="24" spans="2:14" x14ac:dyDescent="0.25">
      <c r="B24" s="179">
        <v>2730</v>
      </c>
      <c r="C24" s="69">
        <v>2.2999999999999998</v>
      </c>
      <c r="D24">
        <v>0</v>
      </c>
      <c r="E24">
        <v>1</v>
      </c>
      <c r="F24">
        <v>1</v>
      </c>
    </row>
    <row r="26" spans="2:14" x14ac:dyDescent="0.25">
      <c r="H26" t="s">
        <v>8</v>
      </c>
    </row>
    <row r="27" spans="2:14" ht="16.5" thickBot="1" x14ac:dyDescent="0.3"/>
    <row r="28" spans="2:14" x14ac:dyDescent="0.25">
      <c r="H28" s="9" t="s">
        <v>9</v>
      </c>
      <c r="I28" s="9"/>
    </row>
    <row r="29" spans="2:14" x14ac:dyDescent="0.25">
      <c r="H29" s="6" t="s">
        <v>10</v>
      </c>
      <c r="I29" s="10">
        <v>0.97290686428680573</v>
      </c>
    </row>
    <row r="30" spans="2:14" ht="18.75" x14ac:dyDescent="0.35">
      <c r="B30" s="2" t="s">
        <v>1</v>
      </c>
      <c r="C30" s="2" t="s">
        <v>5</v>
      </c>
      <c r="H30" s="6" t="s">
        <v>11</v>
      </c>
      <c r="I30" s="10">
        <v>0.94654776657638495</v>
      </c>
    </row>
    <row r="31" spans="2:14" x14ac:dyDescent="0.25">
      <c r="H31" s="6" t="s">
        <v>12</v>
      </c>
      <c r="I31" s="10">
        <v>0.93196988473358078</v>
      </c>
    </row>
    <row r="32" spans="2:14" ht="18.75" x14ac:dyDescent="0.35">
      <c r="B32" s="2" t="s">
        <v>2</v>
      </c>
      <c r="D32" t="s">
        <v>3</v>
      </c>
      <c r="E32" s="3" t="s">
        <v>6</v>
      </c>
      <c r="G32" s="3"/>
      <c r="H32" s="6" t="s">
        <v>13</v>
      </c>
      <c r="I32" s="10">
        <v>112.7781465985752</v>
      </c>
    </row>
    <row r="33" spans="1:14" ht="21" thickBot="1" x14ac:dyDescent="0.4">
      <c r="D33" t="s">
        <v>4</v>
      </c>
      <c r="E33" s="4" t="s">
        <v>7</v>
      </c>
      <c r="G33" s="4"/>
      <c r="H33" s="7" t="s">
        <v>14</v>
      </c>
      <c r="I33" s="7">
        <v>15</v>
      </c>
    </row>
    <row r="35" spans="1:14" ht="16.5" thickBot="1" x14ac:dyDescent="0.3">
      <c r="A35" t="s">
        <v>102</v>
      </c>
      <c r="H35" t="s">
        <v>15</v>
      </c>
    </row>
    <row r="36" spans="1:14" ht="16.5" thickBot="1" x14ac:dyDescent="0.3">
      <c r="H36" s="8"/>
      <c r="I36" s="8" t="s">
        <v>20</v>
      </c>
      <c r="J36" s="8" t="s">
        <v>21</v>
      </c>
      <c r="K36" s="8" t="s">
        <v>22</v>
      </c>
      <c r="L36" s="8" t="s">
        <v>23</v>
      </c>
      <c r="M36" s="8" t="s">
        <v>24</v>
      </c>
    </row>
    <row r="37" spans="1:14" x14ac:dyDescent="0.25">
      <c r="A37" s="8"/>
      <c r="B37" s="8" t="s">
        <v>176</v>
      </c>
      <c r="C37" s="8" t="s">
        <v>229</v>
      </c>
      <c r="D37" s="8" t="s">
        <v>230</v>
      </c>
      <c r="E37" s="8" t="s">
        <v>231</v>
      </c>
      <c r="F37" s="8" t="s">
        <v>232</v>
      </c>
      <c r="G37" s="26"/>
      <c r="H37" s="6" t="s">
        <v>16</v>
      </c>
      <c r="I37" s="6">
        <v>3</v>
      </c>
      <c r="J37" s="180">
        <v>2477531.9861476929</v>
      </c>
      <c r="K37" s="180">
        <v>825843.99538256426</v>
      </c>
      <c r="L37" s="10">
        <v>64.930404621410588</v>
      </c>
      <c r="M37" s="10">
        <v>2.7818071657390857E-7</v>
      </c>
    </row>
    <row r="38" spans="1:14" x14ac:dyDescent="0.25">
      <c r="A38" s="6" t="s">
        <v>176</v>
      </c>
      <c r="B38" s="6">
        <v>1</v>
      </c>
      <c r="C38" s="6"/>
      <c r="D38" s="6"/>
      <c r="E38" s="6"/>
      <c r="F38" s="6"/>
      <c r="G38" s="6"/>
      <c r="H38" s="6" t="s">
        <v>17</v>
      </c>
      <c r="I38" s="6">
        <v>11</v>
      </c>
      <c r="J38" s="180">
        <v>139908.01385230693</v>
      </c>
      <c r="K38" s="180">
        <v>12718.91035020972</v>
      </c>
      <c r="L38" s="6"/>
      <c r="M38" s="6"/>
    </row>
    <row r="39" spans="1:14" ht="16.5" thickBot="1" x14ac:dyDescent="0.3">
      <c r="A39" s="6" t="s">
        <v>229</v>
      </c>
      <c r="B39" s="10">
        <v>0.95191415481893427</v>
      </c>
      <c r="C39" s="6">
        <v>1</v>
      </c>
      <c r="D39" s="6"/>
      <c r="E39" s="6"/>
      <c r="F39" s="6"/>
      <c r="G39" s="6"/>
      <c r="H39" s="7" t="s">
        <v>18</v>
      </c>
      <c r="I39" s="7">
        <v>14</v>
      </c>
      <c r="J39" s="181">
        <v>2617440</v>
      </c>
      <c r="K39" s="181"/>
      <c r="L39" s="7"/>
      <c r="M39" s="7"/>
    </row>
    <row r="40" spans="1:14" ht="16.5" thickBot="1" x14ac:dyDescent="0.3">
      <c r="A40" s="6" t="s">
        <v>230</v>
      </c>
      <c r="B40" s="10">
        <v>-0.35899795659996103</v>
      </c>
      <c r="C40" s="10">
        <v>-0.1974555588121108</v>
      </c>
      <c r="D40" s="6">
        <v>1</v>
      </c>
      <c r="E40" s="6"/>
      <c r="F40" s="6"/>
      <c r="G40" s="6"/>
    </row>
    <row r="41" spans="1:14" x14ac:dyDescent="0.25">
      <c r="A41" s="6" t="s">
        <v>231</v>
      </c>
      <c r="B41" s="10">
        <v>0.66847895366889287</v>
      </c>
      <c r="C41" s="10">
        <v>0.61073463539559869</v>
      </c>
      <c r="D41" s="10">
        <v>-0.16666666666666669</v>
      </c>
      <c r="E41" s="6">
        <v>1</v>
      </c>
      <c r="F41" s="6"/>
      <c r="G41" s="6"/>
      <c r="H41" s="8"/>
      <c r="I41" s="8" t="s">
        <v>25</v>
      </c>
      <c r="J41" s="8" t="s">
        <v>13</v>
      </c>
      <c r="K41" s="8" t="s">
        <v>26</v>
      </c>
      <c r="L41" s="8" t="s">
        <v>27</v>
      </c>
      <c r="M41" s="8" t="s">
        <v>28</v>
      </c>
      <c r="N41" s="8" t="s">
        <v>29</v>
      </c>
    </row>
    <row r="42" spans="1:14" ht="16.5" thickBot="1" x14ac:dyDescent="0.3">
      <c r="A42" s="7" t="s">
        <v>232</v>
      </c>
      <c r="B42" s="11">
        <v>0.28314020844622279</v>
      </c>
      <c r="C42" s="11">
        <v>0.38769513374736736</v>
      </c>
      <c r="D42" s="11">
        <v>0.19047619047619041</v>
      </c>
      <c r="E42" s="11">
        <v>4.7619047619047616E-2</v>
      </c>
      <c r="F42" s="7">
        <v>1</v>
      </c>
      <c r="G42" s="6"/>
      <c r="H42" s="6" t="s">
        <v>19</v>
      </c>
      <c r="I42" s="188">
        <v>5.6877377816807382</v>
      </c>
      <c r="J42" s="188">
        <v>283.15241662638948</v>
      </c>
      <c r="K42" s="188">
        <v>2.0087194908830763E-2</v>
      </c>
      <c r="L42" s="188">
        <v>0.98433354880561663</v>
      </c>
      <c r="M42" s="188">
        <v>-617.52652925708742</v>
      </c>
      <c r="N42" s="188">
        <v>628.90200482044895</v>
      </c>
    </row>
    <row r="43" spans="1:14" ht="16.5" thickBot="1" x14ac:dyDescent="0.3">
      <c r="G43" s="10"/>
      <c r="H43" s="6" t="s">
        <v>229</v>
      </c>
      <c r="I43" s="189">
        <v>1185.2209540532629</v>
      </c>
      <c r="J43" s="189">
        <v>125.03370744923886</v>
      </c>
      <c r="K43" s="189">
        <v>9.4792114721099381</v>
      </c>
      <c r="L43" s="189">
        <v>1.258247514674218E-6</v>
      </c>
      <c r="M43" s="189">
        <v>910.02361944624886</v>
      </c>
      <c r="N43" s="189">
        <v>1460.4182886602769</v>
      </c>
    </row>
    <row r="44" spans="1:14" x14ac:dyDescent="0.25">
      <c r="B44" s="17" t="s">
        <v>239</v>
      </c>
      <c r="C44" s="18"/>
      <c r="D44" s="18"/>
      <c r="E44" s="18"/>
      <c r="F44" s="19"/>
      <c r="G44" s="10"/>
      <c r="H44" s="6" t="s">
        <v>230</v>
      </c>
      <c r="I44" s="188">
        <v>-146.59399083016311</v>
      </c>
      <c r="J44" s="188">
        <v>60.74014268028229</v>
      </c>
      <c r="K44" s="188">
        <v>-2.4134614171354429</v>
      </c>
      <c r="L44" s="188">
        <v>3.4402963997305192E-2</v>
      </c>
      <c r="M44" s="188">
        <v>-280.28214349131315</v>
      </c>
      <c r="N44" s="188">
        <v>-12.905838169013037</v>
      </c>
    </row>
    <row r="45" spans="1:14" ht="16.5" thickBot="1" x14ac:dyDescent="0.3">
      <c r="B45" s="20" t="s">
        <v>240</v>
      </c>
      <c r="C45" s="21"/>
      <c r="D45" s="21"/>
      <c r="E45" s="21"/>
      <c r="F45" s="22"/>
      <c r="G45" s="10"/>
      <c r="H45" s="7" t="s">
        <v>231</v>
      </c>
      <c r="I45" s="190">
        <v>107.69437128085083</v>
      </c>
      <c r="J45" s="190">
        <v>75.197806928915327</v>
      </c>
      <c r="K45" s="190">
        <v>1.4321477670572837</v>
      </c>
      <c r="L45" s="190">
        <v>0.179899432847552</v>
      </c>
      <c r="M45" s="190">
        <v>-57.814885841127975</v>
      </c>
      <c r="N45" s="190">
        <v>273.20362840282962</v>
      </c>
    </row>
    <row r="46" spans="1:14" x14ac:dyDescent="0.25">
      <c r="B46" s="20" t="s">
        <v>343</v>
      </c>
      <c r="C46" s="21"/>
      <c r="D46" s="21"/>
      <c r="E46" s="21"/>
      <c r="F46" s="22"/>
      <c r="G46" s="10"/>
    </row>
    <row r="47" spans="1:14" ht="16.5" thickBot="1" x14ac:dyDescent="0.3">
      <c r="B47" s="23" t="s">
        <v>124</v>
      </c>
      <c r="C47" s="24"/>
      <c r="D47" s="24"/>
      <c r="E47" s="24"/>
      <c r="F47" s="25"/>
      <c r="G47" s="10"/>
    </row>
    <row r="48" spans="1:14" x14ac:dyDescent="0.25">
      <c r="F48" s="10"/>
      <c r="G48" s="10"/>
      <c r="H48" t="s">
        <v>8</v>
      </c>
    </row>
    <row r="49" spans="1:14" ht="16.5" thickBot="1" x14ac:dyDescent="0.3">
      <c r="A49" t="s">
        <v>303</v>
      </c>
      <c r="F49" s="10"/>
      <c r="G49" s="10"/>
    </row>
    <row r="50" spans="1:14" x14ac:dyDescent="0.25">
      <c r="F50" s="10"/>
      <c r="G50" s="10"/>
      <c r="H50" s="9" t="s">
        <v>9</v>
      </c>
      <c r="I50" s="9"/>
    </row>
    <row r="51" spans="1:14" ht="17.25" x14ac:dyDescent="0.3">
      <c r="A51" s="27" t="s">
        <v>43</v>
      </c>
      <c r="B51" s="27" t="s">
        <v>342</v>
      </c>
      <c r="C51" s="27"/>
      <c r="D51" s="27"/>
      <c r="E51" s="27"/>
      <c r="F51" s="10"/>
      <c r="G51" s="10"/>
      <c r="H51" s="6" t="s">
        <v>10</v>
      </c>
      <c r="I51" s="10">
        <v>0.96777121531976729</v>
      </c>
    </row>
    <row r="52" spans="1:14" ht="16.5" thickBot="1" x14ac:dyDescent="0.3">
      <c r="A52" s="27"/>
      <c r="B52" s="27"/>
      <c r="C52" s="27"/>
      <c r="D52" s="27"/>
      <c r="E52" s="27"/>
      <c r="F52" s="10"/>
      <c r="H52" s="6" t="s">
        <v>11</v>
      </c>
      <c r="I52" s="10">
        <v>0.93658112520149939</v>
      </c>
    </row>
    <row r="53" spans="1:14" x14ac:dyDescent="0.25">
      <c r="A53" s="27"/>
      <c r="B53" s="28" t="s">
        <v>36</v>
      </c>
      <c r="C53" s="29"/>
      <c r="D53" s="29"/>
      <c r="E53" s="115"/>
      <c r="F53" s="10"/>
      <c r="H53" s="6" t="s">
        <v>12</v>
      </c>
      <c r="I53" s="10">
        <v>0.92601131273508264</v>
      </c>
    </row>
    <row r="54" spans="1:14" x14ac:dyDescent="0.25">
      <c r="A54" s="27"/>
      <c r="B54" s="31" t="s">
        <v>37</v>
      </c>
      <c r="C54" s="27"/>
      <c r="D54" s="27"/>
      <c r="E54" s="116"/>
      <c r="F54" s="10"/>
      <c r="H54" s="6" t="s">
        <v>13</v>
      </c>
      <c r="I54" s="10">
        <v>117.61345573976193</v>
      </c>
    </row>
    <row r="55" spans="1:14" ht="16.5" thickBot="1" x14ac:dyDescent="0.3">
      <c r="B55" s="31" t="s">
        <v>241</v>
      </c>
      <c r="C55" s="27"/>
      <c r="D55" s="27"/>
      <c r="E55" s="116"/>
      <c r="F55" s="10"/>
      <c r="H55" s="7" t="s">
        <v>14</v>
      </c>
      <c r="I55" s="7">
        <v>15</v>
      </c>
    </row>
    <row r="56" spans="1:14" x14ac:dyDescent="0.25">
      <c r="A56" s="27"/>
      <c r="B56" s="31" t="s">
        <v>38</v>
      </c>
      <c r="C56" s="27"/>
      <c r="D56" s="27"/>
      <c r="E56" s="116"/>
      <c r="F56" s="10"/>
    </row>
    <row r="57" spans="1:14" ht="16.5" thickBot="1" x14ac:dyDescent="0.3">
      <c r="A57" s="27"/>
      <c r="B57" s="33" t="s">
        <v>242</v>
      </c>
      <c r="C57" s="34"/>
      <c r="D57" s="34"/>
      <c r="E57" s="117"/>
      <c r="H57" t="s">
        <v>15</v>
      </c>
    </row>
    <row r="58" spans="1:14" x14ac:dyDescent="0.25">
      <c r="A58" s="27"/>
      <c r="B58" s="14"/>
      <c r="C58" s="27"/>
      <c r="D58" s="27"/>
      <c r="E58" s="27"/>
      <c r="H58" s="8"/>
      <c r="I58" s="8" t="s">
        <v>20</v>
      </c>
      <c r="J58" s="8" t="s">
        <v>21</v>
      </c>
      <c r="K58" s="8" t="s">
        <v>22</v>
      </c>
      <c r="L58" s="8" t="s">
        <v>23</v>
      </c>
      <c r="M58" s="8" t="s">
        <v>24</v>
      </c>
    </row>
    <row r="59" spans="1:14" ht="17.25" x14ac:dyDescent="0.3">
      <c r="A59" s="27" t="s">
        <v>44</v>
      </c>
      <c r="B59" s="27" t="s">
        <v>344</v>
      </c>
      <c r="C59" s="27"/>
      <c r="D59" s="27"/>
      <c r="H59" s="6" t="s">
        <v>16</v>
      </c>
      <c r="I59" s="191">
        <v>2</v>
      </c>
      <c r="J59" s="191">
        <v>2451444.9003474126</v>
      </c>
      <c r="K59" s="191">
        <v>1225722.4501737063</v>
      </c>
      <c r="L59" s="10">
        <v>88.609057935254654</v>
      </c>
      <c r="M59" s="10">
        <v>6.5059570824023962E-8</v>
      </c>
    </row>
    <row r="60" spans="1:14" ht="16.5" thickBot="1" x14ac:dyDescent="0.3">
      <c r="H60" s="6" t="s">
        <v>17</v>
      </c>
      <c r="I60" s="191">
        <v>12</v>
      </c>
      <c r="J60" s="191">
        <v>165995.09965258726</v>
      </c>
      <c r="K60" s="191">
        <v>13832.924971048938</v>
      </c>
      <c r="L60" s="6"/>
      <c r="M60" s="6"/>
    </row>
    <row r="61" spans="1:14" ht="16.5" thickBot="1" x14ac:dyDescent="0.3">
      <c r="B61" s="28" t="s">
        <v>36</v>
      </c>
      <c r="C61" s="29"/>
      <c r="D61" s="29"/>
      <c r="E61" s="115"/>
      <c r="G61" s="10"/>
      <c r="H61" s="7" t="s">
        <v>18</v>
      </c>
      <c r="I61" s="192">
        <v>14</v>
      </c>
      <c r="J61" s="192">
        <v>2617440</v>
      </c>
      <c r="K61" s="192"/>
      <c r="L61" s="7"/>
      <c r="M61" s="7"/>
    </row>
    <row r="62" spans="1:14" ht="16.5" thickBot="1" x14ac:dyDescent="0.3">
      <c r="B62" s="31" t="s">
        <v>37</v>
      </c>
      <c r="C62" s="27"/>
      <c r="D62" s="27"/>
      <c r="E62" s="116"/>
    </row>
    <row r="63" spans="1:14" x14ac:dyDescent="0.25">
      <c r="B63" s="31" t="s">
        <v>243</v>
      </c>
      <c r="C63" s="27"/>
      <c r="D63" s="27"/>
      <c r="E63" s="116"/>
      <c r="H63" s="8"/>
      <c r="I63" s="8" t="s">
        <v>25</v>
      </c>
      <c r="J63" s="8" t="s">
        <v>13</v>
      </c>
      <c r="K63" s="8" t="s">
        <v>26</v>
      </c>
      <c r="L63" s="8" t="s">
        <v>27</v>
      </c>
      <c r="M63" s="8" t="s">
        <v>28</v>
      </c>
      <c r="N63" s="8" t="s">
        <v>29</v>
      </c>
    </row>
    <row r="64" spans="1:14" x14ac:dyDescent="0.25">
      <c r="B64" s="31" t="s">
        <v>38</v>
      </c>
      <c r="C64" s="27"/>
      <c r="D64" s="27"/>
      <c r="E64" s="116"/>
      <c r="H64" s="6" t="s">
        <v>19</v>
      </c>
      <c r="I64" s="188">
        <v>-185.96452733589229</v>
      </c>
      <c r="J64" s="188">
        <v>260.23236018456578</v>
      </c>
      <c r="K64" s="188">
        <v>-0.7146095405044931</v>
      </c>
      <c r="L64" s="188">
        <v>0.48851953235300682</v>
      </c>
      <c r="M64" s="188">
        <v>-752.9621324006074</v>
      </c>
      <c r="N64" s="188">
        <v>381.03307772882283</v>
      </c>
    </row>
    <row r="65" spans="1:14" ht="16.5" thickBot="1" x14ac:dyDescent="0.3">
      <c r="B65" s="33" t="s">
        <v>244</v>
      </c>
      <c r="C65" s="34"/>
      <c r="D65" s="34"/>
      <c r="E65" s="117"/>
      <c r="H65" s="6" t="s">
        <v>229</v>
      </c>
      <c r="I65" s="189">
        <v>1292.2654964344486</v>
      </c>
      <c r="J65" s="189">
        <v>104.53095602278833</v>
      </c>
      <c r="K65" s="189">
        <v>12.362514853042457</v>
      </c>
      <c r="L65" s="189">
        <v>3.4686484656720538E-8</v>
      </c>
      <c r="M65" s="189">
        <v>1064.5121083546164</v>
      </c>
      <c r="N65" s="189">
        <v>1520.0188845142807</v>
      </c>
    </row>
    <row r="66" spans="1:14" ht="16.5" thickBot="1" x14ac:dyDescent="0.3">
      <c r="H66" s="7" t="s">
        <v>230</v>
      </c>
      <c r="I66" s="190">
        <v>-151.7571768147744</v>
      </c>
      <c r="J66" s="190">
        <v>63.232668882567836</v>
      </c>
      <c r="K66" s="190">
        <v>-2.3999805716979825</v>
      </c>
      <c r="L66" s="190">
        <v>3.3519837630974485E-2</v>
      </c>
      <c r="M66" s="190">
        <v>-289.52932703021293</v>
      </c>
      <c r="N66" s="190">
        <v>-13.985026599335868</v>
      </c>
    </row>
    <row r="67" spans="1:14" ht="17.25" x14ac:dyDescent="0.3">
      <c r="A67" s="27" t="s">
        <v>45</v>
      </c>
      <c r="B67" s="27" t="s">
        <v>245</v>
      </c>
      <c r="C67" s="27"/>
      <c r="D67" s="27"/>
      <c r="E67" s="27"/>
    </row>
    <row r="68" spans="1:14" ht="16.5" thickBot="1" x14ac:dyDescent="0.3">
      <c r="A68" s="27"/>
      <c r="B68" s="27"/>
      <c r="C68" s="27"/>
      <c r="D68" s="27"/>
      <c r="E68" s="27"/>
    </row>
    <row r="69" spans="1:14" x14ac:dyDescent="0.25">
      <c r="A69" s="27"/>
      <c r="B69" s="28" t="s">
        <v>36</v>
      </c>
      <c r="C69" s="29"/>
      <c r="D69" s="29"/>
      <c r="E69" s="115"/>
      <c r="H69" t="s">
        <v>8</v>
      </c>
    </row>
    <row r="70" spans="1:14" ht="16.5" thickBot="1" x14ac:dyDescent="0.3">
      <c r="A70" s="27"/>
      <c r="B70" s="31" t="s">
        <v>37</v>
      </c>
      <c r="C70" s="27"/>
      <c r="D70" s="27"/>
      <c r="E70" s="116"/>
    </row>
    <row r="71" spans="1:14" x14ac:dyDescent="0.25">
      <c r="A71" s="27"/>
      <c r="B71" s="31" t="s">
        <v>246</v>
      </c>
      <c r="C71" s="27"/>
      <c r="D71" s="27"/>
      <c r="E71" s="116"/>
      <c r="H71" s="9" t="s">
        <v>9</v>
      </c>
      <c r="I71" s="9"/>
    </row>
    <row r="72" spans="1:14" x14ac:dyDescent="0.25">
      <c r="A72" s="27"/>
      <c r="B72" s="31" t="s">
        <v>251</v>
      </c>
      <c r="C72" s="27"/>
      <c r="D72" s="27"/>
      <c r="E72" s="116"/>
      <c r="H72" s="6" t="s">
        <v>10</v>
      </c>
      <c r="I72" s="182">
        <v>0.95191415481893416</v>
      </c>
      <c r="J72" s="56"/>
      <c r="K72" s="56"/>
      <c r="L72" s="56"/>
      <c r="M72" s="56"/>
    </row>
    <row r="73" spans="1:14" ht="19.5" thickBot="1" x14ac:dyDescent="0.3">
      <c r="A73" s="27"/>
      <c r="B73" s="33" t="s">
        <v>247</v>
      </c>
      <c r="C73" s="37"/>
      <c r="D73" s="37"/>
      <c r="E73" s="35"/>
      <c r="H73" s="6" t="s">
        <v>11</v>
      </c>
      <c r="I73" s="182">
        <v>0.90614055814464578</v>
      </c>
      <c r="J73" s="56"/>
      <c r="K73" s="56"/>
      <c r="L73" s="56"/>
      <c r="M73" s="56"/>
    </row>
    <row r="74" spans="1:14" x14ac:dyDescent="0.25">
      <c r="A74" s="27"/>
      <c r="H74" s="6" t="s">
        <v>12</v>
      </c>
      <c r="I74" s="182">
        <v>0.8989206010788493</v>
      </c>
      <c r="J74" s="56"/>
      <c r="K74" s="56"/>
      <c r="L74" s="56"/>
      <c r="M74" s="56"/>
    </row>
    <row r="75" spans="1:14" ht="17.25" x14ac:dyDescent="0.3">
      <c r="A75" s="27" t="s">
        <v>46</v>
      </c>
      <c r="B75" s="27" t="s">
        <v>248</v>
      </c>
      <c r="C75" s="27"/>
      <c r="D75" s="27"/>
      <c r="H75" s="6" t="s">
        <v>13</v>
      </c>
      <c r="I75" s="182">
        <v>137.46928537785578</v>
      </c>
      <c r="J75" s="56"/>
      <c r="K75" s="56"/>
      <c r="L75" s="56"/>
      <c r="M75" s="56"/>
    </row>
    <row r="76" spans="1:14" ht="16.5" thickBot="1" x14ac:dyDescent="0.3">
      <c r="A76" s="27"/>
      <c r="B76" s="27"/>
      <c r="C76" s="27"/>
      <c r="D76" s="27"/>
      <c r="E76" s="27"/>
      <c r="H76" s="7" t="s">
        <v>14</v>
      </c>
      <c r="I76" s="183">
        <v>15</v>
      </c>
      <c r="J76" s="56"/>
      <c r="K76" s="56"/>
      <c r="L76" s="56"/>
      <c r="M76" s="56"/>
    </row>
    <row r="77" spans="1:14" x14ac:dyDescent="0.25">
      <c r="A77" s="27"/>
      <c r="B77" s="28" t="s">
        <v>249</v>
      </c>
      <c r="C77" s="29"/>
      <c r="D77" s="36"/>
      <c r="E77" s="115"/>
      <c r="I77" s="56"/>
      <c r="J77" s="56"/>
      <c r="K77" s="56"/>
      <c r="L77" s="56"/>
      <c r="M77" s="56"/>
    </row>
    <row r="78" spans="1:14" ht="16.5" thickBot="1" x14ac:dyDescent="0.3">
      <c r="A78" s="27"/>
      <c r="B78" s="38" t="s">
        <v>39</v>
      </c>
      <c r="C78" s="27"/>
      <c r="D78" s="14"/>
      <c r="E78" s="32"/>
      <c r="H78" t="s">
        <v>15</v>
      </c>
      <c r="I78" s="56"/>
      <c r="J78" s="56"/>
      <c r="K78" s="56"/>
      <c r="L78" s="56"/>
      <c r="M78" s="56"/>
    </row>
    <row r="79" spans="1:14" ht="19.5" thickBot="1" x14ac:dyDescent="0.3">
      <c r="A79" s="27"/>
      <c r="B79" s="39" t="s">
        <v>250</v>
      </c>
      <c r="C79" s="37"/>
      <c r="D79" s="37"/>
      <c r="E79" s="35"/>
      <c r="H79" s="8"/>
      <c r="I79" s="184" t="s">
        <v>20</v>
      </c>
      <c r="J79" s="184" t="s">
        <v>21</v>
      </c>
      <c r="K79" s="184" t="s">
        <v>22</v>
      </c>
      <c r="L79" s="184" t="s">
        <v>23</v>
      </c>
      <c r="M79" s="184" t="s">
        <v>24</v>
      </c>
    </row>
    <row r="80" spans="1:14" x14ac:dyDescent="0.25">
      <c r="A80" s="27"/>
      <c r="H80" s="6" t="s">
        <v>16</v>
      </c>
      <c r="I80" s="185">
        <v>1</v>
      </c>
      <c r="J80" s="186">
        <v>2371768.5425101216</v>
      </c>
      <c r="K80" s="186">
        <v>2371768.5425101216</v>
      </c>
      <c r="L80" s="182">
        <v>125.50497875359356</v>
      </c>
      <c r="M80" s="182">
        <v>4.7443650350283096E-8</v>
      </c>
    </row>
    <row r="81" spans="1:14" x14ac:dyDescent="0.25">
      <c r="A81" t="s">
        <v>304</v>
      </c>
      <c r="H81" s="6" t="s">
        <v>17</v>
      </c>
      <c r="I81" s="185">
        <v>13</v>
      </c>
      <c r="J81" s="186">
        <v>245671.45748987861</v>
      </c>
      <c r="K81" s="186">
        <v>18897.804422298355</v>
      </c>
      <c r="L81" s="185"/>
      <c r="M81" s="185"/>
    </row>
    <row r="82" spans="1:14" ht="16.5" thickBot="1" x14ac:dyDescent="0.3">
      <c r="H82" s="7" t="s">
        <v>18</v>
      </c>
      <c r="I82" s="183">
        <v>14</v>
      </c>
      <c r="J82" s="187">
        <v>2617440</v>
      </c>
      <c r="K82" s="187"/>
      <c r="L82" s="183"/>
      <c r="M82" s="183"/>
    </row>
    <row r="83" spans="1:14" ht="16.5" thickBot="1" x14ac:dyDescent="0.3">
      <c r="B83" s="40" t="s">
        <v>252</v>
      </c>
      <c r="D83" s="40" t="s">
        <v>253</v>
      </c>
      <c r="I83" s="56"/>
      <c r="J83" s="56"/>
      <c r="K83" s="56"/>
      <c r="L83" s="56"/>
      <c r="M83" s="56"/>
    </row>
    <row r="84" spans="1:14" ht="16.5" thickBot="1" x14ac:dyDescent="0.3">
      <c r="H84" s="8"/>
      <c r="I84" s="184" t="s">
        <v>25</v>
      </c>
      <c r="J84" s="184" t="s">
        <v>13</v>
      </c>
      <c r="K84" s="184" t="s">
        <v>26</v>
      </c>
      <c r="L84" s="184" t="s">
        <v>27</v>
      </c>
      <c r="M84" s="184" t="s">
        <v>28</v>
      </c>
      <c r="N84" s="8" t="s">
        <v>29</v>
      </c>
    </row>
    <row r="85" spans="1:14" ht="16.5" thickBot="1" x14ac:dyDescent="0.3">
      <c r="B85" s="41" t="s">
        <v>40</v>
      </c>
      <c r="C85" s="42" t="s">
        <v>254</v>
      </c>
      <c r="D85" s="47"/>
      <c r="H85" s="6" t="s">
        <v>19</v>
      </c>
      <c r="I85" s="193">
        <v>-366.21457489878458</v>
      </c>
      <c r="J85" s="193">
        <v>291.22258138991862</v>
      </c>
      <c r="K85" s="193">
        <v>-1.257507481565995</v>
      </c>
      <c r="L85" s="193">
        <v>0.23069128071720985</v>
      </c>
      <c r="M85" s="193">
        <v>-995.36271178774939</v>
      </c>
      <c r="N85" s="193">
        <v>262.93356199018024</v>
      </c>
    </row>
    <row r="86" spans="1:14" ht="16.5" thickBot="1" x14ac:dyDescent="0.3">
      <c r="H86" s="7" t="s">
        <v>229</v>
      </c>
      <c r="I86" s="194">
        <v>1341.8016194331981</v>
      </c>
      <c r="J86" s="194">
        <v>119.77269851024005</v>
      </c>
      <c r="K86" s="194">
        <v>11.202900461648026</v>
      </c>
      <c r="L86" s="194">
        <v>4.7443650350283096E-8</v>
      </c>
      <c r="M86" s="194">
        <v>1083.0484356717077</v>
      </c>
      <c r="N86" s="194">
        <v>1600.5548031946885</v>
      </c>
    </row>
    <row r="87" spans="1:14" x14ac:dyDescent="0.25">
      <c r="B87" s="17" t="s">
        <v>255</v>
      </c>
      <c r="C87" s="13"/>
      <c r="D87" s="13"/>
      <c r="E87" s="13"/>
      <c r="F87" s="44"/>
    </row>
    <row r="88" spans="1:14" x14ac:dyDescent="0.25">
      <c r="B88" s="20" t="s">
        <v>256</v>
      </c>
      <c r="C88" s="14"/>
      <c r="D88" s="14"/>
      <c r="E88" s="14"/>
      <c r="F88" s="32"/>
    </row>
    <row r="89" spans="1:14" ht="16.5" thickBot="1" x14ac:dyDescent="0.3">
      <c r="B89" s="23" t="s">
        <v>257</v>
      </c>
      <c r="C89" s="37"/>
      <c r="D89" s="37"/>
      <c r="E89" s="37"/>
      <c r="F89" s="35"/>
    </row>
    <row r="90" spans="1:14" ht="16.5" thickBot="1" x14ac:dyDescent="0.3"/>
    <row r="91" spans="1:14" x14ac:dyDescent="0.25">
      <c r="B91" s="17" t="s">
        <v>41</v>
      </c>
      <c r="C91" s="18"/>
      <c r="D91" s="18"/>
      <c r="E91" s="18"/>
      <c r="F91" s="30"/>
    </row>
    <row r="92" spans="1:14" ht="16.5" thickBot="1" x14ac:dyDescent="0.3">
      <c r="B92" s="23" t="s">
        <v>42</v>
      </c>
      <c r="C92" s="24"/>
      <c r="D92" s="24"/>
      <c r="E92" s="24"/>
      <c r="F92" s="35"/>
    </row>
    <row r="94" spans="1:14" x14ac:dyDescent="0.25">
      <c r="A94" t="s">
        <v>305</v>
      </c>
    </row>
    <row r="95" spans="1:14" x14ac:dyDescent="0.25">
      <c r="B95" s="88" t="s">
        <v>30</v>
      </c>
    </row>
    <row r="97" spans="2:7" x14ac:dyDescent="0.25">
      <c r="B97" s="142" t="s">
        <v>30</v>
      </c>
    </row>
    <row r="100" spans="2:7" x14ac:dyDescent="0.25">
      <c r="G100" s="113"/>
    </row>
    <row r="101" spans="2:7" ht="16.5" thickBot="1" x14ac:dyDescent="0.3">
      <c r="G101" s="114"/>
    </row>
    <row r="102" spans="2:7" x14ac:dyDescent="0.25">
      <c r="B102" s="154" t="s">
        <v>49</v>
      </c>
      <c r="C102" s="151" t="s">
        <v>50</v>
      </c>
      <c r="D102" s="142" t="s">
        <v>51</v>
      </c>
      <c r="E102" s="151" t="s">
        <v>31</v>
      </c>
      <c r="F102" s="155" t="s">
        <v>32</v>
      </c>
    </row>
    <row r="103" spans="2:7" ht="16.5" thickBot="1" x14ac:dyDescent="0.3">
      <c r="B103" s="49">
        <v>2988.2894736842104</v>
      </c>
      <c r="C103" s="15">
        <v>2.5</v>
      </c>
      <c r="D103" s="15" t="s">
        <v>33</v>
      </c>
      <c r="E103" s="50">
        <v>2680.7466829313148</v>
      </c>
      <c r="F103" s="51">
        <v>3295.832264437106</v>
      </c>
    </row>
    <row r="105" spans="2:7" x14ac:dyDescent="0.25">
      <c r="B105" s="59">
        <f>E103</f>
        <v>2680.7466829313148</v>
      </c>
      <c r="C105" t="s">
        <v>345</v>
      </c>
      <c r="D105" s="195">
        <f>F103</f>
        <v>3295.832264437106</v>
      </c>
    </row>
    <row r="106" spans="2:7" ht="16.5" thickBot="1" x14ac:dyDescent="0.3"/>
    <row r="107" spans="2:7" x14ac:dyDescent="0.25">
      <c r="B107" t="s">
        <v>55</v>
      </c>
      <c r="C107" s="17" t="s">
        <v>266</v>
      </c>
      <c r="D107" s="13"/>
      <c r="E107" s="13"/>
      <c r="F107" s="44"/>
      <c r="G107" s="12"/>
    </row>
    <row r="108" spans="2:7" ht="16.5" thickBot="1" x14ac:dyDescent="0.3">
      <c r="C108" s="23" t="s">
        <v>267</v>
      </c>
      <c r="D108" s="45"/>
      <c r="E108" s="45"/>
      <c r="F108" s="46"/>
      <c r="G108" s="1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.75" x14ac:dyDescent="0.25"/>
  <sheetData>
    <row r="1" spans="1:7" ht="18.75" thickBot="1" x14ac:dyDescent="0.3">
      <c r="A1" s="118" t="s">
        <v>229</v>
      </c>
      <c r="B1" s="118" t="s">
        <v>176</v>
      </c>
      <c r="C1" s="118" t="s">
        <v>125</v>
      </c>
      <c r="D1" s="118" t="s">
        <v>126</v>
      </c>
      <c r="E1" s="118" t="s">
        <v>127</v>
      </c>
      <c r="F1" s="118" t="s">
        <v>128</v>
      </c>
      <c r="G1" s="118" t="s">
        <v>129</v>
      </c>
    </row>
    <row r="2" spans="1:7" x14ac:dyDescent="0.25">
      <c r="A2">
        <v>2.4</v>
      </c>
      <c r="B2">
        <v>2890</v>
      </c>
      <c r="C2">
        <v>5.76</v>
      </c>
      <c r="D2">
        <v>8352100</v>
      </c>
      <c r="E2">
        <v>6936</v>
      </c>
      <c r="F2">
        <v>2854.1093117408905</v>
      </c>
      <c r="G2">
        <v>35.890688259109538</v>
      </c>
    </row>
    <row r="3" spans="1:7" x14ac:dyDescent="0.25">
      <c r="A3">
        <v>2.1</v>
      </c>
      <c r="B3">
        <v>2550</v>
      </c>
      <c r="C3">
        <v>4.41</v>
      </c>
      <c r="D3">
        <v>6502500</v>
      </c>
      <c r="E3">
        <v>5355</v>
      </c>
      <c r="F3">
        <v>2451.5688259109306</v>
      </c>
      <c r="G3">
        <v>98.431174089069373</v>
      </c>
    </row>
    <row r="4" spans="1:7" x14ac:dyDescent="0.25">
      <c r="A4">
        <v>2.65</v>
      </c>
      <c r="B4">
        <v>3090</v>
      </c>
      <c r="C4">
        <v>7.0225</v>
      </c>
      <c r="D4">
        <v>9548100</v>
      </c>
      <c r="E4">
        <v>8188.5</v>
      </c>
      <c r="F4">
        <v>3189.5597165991899</v>
      </c>
      <c r="G4">
        <v>-99.559716599189869</v>
      </c>
    </row>
    <row r="5" spans="1:7" x14ac:dyDescent="0.25">
      <c r="A5">
        <v>2.85</v>
      </c>
      <c r="B5">
        <v>3450</v>
      </c>
      <c r="C5">
        <v>8.1225000000000005</v>
      </c>
      <c r="D5">
        <v>11902500</v>
      </c>
      <c r="E5">
        <v>9832.5</v>
      </c>
      <c r="F5">
        <v>3457.9200404858302</v>
      </c>
      <c r="G5">
        <v>-7.9200404858302136</v>
      </c>
    </row>
    <row r="6" spans="1:7" x14ac:dyDescent="0.25">
      <c r="A6">
        <v>2.85</v>
      </c>
      <c r="B6">
        <v>3420</v>
      </c>
      <c r="C6">
        <v>8.1225000000000005</v>
      </c>
      <c r="D6">
        <v>11696400</v>
      </c>
      <c r="E6">
        <v>9747</v>
      </c>
      <c r="F6">
        <v>3457.9200404858302</v>
      </c>
      <c r="G6">
        <v>-37.920040485830214</v>
      </c>
    </row>
    <row r="7" spans="1:7" x14ac:dyDescent="0.25">
      <c r="A7">
        <v>3</v>
      </c>
      <c r="B7">
        <v>3610</v>
      </c>
      <c r="C7">
        <v>9</v>
      </c>
      <c r="D7">
        <v>13032100</v>
      </c>
      <c r="E7">
        <v>10830</v>
      </c>
      <c r="F7">
        <v>3659.1902834008097</v>
      </c>
      <c r="G7">
        <v>-49.190283400809676</v>
      </c>
    </row>
    <row r="8" spans="1:7" x14ac:dyDescent="0.25">
      <c r="A8">
        <v>2.15</v>
      </c>
      <c r="B8">
        <v>2240</v>
      </c>
      <c r="C8">
        <v>4.6224999999999996</v>
      </c>
      <c r="D8">
        <v>5017600</v>
      </c>
      <c r="E8">
        <v>4816</v>
      </c>
      <c r="F8">
        <v>2518.6589068825906</v>
      </c>
      <c r="G8">
        <v>-278.6589068825906</v>
      </c>
    </row>
    <row r="9" spans="1:7" x14ac:dyDescent="0.25">
      <c r="A9">
        <v>2.4</v>
      </c>
      <c r="B9">
        <v>2920</v>
      </c>
      <c r="C9">
        <v>5.76</v>
      </c>
      <c r="D9">
        <v>8526400</v>
      </c>
      <c r="E9">
        <v>7008</v>
      </c>
      <c r="F9">
        <v>2854.1093117408905</v>
      </c>
      <c r="G9">
        <v>65.890688259109538</v>
      </c>
    </row>
    <row r="10" spans="1:7" x14ac:dyDescent="0.25">
      <c r="A10">
        <v>2.6</v>
      </c>
      <c r="B10">
        <v>3380</v>
      </c>
      <c r="C10">
        <v>6.7600000000000007</v>
      </c>
      <c r="D10">
        <v>11424400</v>
      </c>
      <c r="E10">
        <v>8788</v>
      </c>
      <c r="F10">
        <v>3122.4696356275304</v>
      </c>
      <c r="G10">
        <v>257.53036437246965</v>
      </c>
    </row>
    <row r="11" spans="1:7" x14ac:dyDescent="0.25">
      <c r="A11">
        <v>2.2000000000000002</v>
      </c>
      <c r="B11">
        <v>2620</v>
      </c>
      <c r="C11">
        <v>4.8400000000000007</v>
      </c>
      <c r="D11">
        <v>6864400</v>
      </c>
      <c r="E11">
        <v>5764.0000000000009</v>
      </c>
      <c r="F11">
        <v>2585.7489878542506</v>
      </c>
      <c r="G11">
        <v>34.251012145749428</v>
      </c>
    </row>
    <row r="12" spans="1:7" x14ac:dyDescent="0.25">
      <c r="A12">
        <v>2.2999999999999998</v>
      </c>
      <c r="B12">
        <v>2760</v>
      </c>
      <c r="C12">
        <v>5.2899999999999991</v>
      </c>
      <c r="D12">
        <v>7617600</v>
      </c>
      <c r="E12">
        <v>6347.9999999999991</v>
      </c>
      <c r="F12">
        <v>2719.9291497975701</v>
      </c>
      <c r="G12">
        <v>40.070850202429938</v>
      </c>
    </row>
    <row r="13" spans="1:7" x14ac:dyDescent="0.25">
      <c r="A13">
        <v>2</v>
      </c>
      <c r="B13">
        <v>2410</v>
      </c>
      <c r="C13">
        <v>4</v>
      </c>
      <c r="D13">
        <v>5808100</v>
      </c>
      <c r="E13">
        <v>4820</v>
      </c>
      <c r="F13">
        <v>2317.3886639676107</v>
      </c>
      <c r="G13">
        <v>92.611336032389318</v>
      </c>
    </row>
    <row r="14" spans="1:7" x14ac:dyDescent="0.25">
      <c r="A14">
        <v>2.2000000000000002</v>
      </c>
      <c r="B14">
        <v>2350</v>
      </c>
      <c r="C14">
        <v>4.8400000000000007</v>
      </c>
      <c r="D14">
        <v>5522500</v>
      </c>
      <c r="E14">
        <v>5170</v>
      </c>
      <c r="F14">
        <v>2585.7489878542506</v>
      </c>
      <c r="G14">
        <v>-235.74898785425057</v>
      </c>
    </row>
    <row r="15" spans="1:7" x14ac:dyDescent="0.25">
      <c r="A15">
        <v>2.2000000000000002</v>
      </c>
      <c r="B15">
        <v>2660</v>
      </c>
      <c r="C15">
        <v>4.8400000000000007</v>
      </c>
      <c r="D15">
        <v>7075600</v>
      </c>
      <c r="E15">
        <v>5852.0000000000009</v>
      </c>
      <c r="F15">
        <v>2585.7489878542506</v>
      </c>
      <c r="G15">
        <v>74.251012145749428</v>
      </c>
    </row>
    <row r="16" spans="1:7" ht="16.5" thickBot="1" x14ac:dyDescent="0.3">
      <c r="A16">
        <v>2.2999999999999998</v>
      </c>
      <c r="B16">
        <v>2730</v>
      </c>
      <c r="C16">
        <v>5.2899999999999991</v>
      </c>
      <c r="D16">
        <v>7452900</v>
      </c>
      <c r="E16">
        <v>6278.9999999999991</v>
      </c>
      <c r="F16">
        <v>2719.9291497975701</v>
      </c>
      <c r="G16">
        <v>10.070850202429938</v>
      </c>
    </row>
    <row r="17" spans="1:7" x14ac:dyDescent="0.25">
      <c r="A17" s="119">
        <v>36.199999999999996</v>
      </c>
      <c r="B17" s="119">
        <v>43080</v>
      </c>
      <c r="C17" s="119">
        <v>88.68</v>
      </c>
      <c r="D17" s="119">
        <v>126343200</v>
      </c>
      <c r="E17" s="119">
        <v>105734</v>
      </c>
      <c r="F17" s="119"/>
      <c r="G17" s="1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19</vt:i4>
      </vt:variant>
    </vt:vector>
  </HeadingPairs>
  <TitlesOfParts>
    <vt:vector size="19" baseType="lpstr">
      <vt:lpstr>Opgave 1</vt:lpstr>
      <vt:lpstr>1.1 Normal</vt:lpstr>
      <vt:lpstr>1.2 Varians</vt:lpstr>
      <vt:lpstr>1.3 Middel</vt:lpstr>
      <vt:lpstr>1.4 Normal</vt:lpstr>
      <vt:lpstr>1.4 varianser</vt:lpstr>
      <vt:lpstr>1.5 Middel</vt:lpstr>
      <vt:lpstr>Opgave 2</vt:lpstr>
      <vt:lpstr>2.3 Beregn</vt:lpstr>
      <vt:lpstr>2.3 KI</vt:lpstr>
      <vt:lpstr>2.3 Graf</vt:lpstr>
      <vt:lpstr>Opgave 3</vt:lpstr>
      <vt:lpstr>3.1 Variansanalyse</vt:lpstr>
      <vt:lpstr>3.2 Normal 2</vt:lpstr>
      <vt:lpstr>3.2 Normal 3</vt:lpstr>
      <vt:lpstr>Opgave 4</vt:lpstr>
      <vt:lpstr>4.1 Uafhængighed</vt:lpstr>
      <vt:lpstr>4.2 Andel</vt:lpstr>
      <vt:lpstr>4.3 Andele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X93C</dc:creator>
  <cp:lastModifiedBy>Randi Ankjær Rasmussen</cp:lastModifiedBy>
  <dcterms:created xsi:type="dcterms:W3CDTF">2017-04-03T12:43:20Z</dcterms:created>
  <dcterms:modified xsi:type="dcterms:W3CDTF">2018-12-14T09:09:36Z</dcterms:modified>
</cp:coreProperties>
</file>