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pan chen\OneDrive\MBC638\Week 10 - Confidence Interval\"/>
    </mc:Choice>
  </mc:AlternateContent>
  <bookViews>
    <workbookView xWindow="0" yWindow="0" windowWidth="19200" windowHeight="8220" xr2:uid="{00000000-000D-0000-FFFF-FFFF00000000}"/>
  </bookViews>
  <sheets>
    <sheet name="Data" sheetId="1" r:id="rId1"/>
    <sheet name="Description" sheetId="2" r:id="rId2"/>
    <sheet name="_PalUtilTempWorksheet" sheetId="3" state="hidden" r:id="rId3"/>
    <sheet name="_STDS_DG35E43E89" sheetId="4" state="hidden" r:id="rId4"/>
  </sheets>
  <definedNames>
    <definedName name="ST_Husband">Data!$B$2:$B$36</definedName>
    <definedName name="ST_Pair">Data!$A$2:$A$36</definedName>
    <definedName name="ST_Wife">Data!$C$2:$C$36</definedName>
    <definedName name="STWBD_StatToolsConfidenceInterval_AnalysisType" hidden="1">" 2"</definedName>
    <definedName name="STWBD_StatToolsConfidenceInterval_CalculateMeanInterval" hidden="1">"TRUE"</definedName>
    <definedName name="STWBD_StatToolsConfidenceInterval_CalculateStdDevInterval" hidden="1">"TRUE"</definedName>
    <definedName name="STWBD_StatToolsConfidenceInterval_DefaultDataFormat" hidden="1">" 0"</definedName>
    <definedName name="STWBD_StatToolsConfidenceInterval_HasDefaultInfo" hidden="1">"TRUE"</definedName>
    <definedName name="STWBD_StatToolsConfidenceInterval_InputType" hidden="1">" 0"</definedName>
    <definedName name="STWBD_StatToolsConfidenceInterval_KnownPopulationStdDev" hidden="1">"FALSE"</definedName>
    <definedName name="STWBD_StatToolsConfidenceInterval_MeanConfidenceLevel" hidden="1">" .95"</definedName>
    <definedName name="STWBD_StatToolsConfidenceInterval_MeanValueList" hidden="1">0</definedName>
    <definedName name="STWBD_StatToolsConfidenceInterval_PerformFTest" hidden="1">"FALSE"</definedName>
    <definedName name="STWBD_StatToolsConfidenceInterval_SampleSizeValueList" hidden="1">0</definedName>
    <definedName name="STWBD_StatToolsConfidenceInterval_SelectedVariableNameList" hidden="1">1</definedName>
    <definedName name="STWBD_StatToolsConfidenceInterval_SelectedVariableNameList_1" hidden="1">"-1"</definedName>
    <definedName name="STWBD_StatToolsConfidenceInterval_StdDevConfidenceLevel" hidden="1">" .95"</definedName>
    <definedName name="STWBD_StatToolsConfidenceInterval_StdDevValueList" hidden="1">0</definedName>
    <definedName name="STWBD_StatToolsConfidenceInterval_VariableList" hidden="1">2</definedName>
    <definedName name="STWBD_StatToolsConfidenceInterval_VariableList_1" hidden="1">"U_x0001_VGD064E0D33551825_x0001_"</definedName>
    <definedName name="STWBD_StatToolsConfidenceInterval_VariableList_2" hidden="1">"U_x0001_VG1448084CED6D96D_x0001_"</definedName>
    <definedName name="STWBD_StatToolsConfidenceInterval_VariableNameList" hidden="1">0</definedName>
    <definedName name="STWBD_StatToolsConfidenceInterval_VariableSet" hidden="1">"Variable Set #1"</definedName>
    <definedName name="STWBD_StatToolsConfidenceInterval_VarSelectorDefaultDataSet" hidden="1">"DG35E43E89"</definedName>
  </definedNames>
  <calcPr calcId="171027"/>
</workbook>
</file>

<file path=xl/calcChain.xml><?xml version="1.0" encoding="utf-8"?>
<calcChain xmlns="http://schemas.openxmlformats.org/spreadsheetml/2006/main">
  <c r="B9" i="4" l="1"/>
  <c r="B19" i="4"/>
  <c r="B16" i="4"/>
  <c r="B13" i="4"/>
  <c r="B7" i="4"/>
  <c r="B3" i="4"/>
  <c r="B9" i="3"/>
  <c r="J4" i="1"/>
  <c r="J5" i="1"/>
  <c r="J3" i="1"/>
  <c r="J7" i="1" l="1"/>
  <c r="G8" i="1"/>
  <c r="G5" i="1"/>
  <c r="D2" i="1"/>
  <c r="D3" i="1"/>
  <c r="G3" i="1" s="1"/>
  <c r="D4" i="1"/>
  <c r="G4" i="1" s="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J9" i="1"/>
  <c r="J8" i="1"/>
  <c r="G9" i="1" l="1"/>
  <c r="G10" i="1" s="1"/>
  <c r="G12" i="1" s="1"/>
  <c r="G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 Chernobay</author>
    <author>Pan Chen</author>
  </authors>
  <commentList>
    <comment ref="I2" authorId="0" shapeId="0" xr:uid="{00000000-0006-0000-0000-000001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F9" authorId="1" shapeId="0" xr:uid="{82552749-52AF-4F75-ADE8-B57BB7A70D1B}">
      <text>
        <r>
          <rPr>
            <b/>
            <sz val="9"/>
            <color indexed="81"/>
            <rFont val="Tahoma"/>
            <family val="2"/>
          </rPr>
          <t>Pan Chen:</t>
        </r>
        <r>
          <rPr>
            <sz val="9"/>
            <color indexed="81"/>
            <rFont val="Tahoma"/>
            <family val="2"/>
          </rPr>
          <t xml:space="preserve">
Using t because we don’t know the population standard deviation</t>
        </r>
      </text>
    </comment>
  </commentList>
</comments>
</file>

<file path=xl/sharedStrings.xml><?xml version="1.0" encoding="utf-8"?>
<sst xmlns="http://schemas.openxmlformats.org/spreadsheetml/2006/main" count="64" uniqueCount="64">
  <si>
    <t>Pair</t>
  </si>
  <si>
    <t>Husband</t>
  </si>
  <si>
    <t>Wife</t>
  </si>
  <si>
    <t>Data description:</t>
  </si>
  <si>
    <t>DIFFERENCE (H-W)</t>
  </si>
  <si>
    <t>Difference:</t>
  </si>
  <si>
    <t>n</t>
  </si>
  <si>
    <t>xbar</t>
  </si>
  <si>
    <t>s</t>
  </si>
  <si>
    <t>Confidence</t>
  </si>
  <si>
    <t>alpha/2</t>
  </si>
  <si>
    <t>t</t>
  </si>
  <si>
    <t>m.e.</t>
  </si>
  <si>
    <t>LL</t>
  </si>
  <si>
    <t>UL</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</si>
  <si>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</si>
  <si>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</si>
  <si>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</si>
  <si>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</si>
  <si>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</si>
  <si>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</si>
  <si>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</si>
  <si>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</si>
  <si>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</si>
  <si>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</si>
  <si>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</si>
  <si>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</si>
  <si>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DG35E43E89</t>
  </si>
  <si>
    <t>Format Range</t>
  </si>
  <si>
    <t>Variable Layout</t>
  </si>
  <si>
    <t>Columns</t>
  </si>
  <si>
    <t>Variable Names In Cells</t>
  </si>
  <si>
    <t>Variable Names In 2nd Cells</t>
  </si>
  <si>
    <t>Data Set Ranges</t>
  </si>
  <si>
    <t>Data Sheet Format</t>
  </si>
  <si>
    <t>Formula Eval Cell</t>
  </si>
  <si>
    <t>Num Stored Vars</t>
  </si>
  <si>
    <t>1 : Info</t>
  </si>
  <si>
    <t>VG11FDB917B4522B</t>
  </si>
  <si>
    <t>var1</t>
  </si>
  <si>
    <t>ST_Pair</t>
  </si>
  <si>
    <t>1 : Ranges</t>
  </si>
  <si>
    <t>1 : MultiRefs</t>
  </si>
  <si>
    <t>2 : Info</t>
  </si>
  <si>
    <t>VGD064E0D33551825</t>
  </si>
  <si>
    <t>var2</t>
  </si>
  <si>
    <t>ST_Husband</t>
  </si>
  <si>
    <t>2 : Ranges</t>
  </si>
  <si>
    <t>2 : MultiRefs</t>
  </si>
  <si>
    <t>3 : Info</t>
  </si>
  <si>
    <t>VG1448084CED6D96D</t>
  </si>
  <si>
    <t>var3</t>
  </si>
  <si>
    <t>ST_Wife</t>
  </si>
  <si>
    <t>3 : Ranges</t>
  </si>
  <si>
    <t>3 : MultiRefs</t>
  </si>
  <si>
    <t>Conf. Intervals (Paired-Sample)</t>
  </si>
  <si>
    <t>Husband - Wife</t>
  </si>
  <si>
    <t>Sample Size</t>
  </si>
  <si>
    <t>Sample Mean</t>
  </si>
  <si>
    <t>Sample Std Dev</t>
  </si>
  <si>
    <t>Confidence Level</t>
  </si>
  <si>
    <t>Degrees of Freedom</t>
  </si>
  <si>
    <t>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</si>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</sst>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rgb="FF00B0F0"/>
      <name val="Calibri"/>
      <family val="2"/>
      <scheme val="minor"/>
    </font>
    <font>
      <b/>
      <sz val="11"/>
      <color theme="1"/>
      <name val="Calibri"/>
      <family val="2"/>
      <scheme val="minor"/>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
      <b/>
      <sz val="9"/>
      <color indexed="81"/>
      <name val="Tahoma"/>
      <family val="2"/>
    </font>
  </fonts>
  <fills count="4">
    <fill>
      <patternFill patternType="none"/>
    </fill>
    <fill>
      <patternFill patternType="gray125"/>
    </fill>
    <fill>
      <patternFill patternType="solid">
        <fgColor rgb="FFFFFFFF"/>
        <bgColor indexed="64"/>
      </patternFill>
    </fill>
    <fill>
      <patternFill patternType="solid">
        <fgColor rgb="FF00CCFF"/>
        <bgColor indexed="64"/>
      </patternFill>
    </fill>
  </fills>
  <borders count="15">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
      <left/>
      <right/>
      <top/>
      <bottom style="hair">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0" borderId="0" xfId="0" applyFont="1"/>
    <xf numFmtId="0" fontId="0" fillId="0" borderId="0" xfId="0" applyNumberFormat="1"/>
    <xf numFmtId="0" fontId="0" fillId="0" borderId="0" xfId="0" applyAlignment="1">
      <alignment horizontal="left"/>
    </xf>
    <xf numFmtId="0" fontId="2" fillId="0" borderId="0" xfId="0" applyFont="1" applyAlignment="1">
      <alignment horizontal="left"/>
    </xf>
    <xf numFmtId="0" fontId="0" fillId="3" borderId="1" xfId="0" applyFill="1" applyBorder="1" applyAlignment="1">
      <alignment horizontal="center"/>
    </xf>
    <xf numFmtId="0" fontId="0" fillId="3" borderId="2" xfId="0" applyFill="1" applyBorder="1" applyAlignment="1">
      <alignment horizontal="right"/>
    </xf>
    <xf numFmtId="0" fontId="0" fillId="3" borderId="3" xfId="0" applyFill="1" applyBorder="1" applyAlignment="1">
      <alignment horizontal="right"/>
    </xf>
    <xf numFmtId="0" fontId="0" fillId="2" borderId="4" xfId="0" applyFill="1" applyBorder="1" applyAlignment="1">
      <alignment horizontal="center"/>
    </xf>
    <xf numFmtId="0" fontId="0" fillId="2" borderId="5" xfId="0" applyFill="1" applyBorder="1"/>
    <xf numFmtId="0" fontId="0" fillId="2" borderId="6" xfId="0" applyFill="1" applyBorder="1"/>
    <xf numFmtId="0" fontId="0" fillId="2" borderId="7" xfId="0" applyFill="1" applyBorder="1" applyAlignment="1">
      <alignment horizontal="center"/>
    </xf>
    <xf numFmtId="0" fontId="0" fillId="2" borderId="8" xfId="0" applyFill="1" applyBorder="1"/>
    <xf numFmtId="0" fontId="0" fillId="2" borderId="9" xfId="0" applyFill="1" applyBorder="1"/>
    <xf numFmtId="0" fontId="0" fillId="2" borderId="10" xfId="0" applyFill="1" applyBorder="1" applyAlignment="1">
      <alignment horizontal="center"/>
    </xf>
    <xf numFmtId="0" fontId="0" fillId="2" borderId="11" xfId="0" applyFill="1" applyBorder="1"/>
    <xf numFmtId="0" fontId="0" fillId="2" borderId="12" xfId="0" applyFill="1" applyBorder="1"/>
    <xf numFmtId="0" fontId="0" fillId="0" borderId="0" xfId="0" applyNumberFormat="1" applyAlignment="1">
      <alignment horizontal="left"/>
    </xf>
    <xf numFmtId="49" fontId="3" fillId="0" borderId="0" xfId="0" applyNumberFormat="1" applyFont="1" applyAlignment="1">
      <alignment horizontal="center"/>
    </xf>
    <xf numFmtId="49" fontId="3" fillId="0" borderId="13" xfId="0" applyNumberFormat="1" applyFont="1" applyFill="1" applyBorder="1" applyAlignment="1">
      <alignment horizontal="center"/>
    </xf>
    <xf numFmtId="49" fontId="3" fillId="0" borderId="0" xfId="0" applyNumberFormat="1" applyFont="1" applyAlignment="1">
      <alignment horizontal="left"/>
    </xf>
    <xf numFmtId="49" fontId="4" fillId="0" borderId="0" xfId="0" applyNumberFormat="1" applyFont="1" applyAlignment="1">
      <alignment horizontal="left"/>
    </xf>
    <xf numFmtId="49" fontId="4" fillId="0" borderId="13" xfId="0" applyNumberFormat="1" applyFont="1" applyFill="1" applyBorder="1" applyAlignment="1">
      <alignment horizontal="left"/>
    </xf>
    <xf numFmtId="49" fontId="3" fillId="0" borderId="14" xfId="0" applyNumberFormat="1" applyFont="1" applyFill="1" applyBorder="1" applyAlignment="1">
      <alignment horizontal="left"/>
    </xf>
    <xf numFmtId="0" fontId="0" fillId="0" borderId="14" xfId="0" applyFill="1" applyBorder="1" applyAlignment="1">
      <alignment horizontal="center"/>
    </xf>
    <xf numFmtId="164"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85725</xdr:rowOff>
    </xdr:from>
    <xdr:to>
      <xdr:col>10</xdr:col>
      <xdr:colOff>390525</xdr:colOff>
      <xdr:row>11</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50" y="466725"/>
          <a:ext cx="6391275" cy="1724025"/>
        </a:xfrm>
        <a:prstGeom prst="rect">
          <a:avLst/>
        </a:prstGeom>
        <a:solidFill>
          <a:schemeClr val="bg1">
            <a:lumMod val="7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Stevens Honda-Buick automobile dealership  often sells to husband-wife pairs. </a:t>
          </a:r>
        </a:p>
        <a:p>
          <a:endParaRPr lang="en-US" sz="1100"/>
        </a:p>
        <a:p>
          <a:r>
            <a:rPr lang="en-US" sz="1100"/>
            <a:t>The</a:t>
          </a:r>
          <a:r>
            <a:rPr lang="en-US" sz="1100" baseline="0"/>
            <a:t> manager would like to check whether the sales presentation is viewed any more or less favorably by the husbands than the wives. If it is, then some new training might be recommended for its salespeople.</a:t>
          </a:r>
        </a:p>
        <a:p>
          <a:endParaRPr lang="en-US" sz="1100" baseline="0"/>
        </a:p>
        <a:p>
          <a:r>
            <a:rPr lang="en-US" sz="1100" baseline="0"/>
            <a:t>To check for differences, a random sample of husbands and wives are asked (separately) to rate the sales presentation on a scale of 1 to 10, 10 being the most favorable rating.</a:t>
          </a:r>
        </a:p>
        <a:p>
          <a:endParaRPr lang="en-US" sz="1100" baseline="0"/>
        </a:p>
        <a:p>
          <a:r>
            <a:rPr lang="en-US" sz="1100" baseline="0"/>
            <a:t>What can the manager conclude from these data?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zoomScale="115" zoomScaleNormal="115" workbookViewId="0">
      <selection activeCell="G17" sqref="G17"/>
    </sheetView>
  </sheetViews>
  <sheetFormatPr defaultRowHeight="14.25" x14ac:dyDescent="0.45"/>
  <cols>
    <col min="1" max="1" width="9.1328125" style="1"/>
    <col min="4" max="4" width="9.1328125" style="2"/>
    <col min="6" max="6" width="11.3984375" customWidth="1"/>
    <col min="9" max="9" width="22.1328125" bestFit="1" customWidth="1"/>
    <col min="10" max="10" width="12.73046875" customWidth="1"/>
  </cols>
  <sheetData>
    <row r="1" spans="1:10" ht="15" customHeight="1" thickTop="1" x14ac:dyDescent="0.45">
      <c r="A1" s="6" t="s">
        <v>0</v>
      </c>
      <c r="B1" s="7" t="s">
        <v>1</v>
      </c>
      <c r="C1" s="8" t="s">
        <v>2</v>
      </c>
      <c r="D1" s="2" t="s">
        <v>4</v>
      </c>
      <c r="I1" s="22"/>
      <c r="J1" s="19"/>
    </row>
    <row r="2" spans="1:10" ht="15" customHeight="1" thickBot="1" x14ac:dyDescent="0.5">
      <c r="A2" s="9">
        <v>1</v>
      </c>
      <c r="B2" s="10">
        <v>6</v>
      </c>
      <c r="C2" s="11">
        <v>3</v>
      </c>
      <c r="D2" s="2">
        <f>B2-C2</f>
        <v>3</v>
      </c>
      <c r="G2" t="s">
        <v>5</v>
      </c>
      <c r="I2" s="23" t="s">
        <v>55</v>
      </c>
      <c r="J2" s="20" t="s">
        <v>56</v>
      </c>
    </row>
    <row r="3" spans="1:10" ht="15" customHeight="1" thickTop="1" x14ac:dyDescent="0.45">
      <c r="A3" s="12">
        <v>2</v>
      </c>
      <c r="B3" s="13">
        <v>7</v>
      </c>
      <c r="C3" s="14">
        <v>8</v>
      </c>
      <c r="D3" s="2">
        <f t="shared" ref="D3:D36" si="0">B3-C3</f>
        <v>-1</v>
      </c>
      <c r="F3" t="s">
        <v>6</v>
      </c>
      <c r="G3">
        <f>COUNT(D:D)</f>
        <v>35</v>
      </c>
      <c r="I3" s="21" t="s">
        <v>57</v>
      </c>
      <c r="J3" s="1">
        <f>_xll.StatPairCount(ST_Husband,ST_Wife)</f>
        <v>35</v>
      </c>
    </row>
    <row r="4" spans="1:10" ht="15" customHeight="1" x14ac:dyDescent="0.45">
      <c r="A4" s="12">
        <v>3</v>
      </c>
      <c r="B4" s="13">
        <v>8</v>
      </c>
      <c r="C4" s="14">
        <v>5</v>
      </c>
      <c r="D4" s="2">
        <f t="shared" si="0"/>
        <v>3</v>
      </c>
      <c r="F4" t="s">
        <v>7</v>
      </c>
      <c r="G4">
        <f>AVERAGE(D:D)</f>
        <v>1.6285714285714286</v>
      </c>
      <c r="I4" s="21" t="s">
        <v>58</v>
      </c>
      <c r="J4" s="1">
        <f>_xll.StatPairMean(ST_Husband,ST_Wife)</f>
        <v>1.6285714285714286</v>
      </c>
    </row>
    <row r="5" spans="1:10" ht="15" customHeight="1" x14ac:dyDescent="0.45">
      <c r="A5" s="12">
        <v>4</v>
      </c>
      <c r="B5" s="13">
        <v>6</v>
      </c>
      <c r="C5" s="14">
        <v>4</v>
      </c>
      <c r="D5" s="2">
        <f t="shared" si="0"/>
        <v>2</v>
      </c>
      <c r="F5" t="s">
        <v>8</v>
      </c>
      <c r="G5">
        <f>_xlfn.STDEV.S(D:D)</f>
        <v>1.6642559596287057</v>
      </c>
      <c r="I5" s="24" t="s">
        <v>59</v>
      </c>
      <c r="J5" s="25">
        <f>_xll.StatPairStdDev(ST_Husband,ST_Wife)</f>
        <v>1.6642559596287057</v>
      </c>
    </row>
    <row r="6" spans="1:10" ht="15" customHeight="1" x14ac:dyDescent="0.45">
      <c r="A6" s="12">
        <v>5</v>
      </c>
      <c r="B6" s="13">
        <v>8</v>
      </c>
      <c r="C6" s="14">
        <v>5</v>
      </c>
      <c r="D6" s="2">
        <f t="shared" si="0"/>
        <v>3</v>
      </c>
      <c r="I6" s="21" t="s">
        <v>60</v>
      </c>
      <c r="J6" s="26">
        <v>0.95</v>
      </c>
    </row>
    <row r="7" spans="1:10" ht="15" customHeight="1" x14ac:dyDescent="0.45">
      <c r="A7" s="12">
        <v>6</v>
      </c>
      <c r="B7" s="13">
        <v>7</v>
      </c>
      <c r="C7" s="14">
        <v>6</v>
      </c>
      <c r="D7" s="2">
        <f t="shared" si="0"/>
        <v>1</v>
      </c>
      <c r="F7" t="s">
        <v>9</v>
      </c>
      <c r="G7">
        <v>0.95</v>
      </c>
      <c r="I7" s="21" t="s">
        <v>61</v>
      </c>
      <c r="J7" s="1">
        <f>J3 - 1</f>
        <v>34</v>
      </c>
    </row>
    <row r="8" spans="1:10" ht="15" customHeight="1" x14ac:dyDescent="0.45">
      <c r="A8" s="12">
        <v>7</v>
      </c>
      <c r="B8" s="13">
        <v>8</v>
      </c>
      <c r="C8" s="14">
        <v>5</v>
      </c>
      <c r="D8" s="2">
        <f t="shared" si="0"/>
        <v>3</v>
      </c>
      <c r="F8" t="s">
        <v>10</v>
      </c>
      <c r="G8">
        <f>(1-G7)/2</f>
        <v>2.5000000000000022E-2</v>
      </c>
      <c r="I8" s="21" t="s">
        <v>62</v>
      </c>
      <c r="J8" s="27">
        <f>J4 - _xll.StatStudent(J7,"q to x", (1 - J6)/2) * (J5/SQRT(J3))</f>
        <v>1.0568795041797832</v>
      </c>
    </row>
    <row r="9" spans="1:10" ht="15" customHeight="1" x14ac:dyDescent="0.45">
      <c r="A9" s="12">
        <v>8</v>
      </c>
      <c r="B9" s="13">
        <v>6</v>
      </c>
      <c r="C9" s="14">
        <v>7</v>
      </c>
      <c r="D9" s="2">
        <f t="shared" si="0"/>
        <v>-1</v>
      </c>
      <c r="F9" t="s">
        <v>11</v>
      </c>
      <c r="G9">
        <f>_xlfn.T.INV(G7+G8,G3-1)</f>
        <v>2.0322445093177191</v>
      </c>
      <c r="I9" s="21" t="s">
        <v>63</v>
      </c>
      <c r="J9" s="27">
        <f>J4 + _xll.StatStudent(J7,"q to x", (1 - J6)/2) * (J5/SQRT(J3))</f>
        <v>2.200263352963074</v>
      </c>
    </row>
    <row r="10" spans="1:10" x14ac:dyDescent="0.45">
      <c r="A10" s="12">
        <v>9</v>
      </c>
      <c r="B10" s="13">
        <v>7</v>
      </c>
      <c r="C10" s="14">
        <v>8</v>
      </c>
      <c r="D10" s="2">
        <f t="shared" si="0"/>
        <v>-1</v>
      </c>
      <c r="F10" t="s">
        <v>12</v>
      </c>
      <c r="G10">
        <f>G9*G5/SQRT(G3)</f>
        <v>0.57169192439164562</v>
      </c>
    </row>
    <row r="11" spans="1:10" x14ac:dyDescent="0.45">
      <c r="A11" s="12">
        <v>10</v>
      </c>
      <c r="B11" s="13">
        <v>7</v>
      </c>
      <c r="C11" s="14">
        <v>5</v>
      </c>
      <c r="D11" s="2">
        <f t="shared" si="0"/>
        <v>2</v>
      </c>
      <c r="F11" t="s">
        <v>13</v>
      </c>
      <c r="G11">
        <f>G4-G10</f>
        <v>1.0568795041797829</v>
      </c>
    </row>
    <row r="12" spans="1:10" x14ac:dyDescent="0.45">
      <c r="A12" s="12">
        <v>11</v>
      </c>
      <c r="B12" s="13">
        <v>6</v>
      </c>
      <c r="C12" s="14">
        <v>3</v>
      </c>
      <c r="D12" s="2">
        <f t="shared" si="0"/>
        <v>3</v>
      </c>
      <c r="F12" t="s">
        <v>14</v>
      </c>
      <c r="G12">
        <f>G4+G10</f>
        <v>2.2002633529630744</v>
      </c>
    </row>
    <row r="13" spans="1:10" x14ac:dyDescent="0.45">
      <c r="A13" s="12">
        <v>12</v>
      </c>
      <c r="B13" s="13">
        <v>5</v>
      </c>
      <c r="C13" s="14">
        <v>4</v>
      </c>
      <c r="D13" s="2">
        <f t="shared" si="0"/>
        <v>1</v>
      </c>
    </row>
    <row r="14" spans="1:10" x14ac:dyDescent="0.45">
      <c r="A14" s="12">
        <v>13</v>
      </c>
      <c r="B14" s="13">
        <v>8</v>
      </c>
      <c r="C14" s="14">
        <v>5</v>
      </c>
      <c r="D14" s="2">
        <f t="shared" si="0"/>
        <v>3</v>
      </c>
    </row>
    <row r="15" spans="1:10" x14ac:dyDescent="0.45">
      <c r="A15" s="12">
        <v>14</v>
      </c>
      <c r="B15" s="13">
        <v>7</v>
      </c>
      <c r="C15" s="14">
        <v>8</v>
      </c>
      <c r="D15" s="2">
        <f t="shared" si="0"/>
        <v>-1</v>
      </c>
    </row>
    <row r="16" spans="1:10" x14ac:dyDescent="0.45">
      <c r="A16" s="12">
        <v>15</v>
      </c>
      <c r="B16" s="13">
        <v>7</v>
      </c>
      <c r="C16" s="14">
        <v>5</v>
      </c>
      <c r="D16" s="2">
        <f t="shared" si="0"/>
        <v>2</v>
      </c>
    </row>
    <row r="17" spans="1:4" x14ac:dyDescent="0.45">
      <c r="A17" s="12">
        <v>16</v>
      </c>
      <c r="B17" s="13">
        <v>7</v>
      </c>
      <c r="C17" s="14">
        <v>6</v>
      </c>
      <c r="D17" s="2">
        <f t="shared" si="0"/>
        <v>1</v>
      </c>
    </row>
    <row r="18" spans="1:4" x14ac:dyDescent="0.45">
      <c r="A18" s="12">
        <v>17</v>
      </c>
      <c r="B18" s="13">
        <v>6</v>
      </c>
      <c r="C18" s="14">
        <v>5</v>
      </c>
      <c r="D18" s="2">
        <f t="shared" si="0"/>
        <v>1</v>
      </c>
    </row>
    <row r="19" spans="1:4" x14ac:dyDescent="0.45">
      <c r="A19" s="12">
        <v>18</v>
      </c>
      <c r="B19" s="13">
        <v>5</v>
      </c>
      <c r="C19" s="14">
        <v>4</v>
      </c>
      <c r="D19" s="2">
        <f t="shared" si="0"/>
        <v>1</v>
      </c>
    </row>
    <row r="20" spans="1:4" x14ac:dyDescent="0.45">
      <c r="A20" s="12">
        <v>19</v>
      </c>
      <c r="B20" s="13">
        <v>6</v>
      </c>
      <c r="C20" s="14">
        <v>5</v>
      </c>
      <c r="D20" s="2">
        <f t="shared" si="0"/>
        <v>1</v>
      </c>
    </row>
    <row r="21" spans="1:4" x14ac:dyDescent="0.45">
      <c r="A21" s="12">
        <v>20</v>
      </c>
      <c r="B21" s="13">
        <v>9</v>
      </c>
      <c r="C21" s="14">
        <v>10</v>
      </c>
      <c r="D21" s="2">
        <f t="shared" si="0"/>
        <v>-1</v>
      </c>
    </row>
    <row r="22" spans="1:4" x14ac:dyDescent="0.45">
      <c r="A22" s="12">
        <v>21</v>
      </c>
      <c r="B22" s="13">
        <v>7</v>
      </c>
      <c r="C22" s="14">
        <v>9</v>
      </c>
      <c r="D22" s="2">
        <f t="shared" si="0"/>
        <v>-2</v>
      </c>
    </row>
    <row r="23" spans="1:4" x14ac:dyDescent="0.45">
      <c r="A23" s="12">
        <v>22</v>
      </c>
      <c r="B23" s="13">
        <v>9</v>
      </c>
      <c r="C23" s="14">
        <v>6</v>
      </c>
      <c r="D23" s="2">
        <f t="shared" si="0"/>
        <v>3</v>
      </c>
    </row>
    <row r="24" spans="1:4" x14ac:dyDescent="0.45">
      <c r="A24" s="12">
        <v>23</v>
      </c>
      <c r="B24" s="13">
        <v>6</v>
      </c>
      <c r="C24" s="14">
        <v>5</v>
      </c>
      <c r="D24" s="2">
        <f t="shared" si="0"/>
        <v>1</v>
      </c>
    </row>
    <row r="25" spans="1:4" x14ac:dyDescent="0.45">
      <c r="A25" s="12">
        <v>24</v>
      </c>
      <c r="B25" s="13">
        <v>6</v>
      </c>
      <c r="C25" s="14">
        <v>4</v>
      </c>
      <c r="D25" s="2">
        <f t="shared" si="0"/>
        <v>2</v>
      </c>
    </row>
    <row r="26" spans="1:4" x14ac:dyDescent="0.45">
      <c r="A26" s="12">
        <v>25</v>
      </c>
      <c r="B26" s="13">
        <v>6</v>
      </c>
      <c r="C26" s="14">
        <v>5</v>
      </c>
      <c r="D26" s="2">
        <f t="shared" si="0"/>
        <v>1</v>
      </c>
    </row>
    <row r="27" spans="1:4" x14ac:dyDescent="0.45">
      <c r="A27" s="12">
        <v>26</v>
      </c>
      <c r="B27" s="13">
        <v>8</v>
      </c>
      <c r="C27" s="14">
        <v>5</v>
      </c>
      <c r="D27" s="2">
        <f t="shared" si="0"/>
        <v>3</v>
      </c>
    </row>
    <row r="28" spans="1:4" x14ac:dyDescent="0.45">
      <c r="A28" s="12">
        <v>27</v>
      </c>
      <c r="B28" s="13">
        <v>9</v>
      </c>
      <c r="C28" s="14">
        <v>7</v>
      </c>
      <c r="D28" s="2">
        <f t="shared" si="0"/>
        <v>2</v>
      </c>
    </row>
    <row r="29" spans="1:4" x14ac:dyDescent="0.45">
      <c r="A29" s="12">
        <v>28</v>
      </c>
      <c r="B29" s="13">
        <v>7</v>
      </c>
      <c r="C29" s="14">
        <v>5</v>
      </c>
      <c r="D29" s="2">
        <f t="shared" si="0"/>
        <v>2</v>
      </c>
    </row>
    <row r="30" spans="1:4" x14ac:dyDescent="0.45">
      <c r="A30" s="12">
        <v>29</v>
      </c>
      <c r="B30" s="13">
        <v>5</v>
      </c>
      <c r="C30" s="14">
        <v>5</v>
      </c>
      <c r="D30" s="2">
        <f t="shared" si="0"/>
        <v>0</v>
      </c>
    </row>
    <row r="31" spans="1:4" x14ac:dyDescent="0.45">
      <c r="A31" s="12">
        <v>30</v>
      </c>
      <c r="B31" s="13">
        <v>7</v>
      </c>
      <c r="C31" s="14">
        <v>3</v>
      </c>
      <c r="D31" s="2">
        <f t="shared" si="0"/>
        <v>4</v>
      </c>
    </row>
    <row r="32" spans="1:4" x14ac:dyDescent="0.45">
      <c r="A32" s="12">
        <v>31</v>
      </c>
      <c r="B32" s="13">
        <v>7</v>
      </c>
      <c r="C32" s="14">
        <v>5</v>
      </c>
      <c r="D32" s="2">
        <f t="shared" si="0"/>
        <v>2</v>
      </c>
    </row>
    <row r="33" spans="1:4" x14ac:dyDescent="0.45">
      <c r="A33" s="12">
        <v>32</v>
      </c>
      <c r="B33" s="13">
        <v>5</v>
      </c>
      <c r="C33" s="14">
        <v>1</v>
      </c>
      <c r="D33" s="2">
        <f t="shared" si="0"/>
        <v>4</v>
      </c>
    </row>
    <row r="34" spans="1:4" x14ac:dyDescent="0.45">
      <c r="A34" s="12">
        <v>33</v>
      </c>
      <c r="B34" s="13">
        <v>7</v>
      </c>
      <c r="C34" s="14">
        <v>5</v>
      </c>
      <c r="D34" s="2">
        <f t="shared" si="0"/>
        <v>2</v>
      </c>
    </row>
    <row r="35" spans="1:4" x14ac:dyDescent="0.45">
      <c r="A35" s="12">
        <v>34</v>
      </c>
      <c r="B35" s="13">
        <v>7</v>
      </c>
      <c r="C35" s="14">
        <v>4</v>
      </c>
      <c r="D35" s="2">
        <f t="shared" si="0"/>
        <v>3</v>
      </c>
    </row>
    <row r="36" spans="1:4" ht="14.65" thickBot="1" x14ac:dyDescent="0.5">
      <c r="A36" s="15">
        <v>35</v>
      </c>
      <c r="B36" s="16">
        <v>10</v>
      </c>
      <c r="C36" s="17">
        <v>5</v>
      </c>
      <c r="D36" s="2">
        <f t="shared" si="0"/>
        <v>5</v>
      </c>
    </row>
    <row r="37" spans="1:4" ht="14.65" thickTop="1" x14ac:dyDescent="0.45"/>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160" zoomScaleNormal="160" workbookViewId="0">
      <selection activeCell="M19" sqref="M19"/>
    </sheetView>
  </sheetViews>
  <sheetFormatPr defaultRowHeight="14.25" x14ac:dyDescent="0.45"/>
  <sheetData>
    <row r="1" spans="1:1" x14ac:dyDescent="0.45">
      <c r="A1" t="s">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
  <sheetViews>
    <sheetView workbookViewId="0"/>
  </sheetViews>
  <sheetFormatPr defaultRowHeight="14.25" x14ac:dyDescent="0.45"/>
  <sheetData>
    <row r="9" spans="2:2" x14ac:dyDescent="0.45">
      <c r="B9" s="3">
        <f>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0"/>
  <sheetViews>
    <sheetView workbookViewId="0"/>
  </sheetViews>
  <sheetFormatPr defaultColWidth="30.73046875" defaultRowHeight="14.25" x14ac:dyDescent="0.45"/>
  <cols>
    <col min="1" max="1" width="30.73046875" style="5"/>
    <col min="2" max="16384" width="30.73046875" style="4"/>
  </cols>
  <sheetData>
    <row r="1" spans="1:20" x14ac:dyDescent="0.45">
      <c r="A1" s="5" t="s">
        <v>24</v>
      </c>
      <c r="B1" s="4" t="s">
        <v>25</v>
      </c>
      <c r="C1" s="4" t="s">
        <v>15</v>
      </c>
      <c r="D1" s="4">
        <v>7</v>
      </c>
      <c r="E1" s="4" t="s">
        <v>16</v>
      </c>
      <c r="F1" s="4">
        <v>5</v>
      </c>
      <c r="G1" s="4" t="s">
        <v>17</v>
      </c>
      <c r="H1" s="4">
        <v>0</v>
      </c>
      <c r="I1" s="4" t="s">
        <v>18</v>
      </c>
      <c r="J1" s="4">
        <v>1</v>
      </c>
      <c r="K1" s="4" t="s">
        <v>19</v>
      </c>
      <c r="L1" s="4">
        <v>0</v>
      </c>
      <c r="M1" s="4" t="s">
        <v>20</v>
      </c>
      <c r="N1" s="4">
        <v>0</v>
      </c>
      <c r="O1" s="4" t="s">
        <v>21</v>
      </c>
      <c r="P1" s="4">
        <v>1</v>
      </c>
      <c r="Q1" s="4" t="s">
        <v>22</v>
      </c>
      <c r="R1" s="4">
        <v>0</v>
      </c>
      <c r="S1" s="4" t="s">
        <v>23</v>
      </c>
      <c r="T1" s="4">
        <v>0</v>
      </c>
    </row>
    <row r="2" spans="1:20" x14ac:dyDescent="0.45">
      <c r="A2" s="5" t="s">
        <v>26</v>
      </c>
      <c r="B2" s="4" t="s">
        <v>27</v>
      </c>
    </row>
    <row r="3" spans="1:20" x14ac:dyDescent="0.45">
      <c r="A3" s="5" t="s">
        <v>28</v>
      </c>
      <c r="B3" s="4" t="b">
        <f>IF(B10&gt;256,"TripUpST110AndEarlier",TRUE)</f>
        <v>1</v>
      </c>
    </row>
    <row r="4" spans="1:20" x14ac:dyDescent="0.45">
      <c r="A4" s="5" t="s">
        <v>29</v>
      </c>
      <c r="B4" s="4" t="s">
        <v>30</v>
      </c>
    </row>
    <row r="5" spans="1:20" x14ac:dyDescent="0.45">
      <c r="A5" s="5" t="s">
        <v>31</v>
      </c>
      <c r="B5" s="4" t="b">
        <v>1</v>
      </c>
    </row>
    <row r="6" spans="1:20" x14ac:dyDescent="0.45">
      <c r="A6" s="5" t="s">
        <v>32</v>
      </c>
      <c r="B6" s="4" t="b">
        <v>0</v>
      </c>
    </row>
    <row r="7" spans="1:20" x14ac:dyDescent="0.45">
      <c r="A7" s="5" t="s">
        <v>33</v>
      </c>
      <c r="B7" s="4">
        <f>Data!$A$1:$C$36</f>
        <v>7</v>
      </c>
    </row>
    <row r="8" spans="1:20" x14ac:dyDescent="0.45">
      <c r="A8" s="5" t="s">
        <v>34</v>
      </c>
      <c r="B8" s="4">
        <v>2</v>
      </c>
    </row>
    <row r="9" spans="1:20" x14ac:dyDescent="0.45">
      <c r="A9" s="5" t="s">
        <v>35</v>
      </c>
      <c r="B9" s="18">
        <f>1</f>
        <v>1</v>
      </c>
    </row>
    <row r="10" spans="1:20" x14ac:dyDescent="0.45">
      <c r="A10" s="5" t="s">
        <v>36</v>
      </c>
      <c r="B10" s="4">
        <v>3</v>
      </c>
    </row>
    <row r="12" spans="1:20" x14ac:dyDescent="0.45">
      <c r="A12" s="5" t="s">
        <v>37</v>
      </c>
      <c r="B12" s="4" t="s">
        <v>38</v>
      </c>
      <c r="C12" s="4" t="s">
        <v>39</v>
      </c>
      <c r="D12" s="4" t="s">
        <v>40</v>
      </c>
      <c r="E12" s="4" t="b">
        <v>1</v>
      </c>
      <c r="F12" s="4">
        <v>0</v>
      </c>
      <c r="G12" s="4">
        <v>4</v>
      </c>
      <c r="H12" s="4">
        <v>0</v>
      </c>
    </row>
    <row r="13" spans="1:20" x14ac:dyDescent="0.45">
      <c r="A13" s="5" t="s">
        <v>41</v>
      </c>
      <c r="B13" s="4">
        <f>Data!$A$1:$A$36</f>
        <v>12</v>
      </c>
    </row>
    <row r="14" spans="1:20" x14ac:dyDescent="0.45">
      <c r="A14" s="5" t="s">
        <v>42</v>
      </c>
    </row>
    <row r="15" spans="1:20" x14ac:dyDescent="0.45">
      <c r="A15" s="5" t="s">
        <v>43</v>
      </c>
      <c r="B15" s="4" t="s">
        <v>44</v>
      </c>
      <c r="C15" s="4" t="s">
        <v>45</v>
      </c>
      <c r="D15" s="4" t="s">
        <v>46</v>
      </c>
      <c r="E15" s="4" t="b">
        <v>1</v>
      </c>
      <c r="F15" s="4">
        <v>0</v>
      </c>
      <c r="G15" s="4">
        <v>4</v>
      </c>
      <c r="H15" s="4">
        <v>0</v>
      </c>
    </row>
    <row r="16" spans="1:20" x14ac:dyDescent="0.45">
      <c r="A16" s="5" t="s">
        <v>47</v>
      </c>
      <c r="B16" s="4">
        <f>Data!$B$1:$B$36</f>
        <v>7</v>
      </c>
    </row>
    <row r="17" spans="1:8" x14ac:dyDescent="0.45">
      <c r="A17" s="5" t="s">
        <v>48</v>
      </c>
    </row>
    <row r="18" spans="1:8" x14ac:dyDescent="0.45">
      <c r="A18" s="5" t="s">
        <v>49</v>
      </c>
      <c r="B18" s="4" t="s">
        <v>50</v>
      </c>
      <c r="C18" s="4" t="s">
        <v>51</v>
      </c>
      <c r="D18" s="4" t="s">
        <v>52</v>
      </c>
      <c r="E18" s="4" t="b">
        <v>1</v>
      </c>
      <c r="F18" s="4">
        <v>0</v>
      </c>
      <c r="G18" s="4">
        <v>4</v>
      </c>
      <c r="H18" s="4">
        <v>0</v>
      </c>
    </row>
    <row r="19" spans="1:8" x14ac:dyDescent="0.45">
      <c r="A19" s="5" t="s">
        <v>53</v>
      </c>
      <c r="B19" s="4">
        <f>Data!$C$1:$C$36</f>
        <v>4</v>
      </c>
    </row>
    <row r="20" spans="1:8" x14ac:dyDescent="0.45">
      <c r="A20" s="5"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Description</vt:lpstr>
      <vt:lpstr>_PalUtilTempWorksheet</vt:lpstr>
      <vt:lpstr>_STDS_DG35E43E89</vt:lpstr>
      <vt:lpstr>ST_Husband</vt:lpstr>
      <vt:lpstr>ST_Pair</vt:lpstr>
      <vt:lpstr>ST_Wife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Pan Chen</cp:lastModifiedBy>
  <dcterms:created xsi:type="dcterms:W3CDTF">2007-05-15T16:32:07Z</dcterms:created>
  <dcterms:modified xsi:type="dcterms:W3CDTF">2017-11-11T21:23:29Z</dcterms:modified>
</cp:coreProperties>
</file>