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d.ad.syr.edu\02\a01ef0\Documents\Desktop\MBC638-F17\LECTURE NOTES\Lecture 13 - Hypothesis testing\"/>
    </mc:Choice>
  </mc:AlternateContent>
  <bookViews>
    <workbookView xWindow="240" yWindow="15" windowWidth="18060" windowHeight="10875" activeTab="1"/>
  </bookViews>
  <sheets>
    <sheet name="Sheet6" sheetId="6" r:id="rId1"/>
    <sheet name="Sheet1" sheetId="1" r:id="rId2"/>
    <sheet name="Sheet2" sheetId="2" r:id="rId3"/>
    <sheet name="Sheet3" sheetId="3" r:id="rId4"/>
    <sheet name="_PalUtilTempWorksheet" sheetId="4" state="hidden" r:id="rId5"/>
    <sheet name="_STDS_DGB6D56F6" sheetId="5" state="hidden" r:id="rId6"/>
  </sheets>
  <definedNames>
    <definedName name="ST_College">Sheet1!$A$2:$A$17</definedName>
    <definedName name="ST_HighSchool">Sheet1!$B$2:$B$17</definedName>
    <definedName name="STWBD_StatToolsHypothesisTest_AnalysisType" hidden="1">" 1"</definedName>
    <definedName name="STWBD_StatToolsHypothesisTest_DefaultDataFormat" hidden="1">" 0"</definedName>
    <definedName name="STWBD_StatToolsHypothesisTest_HasDefaultInfo" hidden="1">"TRUE"</definedName>
    <definedName name="STWBD_StatToolsHypothesisTest_InputType" hidden="1">" 0"</definedName>
    <definedName name="STWBD_StatToolsHypothesisTest_KnownPopulationStdDev" hidden="1">"FALSE"</definedName>
    <definedName name="STWBD_StatToolsHypothesisTest_MeanAlternativeType" hidden="1">" 2"</definedName>
    <definedName name="STWBD_StatToolsHypothesisTest_MeanNullValue" hidden="1">" 0"</definedName>
    <definedName name="STWBD_StatToolsHypothesisTest_MeanValueList" hidden="1">0</definedName>
    <definedName name="STWBD_StatToolsHypothesisTest_PerformFTest" hidden="1">"FALSE"</definedName>
    <definedName name="STWBD_StatToolsHypothesisTest_PerformMeanTest" hidden="1">"TRUE"</definedName>
    <definedName name="STWBD_StatToolsHypothesisTest_PerformStdDevTest" hidden="1">"FALSE"</definedName>
    <definedName name="STWBD_StatToolsHypothesisTest_SampleSizeValueList" hidden="1">0</definedName>
    <definedName name="STWBD_StatToolsHypothesisTest_SelectedVariableNameList" hidden="1">1</definedName>
    <definedName name="STWBD_StatToolsHypothesisTest_SelectedVariableNameList_1" hidden="1">"-1"</definedName>
    <definedName name="STWBD_StatToolsHypothesisTest_StdDevAlternativeType" hidden="1">" 0"</definedName>
    <definedName name="STWBD_StatToolsHypothesisTest_StdDevNullValue" hidden="1">" 1"</definedName>
    <definedName name="STWBD_StatToolsHypothesisTest_StdDevValueList" hidden="1">0</definedName>
    <definedName name="STWBD_StatToolsHypothesisTest_VariableList" hidden="1">2</definedName>
    <definedName name="STWBD_StatToolsHypothesisTest_VariableList_1" hidden="1">"U_x0001_VG32A924B8376CD813_x0001_"</definedName>
    <definedName name="STWBD_StatToolsHypothesisTest_VariableList_2" hidden="1">"U_x0001_VG2B71DEA12DF33364_x0001_"</definedName>
    <definedName name="STWBD_StatToolsHypothesisTest_VariableNameList" hidden="1">0</definedName>
    <definedName name="STWBD_StatToolsHypothesisTest_VariableSet" hidden="1">"Variable Set #1"</definedName>
    <definedName name="STWBD_StatToolsHypothesisTest_VarSelectorDefaultDataSet" hidden="1">"DGB6D56F6"</definedName>
  </definedNames>
  <calcPr calcId="162913"/>
</workbook>
</file>

<file path=xl/calcChain.xml><?xml version="1.0" encoding="utf-8"?>
<calcChain xmlns="http://schemas.openxmlformats.org/spreadsheetml/2006/main">
  <c r="J10" i="1" l="1"/>
  <c r="I10" i="1"/>
  <c r="B9" i="5"/>
  <c r="B16" i="5"/>
  <c r="B13" i="5"/>
  <c r="B7" i="5"/>
  <c r="B3" i="5"/>
  <c r="B9" i="4"/>
  <c r="F7" i="1"/>
  <c r="E7" i="1"/>
  <c r="F6" i="1"/>
  <c r="E6" i="1"/>
  <c r="J5" i="1"/>
  <c r="J4" i="1"/>
  <c r="J3" i="1"/>
  <c r="I5" i="1"/>
  <c r="I4" i="1"/>
  <c r="I3" i="1"/>
  <c r="I13" i="1" l="1"/>
  <c r="I12" i="1" s="1"/>
  <c r="I11" i="1"/>
  <c r="J11" i="1"/>
  <c r="J12" i="1"/>
  <c r="J13" i="1" s="1"/>
  <c r="J14" i="1" l="1"/>
  <c r="I14" i="1"/>
  <c r="J15" i="1"/>
  <c r="I15" i="1"/>
  <c r="I18" i="1" l="1"/>
  <c r="I17" i="1"/>
  <c r="I16" i="1"/>
  <c r="J18" i="1"/>
  <c r="J17" i="1"/>
  <c r="J16" i="1"/>
</calcChain>
</file>

<file path=xl/comments1.xml><?xml version="1.0" encoding="utf-8"?>
<comments xmlns="http://schemas.openxmlformats.org/spreadsheetml/2006/main">
  <authors>
    <author>Anna Chernobay</author>
  </authors>
  <commentList>
    <comment ref="H8" authorId="0" shapeId="0">
      <text>
        <r>
          <rPr>
            <b/>
            <u/>
            <sz val="9"/>
            <color indexed="81"/>
            <rFont val="Tahoma"/>
            <family val="2"/>
          </rPr>
          <t>StatTools Note:</t>
        </r>
        <r>
          <rPr>
            <sz val="9"/>
            <color indexed="81"/>
            <rFont val="Tahoma"/>
            <family val="2"/>
          </rPr>
          <t xml:space="preserve">
These results are based on the assumption that the variable(s) are approximately normally distributed.  If this is not the case, then these results might not be valid, especially if the sample size is small.</t>
        </r>
      </text>
    </comment>
    <comment ref="I8" authorId="0" shapeId="0">
      <text>
        <r>
          <rPr>
            <b/>
            <u/>
            <sz val="9"/>
            <color indexed="81"/>
            <rFont val="Tahoma"/>
            <family val="2"/>
          </rPr>
          <t>StatTools Note:</t>
        </r>
        <r>
          <rPr>
            <sz val="9"/>
            <color indexed="81"/>
            <rFont val="Tahoma"/>
            <family val="2"/>
          </rPr>
          <t xml:space="preserve">
The results in this column assume the two samples being compared come from populations with equal variances.</t>
        </r>
      </text>
    </comment>
    <comment ref="J8" authorId="0" shapeId="0">
      <text>
        <r>
          <rPr>
            <b/>
            <u/>
            <sz val="9"/>
            <color indexed="81"/>
            <rFont val="Tahoma"/>
            <family val="2"/>
          </rPr>
          <t>StatTools Note:</t>
        </r>
        <r>
          <rPr>
            <sz val="9"/>
            <color indexed="81"/>
            <rFont val="Tahoma"/>
            <family val="2"/>
          </rPr>
          <t xml:space="preserve">
The results in this column assume the two samples being compared come from populations with unequal variances.</t>
        </r>
      </text>
    </comment>
  </commentList>
</comments>
</file>

<file path=xl/sharedStrings.xml><?xml version="1.0" encoding="utf-8"?>
<sst xmlns="http://schemas.openxmlformats.org/spreadsheetml/2006/main" count="123" uniqueCount="76">
  <si>
    <t>College</t>
  </si>
  <si>
    <t>High School</t>
  </si>
  <si>
    <t>1: college</t>
  </si>
  <si>
    <t>2: HS</t>
  </si>
  <si>
    <t>n</t>
  </si>
  <si>
    <t>xbar</t>
  </si>
  <si>
    <t>s</t>
  </si>
  <si>
    <t>Ha: mu1 &gt; mu2</t>
  </si>
  <si>
    <r>
      <t xml:space="preserve">Ho: mu1 </t>
    </r>
    <r>
      <rPr>
        <sz val="11"/>
        <color theme="1"/>
        <rFont val="Calibri"/>
        <family val="2"/>
      </rPr>
      <t>≤mu2</t>
    </r>
  </si>
  <si>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</si>
  <si>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</si>
  <si>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</si>
  <si>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</si>
  <si>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</si>
  <si>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</si>
  <si>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</si>
  <si>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</si>
  <si>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</si>
  <si>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</si>
  <si>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SAT</t>
  </si>
  <si>
    <t>GUID</t>
  </si>
  <si>
    <t>DGB6D56F6</t>
  </si>
  <si>
    <t>Format Range</t>
  </si>
  <si>
    <t>Variable Layout</t>
  </si>
  <si>
    <t>Columns</t>
  </si>
  <si>
    <t>Variable Names In Cells</t>
  </si>
  <si>
    <t>Variable Names In 2nd Cells</t>
  </si>
  <si>
    <t>Data Set Ranges</t>
  </si>
  <si>
    <t>Data Sheet Format</t>
  </si>
  <si>
    <t>Formula Eval Cell</t>
  </si>
  <si>
    <t>Num Stored Vars</t>
  </si>
  <si>
    <t>1 : Info</t>
  </si>
  <si>
    <t>VG32A924B8376CD813</t>
  </si>
  <si>
    <t>var1</t>
  </si>
  <si>
    <t>ST_College</t>
  </si>
  <si>
    <t>1 : Ranges</t>
  </si>
  <si>
    <t>1 : MultiRefs</t>
  </si>
  <si>
    <t>2 : Info</t>
  </si>
  <si>
    <t>VG2B71DEA12DF33364</t>
  </si>
  <si>
    <t>var2</t>
  </si>
  <si>
    <t>ST_HighSchool</t>
  </si>
  <si>
    <t>2 : Ranges</t>
  </si>
  <si>
    <t>2 : MultiRefs</t>
  </si>
  <si>
    <t>Level of education</t>
  </si>
  <si>
    <t>High school</t>
  </si>
  <si>
    <t>Sample Summaries</t>
  </si>
  <si>
    <t>Sample Size</t>
  </si>
  <si>
    <t>Sample Mean</t>
  </si>
  <si>
    <t>Sample Std Dev</t>
  </si>
  <si>
    <t>Hypothesis Test (Difference of Means)</t>
  </si>
  <si>
    <t>Equal</t>
  </si>
  <si>
    <t>Variances</t>
  </si>
  <si>
    <t>Unequal</t>
  </si>
  <si>
    <t>Hypothesized Mean Difference</t>
  </si>
  <si>
    <t>Alternative Hypothesis</t>
  </si>
  <si>
    <t>Sample Mean Difference</t>
  </si>
  <si>
    <t>Standard Error of Difference</t>
  </si>
  <si>
    <t>Degrees of Freedom</t>
  </si>
  <si>
    <t>t-Test Statistic</t>
  </si>
  <si>
    <t>p-Value</t>
  </si>
  <si>
    <t>Null Hypoth. at 10% Significance</t>
  </si>
  <si>
    <t>Null Hypoth. at 5% Significance</t>
  </si>
  <si>
    <t>Null Hypoth. at 1% Significance</t>
  </si>
  <si>
    <t>Ha: mu1 - mu2 &gt; 0</t>
  </si>
  <si>
    <t>t-Test: Two-Sample Assuming Unequal Variances</t>
  </si>
  <si>
    <t>Variable 1</t>
  </si>
  <si>
    <t>Variable 2</t>
  </si>
  <si>
    <t>Mean</t>
  </si>
  <si>
    <t>Variance</t>
  </si>
  <si>
    <t>Observations</t>
  </si>
  <si>
    <t>df</t>
  </si>
  <si>
    <t>t Stat</t>
  </si>
  <si>
    <t>P(T&lt;=t) one-tail</t>
  </si>
  <si>
    <t>t Critical one-tail</t>
  </si>
  <si>
    <t>P(T&lt;=t) two-tail</t>
  </si>
  <si>
    <t>t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</si>
</sst>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lt;0.0001]&quot;&lt; 0.0001&quot;;0.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b/>
      <sz val="8"/>
      <color theme="1"/>
      <name val="Calibri"/>
      <family val="2"/>
      <scheme val="minor"/>
    </font>
    <font>
      <b/>
      <i/>
      <sz val="8"/>
      <color theme="1"/>
      <name val="Calibri"/>
      <family val="2"/>
      <scheme val="minor"/>
    </font>
    <font>
      <sz val="9"/>
      <color indexed="81"/>
      <name val="Tahoma"/>
      <family val="2"/>
    </font>
    <font>
      <b/>
      <u/>
      <sz val="9"/>
      <color indexed="81"/>
      <name val="Tahoma"/>
      <family val="2"/>
    </font>
    <font>
      <i/>
      <sz val="11"/>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rgb="FF00CCFF"/>
        <bgColor indexed="64"/>
      </patternFill>
    </fill>
    <fill>
      <patternFill patternType="solid">
        <fgColor rgb="FFFFFF00"/>
        <bgColor indexed="64"/>
      </patternFill>
    </fill>
  </fills>
  <borders count="16">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style="dashed">
        <color indexed="64"/>
      </right>
      <top style="dashed">
        <color rgb="FF000000"/>
      </top>
      <bottom/>
      <diagonal/>
    </border>
    <border>
      <left style="dashed">
        <color indexed="64"/>
      </left>
      <right style="double">
        <color indexed="64"/>
      </right>
      <top style="dashed">
        <color rgb="FF000000"/>
      </top>
      <bottom/>
      <diagonal/>
    </border>
    <border>
      <left style="double">
        <color indexed="64"/>
      </left>
      <right style="dashed">
        <color indexed="64"/>
      </right>
      <top/>
      <bottom/>
      <diagonal/>
    </border>
    <border>
      <left style="dashed">
        <color indexed="64"/>
      </left>
      <right style="double">
        <color indexed="64"/>
      </right>
      <top/>
      <bottom/>
      <diagonal/>
    </border>
    <border>
      <left style="double">
        <color indexed="64"/>
      </left>
      <right style="dashed">
        <color indexed="64"/>
      </right>
      <top/>
      <bottom style="double">
        <color indexed="64"/>
      </bottom>
      <diagonal/>
    </border>
    <border>
      <left style="dashed">
        <color indexed="64"/>
      </left>
      <right style="double">
        <color indexed="64"/>
      </right>
      <top/>
      <bottom style="double">
        <color indexed="64"/>
      </bottom>
      <diagonal/>
    </border>
    <border>
      <left/>
      <right/>
      <top/>
      <bottom style="double">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8">
    <xf numFmtId="0" fontId="0" fillId="0" borderId="0" xfId="0"/>
    <xf numFmtId="0" fontId="2" fillId="0" borderId="0" xfId="0" applyFont="1"/>
    <xf numFmtId="0" fontId="0" fillId="2" borderId="0" xfId="0" applyFill="1"/>
    <xf numFmtId="0" fontId="0" fillId="2" borderId="0" xfId="0" applyFont="1" applyFill="1"/>
    <xf numFmtId="0" fontId="2" fillId="2" borderId="0" xfId="0" applyFont="1" applyFill="1"/>
    <xf numFmtId="0" fontId="0" fillId="0" borderId="0" xfId="0" applyNumberFormat="1"/>
    <xf numFmtId="0" fontId="0" fillId="0" borderId="0" xfId="0" applyAlignment="1">
      <alignment horizontal="left"/>
    </xf>
    <xf numFmtId="0" fontId="2" fillId="0" borderId="0" xfId="0" applyFont="1" applyAlignment="1">
      <alignment horizontal="left"/>
    </xf>
    <xf numFmtId="0" fontId="2" fillId="4" borderId="1" xfId="0" applyFont="1" applyFill="1" applyBorder="1"/>
    <xf numFmtId="0" fontId="2" fillId="4"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0" fillId="0" borderId="0" xfId="0" applyNumberFormat="1" applyAlignment="1">
      <alignment horizontal="left"/>
    </xf>
    <xf numFmtId="0" fontId="0" fillId="0" borderId="0" xfId="0" applyAlignment="1">
      <alignment horizontal="center"/>
    </xf>
    <xf numFmtId="49" fontId="4" fillId="0" borderId="0" xfId="0" applyNumberFormat="1" applyFont="1" applyAlignment="1">
      <alignment horizontal="center"/>
    </xf>
    <xf numFmtId="49" fontId="4" fillId="0" borderId="9" xfId="0" applyNumberFormat="1" applyFont="1" applyFill="1" applyBorder="1" applyAlignment="1">
      <alignment horizontal="center"/>
    </xf>
    <xf numFmtId="49" fontId="4" fillId="0" borderId="0" xfId="0" applyNumberFormat="1" applyFont="1" applyAlignment="1">
      <alignment horizontal="left"/>
    </xf>
    <xf numFmtId="49" fontId="5" fillId="0" borderId="0" xfId="0" applyNumberFormat="1" applyFont="1" applyAlignment="1">
      <alignment horizontal="left"/>
    </xf>
    <xf numFmtId="49" fontId="5" fillId="0" borderId="9" xfId="0" applyNumberFormat="1" applyFont="1" applyFill="1" applyBorder="1" applyAlignment="1">
      <alignment horizontal="left"/>
    </xf>
    <xf numFmtId="0" fontId="0" fillId="0" borderId="0" xfId="0" applyNumberForma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12" xfId="0" applyBorder="1" applyAlignment="1">
      <alignment horizontal="center"/>
    </xf>
    <xf numFmtId="2" fontId="0" fillId="0" borderId="12" xfId="0" applyNumberFormat="1" applyBorder="1" applyAlignment="1">
      <alignment horizontal="center"/>
    </xf>
    <xf numFmtId="164" fontId="0" fillId="0" borderId="12" xfId="0" applyNumberFormat="1" applyBorder="1" applyAlignment="1">
      <alignment horizontal="center"/>
    </xf>
    <xf numFmtId="0" fontId="0" fillId="0" borderId="13" xfId="0" applyBorder="1" applyAlignment="1">
      <alignment horizontal="center"/>
    </xf>
    <xf numFmtId="49" fontId="4" fillId="5" borderId="10" xfId="0" applyNumberFormat="1" applyFont="1" applyFill="1" applyBorder="1" applyAlignment="1">
      <alignment horizontal="center"/>
    </xf>
    <xf numFmtId="49" fontId="4" fillId="5" borderId="11" xfId="0" applyNumberFormat="1" applyFont="1" applyFill="1" applyBorder="1" applyAlignment="1">
      <alignment horizontal="center"/>
    </xf>
    <xf numFmtId="165" fontId="0" fillId="5" borderId="12" xfId="0" applyNumberFormat="1" applyFill="1" applyBorder="1" applyAlignment="1">
      <alignment horizontal="center"/>
    </xf>
    <xf numFmtId="0" fontId="0" fillId="0" borderId="0" xfId="0" applyFill="1" applyBorder="1" applyAlignment="1"/>
    <xf numFmtId="0" fontId="0" fillId="0" borderId="14" xfId="0" applyFill="1" applyBorder="1" applyAlignment="1"/>
    <xf numFmtId="0" fontId="8" fillId="0" borderId="15" xfId="0" applyFont="1" applyFill="1" applyBorder="1" applyAlignment="1">
      <alignment horizontal="center"/>
    </xf>
    <xf numFmtId="0" fontId="0" fillId="5" borderId="0" xfId="0"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957513</xdr:colOff>
      <xdr:row>18</xdr:row>
      <xdr:rowOff>100263</xdr:rowOff>
    </xdr:from>
    <xdr:to>
      <xdr:col>9</xdr:col>
      <xdr:colOff>152959</xdr:colOff>
      <xdr:row>20</xdr:row>
      <xdr:rowOff>156019</xdr:rowOff>
    </xdr:to>
    <xdr:sp macro="" textlink="">
      <xdr:nvSpPr>
        <xdr:cNvPr id="2" name="TextBox 1"/>
        <xdr:cNvSpPr txBox="1"/>
      </xdr:nvSpPr>
      <xdr:spPr>
        <a:xfrm>
          <a:off x="5349039" y="3529263"/>
          <a:ext cx="1787249" cy="436756"/>
        </a:xfrm>
        <a:prstGeom prst="rect">
          <a:avLst/>
        </a:prstGeom>
        <a:solidFill>
          <a:srgbClr val="00B0F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STATTOOLS</a:t>
          </a:r>
        </a:p>
      </xdr:txBody>
    </xdr:sp>
    <xdr:clientData/>
  </xdr:twoCellAnchor>
  <xdr:twoCellAnchor>
    <xdr:from>
      <xdr:col>11</xdr:col>
      <xdr:colOff>827171</xdr:colOff>
      <xdr:row>16</xdr:row>
      <xdr:rowOff>0</xdr:rowOff>
    </xdr:from>
    <xdr:to>
      <xdr:col>13</xdr:col>
      <xdr:colOff>34502</xdr:colOff>
      <xdr:row>18</xdr:row>
      <xdr:rowOff>55756</xdr:rowOff>
    </xdr:to>
    <xdr:sp macro="" textlink="">
      <xdr:nvSpPr>
        <xdr:cNvPr id="3" name="TextBox 2"/>
        <xdr:cNvSpPr txBox="1"/>
      </xdr:nvSpPr>
      <xdr:spPr>
        <a:xfrm>
          <a:off x="9269329" y="3048000"/>
          <a:ext cx="1789107" cy="436756"/>
        </a:xfrm>
        <a:prstGeom prst="rect">
          <a:avLst/>
        </a:prstGeom>
        <a:solidFill>
          <a:srgbClr val="00B0F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DATA ANALYSIS TOOLPAK</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175" zoomScaleNormal="175" workbookViewId="0">
      <selection sqref="A1:C13"/>
    </sheetView>
  </sheetViews>
  <sheetFormatPr defaultRowHeight="15" x14ac:dyDescent="0.25"/>
  <cols>
    <col min="1" max="1" width="21.140625" customWidth="1"/>
  </cols>
  <sheetData>
    <row r="1" spans="1:3" x14ac:dyDescent="0.25">
      <c r="A1" t="s">
        <v>64</v>
      </c>
    </row>
    <row r="2" spans="1:3" ht="15.75" thickBot="1" x14ac:dyDescent="0.3"/>
    <row r="3" spans="1:3" x14ac:dyDescent="0.25">
      <c r="A3" s="36"/>
      <c r="B3" s="36" t="s">
        <v>65</v>
      </c>
      <c r="C3" s="36" t="s">
        <v>66</v>
      </c>
    </row>
    <row r="4" spans="1:3" x14ac:dyDescent="0.25">
      <c r="A4" s="34" t="s">
        <v>67</v>
      </c>
      <c r="B4" s="34">
        <v>525</v>
      </c>
      <c r="C4" s="34">
        <v>487</v>
      </c>
    </row>
    <row r="5" spans="1:3" x14ac:dyDescent="0.25">
      <c r="A5" s="34" t="s">
        <v>68</v>
      </c>
      <c r="B5" s="34">
        <v>3530.8</v>
      </c>
      <c r="C5" s="34">
        <v>2677.818181818182</v>
      </c>
    </row>
    <row r="6" spans="1:3" x14ac:dyDescent="0.25">
      <c r="A6" s="34" t="s">
        <v>69</v>
      </c>
      <c r="B6" s="34">
        <v>16</v>
      </c>
      <c r="C6" s="34">
        <v>12</v>
      </c>
    </row>
    <row r="7" spans="1:3" x14ac:dyDescent="0.25">
      <c r="A7" s="34" t="s">
        <v>53</v>
      </c>
      <c r="B7" s="34">
        <v>0</v>
      </c>
      <c r="C7" s="34"/>
    </row>
    <row r="8" spans="1:3" x14ac:dyDescent="0.25">
      <c r="A8" s="34" t="s">
        <v>70</v>
      </c>
      <c r="B8" s="34">
        <v>25</v>
      </c>
      <c r="C8" s="34"/>
    </row>
    <row r="9" spans="1:3" x14ac:dyDescent="0.25">
      <c r="A9" s="34" t="s">
        <v>71</v>
      </c>
      <c r="B9" s="34">
        <v>1.8037526179690591</v>
      </c>
      <c r="C9" s="34"/>
    </row>
    <row r="10" spans="1:3" x14ac:dyDescent="0.25">
      <c r="A10" s="34" t="s">
        <v>72</v>
      </c>
      <c r="B10" s="34">
        <v>4.1667372188429856E-2</v>
      </c>
      <c r="C10" s="34"/>
    </row>
    <row r="11" spans="1:3" x14ac:dyDescent="0.25">
      <c r="A11" s="34" t="s">
        <v>73</v>
      </c>
      <c r="B11" s="34">
        <v>1.7081407612518986</v>
      </c>
      <c r="C11" s="34"/>
    </row>
    <row r="12" spans="1:3" x14ac:dyDescent="0.25">
      <c r="A12" s="34" t="s">
        <v>74</v>
      </c>
      <c r="B12" s="34">
        <v>8.3334744376859712E-2</v>
      </c>
      <c r="C12" s="34"/>
    </row>
    <row r="13" spans="1:3" ht="15.75" thickBot="1" x14ac:dyDescent="0.3">
      <c r="A13" s="35" t="s">
        <v>75</v>
      </c>
      <c r="B13" s="35">
        <v>2.0595385527532977</v>
      </c>
      <c r="C13" s="3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tabSelected="1" zoomScale="160" zoomScaleNormal="160" workbookViewId="0">
      <pane ySplit="1" topLeftCell="A2" activePane="bottomLeft" state="frozen"/>
      <selection pane="bottomLeft" activeCell="E16" sqref="E16"/>
    </sheetView>
  </sheetViews>
  <sheetFormatPr defaultRowHeight="15" x14ac:dyDescent="0.25"/>
  <cols>
    <col min="2" max="2" width="10.85546875" customWidth="1"/>
    <col min="8" max="8" width="26.140625" bestFit="1" customWidth="1"/>
    <col min="9" max="10" width="12.7109375" customWidth="1"/>
    <col min="12" max="12" width="29.5703125" customWidth="1"/>
  </cols>
  <sheetData>
    <row r="1" spans="1:14" ht="15" customHeight="1" thickTop="1" x14ac:dyDescent="0.25">
      <c r="A1" s="8" t="s">
        <v>0</v>
      </c>
      <c r="B1" s="9" t="s">
        <v>1</v>
      </c>
      <c r="H1" s="21"/>
      <c r="I1" s="18" t="s">
        <v>0</v>
      </c>
      <c r="J1" s="18" t="s">
        <v>1</v>
      </c>
    </row>
    <row r="2" spans="1:14" ht="15" customHeight="1" thickBot="1" x14ac:dyDescent="0.3">
      <c r="A2" s="10">
        <v>485</v>
      </c>
      <c r="B2" s="11">
        <v>442</v>
      </c>
      <c r="H2" s="22" t="s">
        <v>45</v>
      </c>
      <c r="I2" s="19" t="s">
        <v>19</v>
      </c>
      <c r="J2" s="19" t="s">
        <v>19</v>
      </c>
      <c r="L2" t="s">
        <v>64</v>
      </c>
    </row>
    <row r="3" spans="1:14" ht="15" customHeight="1" thickTop="1" thickBot="1" x14ac:dyDescent="0.3">
      <c r="A3" s="12">
        <v>534</v>
      </c>
      <c r="B3" s="13">
        <v>580</v>
      </c>
      <c r="E3" s="1" t="s">
        <v>2</v>
      </c>
      <c r="F3" s="1" t="s">
        <v>3</v>
      </c>
      <c r="H3" s="20" t="s">
        <v>46</v>
      </c>
      <c r="I3" s="23">
        <f>_xll.StatCount(ST_College)</f>
        <v>16</v>
      </c>
      <c r="J3" s="23">
        <f>_xll.StatCount(ST_HighSchool)</f>
        <v>12</v>
      </c>
    </row>
    <row r="4" spans="1:14" ht="15" customHeight="1" x14ac:dyDescent="0.25">
      <c r="A4" s="12">
        <v>650</v>
      </c>
      <c r="B4" s="13">
        <v>479</v>
      </c>
      <c r="H4" s="20" t="s">
        <v>47</v>
      </c>
      <c r="I4" s="24">
        <f>_xll.StatMean(ST_College)</f>
        <v>525</v>
      </c>
      <c r="J4" s="24">
        <f>_xll.StatMean(ST_HighSchool)</f>
        <v>487</v>
      </c>
      <c r="L4" s="36"/>
      <c r="M4" s="36" t="s">
        <v>65</v>
      </c>
      <c r="N4" s="36" t="s">
        <v>66</v>
      </c>
    </row>
    <row r="5" spans="1:14" ht="15" customHeight="1" x14ac:dyDescent="0.25">
      <c r="A5" s="12">
        <v>554</v>
      </c>
      <c r="B5" s="13">
        <v>486</v>
      </c>
      <c r="D5" t="s">
        <v>4</v>
      </c>
      <c r="E5">
        <v>16</v>
      </c>
      <c r="F5">
        <v>12</v>
      </c>
      <c r="H5" s="20" t="s">
        <v>48</v>
      </c>
      <c r="I5" s="24">
        <f>_xll.StatStdDev(ST_College)</f>
        <v>59.420535170932283</v>
      </c>
      <c r="J5" s="24">
        <f>_xll.StatStdDev(ST_HighSchool)</f>
        <v>51.747639384016175</v>
      </c>
      <c r="L5" s="34" t="s">
        <v>67</v>
      </c>
      <c r="M5" s="34">
        <v>525</v>
      </c>
      <c r="N5" s="34">
        <v>487</v>
      </c>
    </row>
    <row r="6" spans="1:14" ht="15" customHeight="1" thickBot="1" x14ac:dyDescent="0.3">
      <c r="A6" s="12">
        <v>550</v>
      </c>
      <c r="B6" s="13">
        <v>528</v>
      </c>
      <c r="D6" s="2" t="s">
        <v>5</v>
      </c>
      <c r="E6" s="2">
        <f>AVERAGE(A:A)</f>
        <v>525</v>
      </c>
      <c r="F6" s="2">
        <f>AVERAGE(B:B)</f>
        <v>487</v>
      </c>
      <c r="L6" s="34" t="s">
        <v>68</v>
      </c>
      <c r="M6" s="34">
        <v>3530.8</v>
      </c>
      <c r="N6" s="34">
        <v>2677.818181818182</v>
      </c>
    </row>
    <row r="7" spans="1:14" ht="15" customHeight="1" x14ac:dyDescent="0.25">
      <c r="A7" s="12">
        <v>572</v>
      </c>
      <c r="B7" s="13">
        <v>524</v>
      </c>
      <c r="D7" t="s">
        <v>6</v>
      </c>
      <c r="E7">
        <f>_xlfn.STDEV.S(A:A)</f>
        <v>59.420535170932283</v>
      </c>
      <c r="F7">
        <f>_xlfn.STDEV.S(B:B)</f>
        <v>51.747639384016175</v>
      </c>
      <c r="H7" s="21"/>
      <c r="I7" s="18" t="s">
        <v>50</v>
      </c>
      <c r="J7" s="31" t="s">
        <v>52</v>
      </c>
      <c r="L7" s="34" t="s">
        <v>69</v>
      </c>
      <c r="M7" s="34">
        <v>16</v>
      </c>
      <c r="N7" s="34">
        <v>12</v>
      </c>
    </row>
    <row r="8" spans="1:14" ht="15" customHeight="1" thickBot="1" x14ac:dyDescent="0.3">
      <c r="A8" s="12">
        <v>497</v>
      </c>
      <c r="B8" s="13">
        <v>492</v>
      </c>
      <c r="H8" s="22" t="s">
        <v>49</v>
      </c>
      <c r="I8" s="19" t="s">
        <v>51</v>
      </c>
      <c r="J8" s="32" t="s">
        <v>51</v>
      </c>
      <c r="L8" s="34" t="s">
        <v>53</v>
      </c>
      <c r="M8" s="34">
        <v>0</v>
      </c>
      <c r="N8" s="34"/>
    </row>
    <row r="9" spans="1:14" ht="15" customHeight="1" thickTop="1" x14ac:dyDescent="0.25">
      <c r="A9" s="12">
        <v>592</v>
      </c>
      <c r="B9" s="13">
        <v>478</v>
      </c>
      <c r="E9" s="3" t="s">
        <v>8</v>
      </c>
      <c r="F9" s="2"/>
      <c r="H9" s="20" t="s">
        <v>53</v>
      </c>
      <c r="I9" s="17">
        <v>0</v>
      </c>
      <c r="J9" s="27">
        <v>0</v>
      </c>
      <c r="L9" s="34" t="s">
        <v>70</v>
      </c>
      <c r="M9" s="34">
        <v>25</v>
      </c>
      <c r="N9" s="34"/>
    </row>
    <row r="10" spans="1:14" ht="15" customHeight="1" x14ac:dyDescent="0.25">
      <c r="A10" s="12">
        <v>487</v>
      </c>
      <c r="B10" s="13">
        <v>425</v>
      </c>
      <c r="E10" s="4" t="s">
        <v>7</v>
      </c>
      <c r="F10" s="2"/>
      <c r="H10" s="20" t="s">
        <v>54</v>
      </c>
      <c r="I10" s="17" t="str">
        <f>"&gt; " &amp; $I$9</f>
        <v>&gt; 0</v>
      </c>
      <c r="J10" s="27" t="str">
        <f>"&gt; " &amp; $J$9</f>
        <v>&gt; 0</v>
      </c>
      <c r="L10" s="34" t="s">
        <v>71</v>
      </c>
      <c r="M10" s="34">
        <v>1.8037526179690591</v>
      </c>
      <c r="N10" s="34"/>
    </row>
    <row r="11" spans="1:14" ht="15" customHeight="1" x14ac:dyDescent="0.25">
      <c r="A11" s="12">
        <v>533</v>
      </c>
      <c r="B11" s="13">
        <v>485</v>
      </c>
      <c r="H11" s="20" t="s">
        <v>55</v>
      </c>
      <c r="I11" s="24">
        <f>I4 - J4</f>
        <v>38</v>
      </c>
      <c r="J11" s="28">
        <f>I4 - J4</f>
        <v>38</v>
      </c>
      <c r="L11" s="34" t="s">
        <v>72</v>
      </c>
      <c r="M11" s="37">
        <v>4.1667372188429856E-2</v>
      </c>
      <c r="N11" s="34"/>
    </row>
    <row r="12" spans="1:14" ht="15" customHeight="1" x14ac:dyDescent="0.25">
      <c r="A12" s="12">
        <v>526</v>
      </c>
      <c r="B12" s="13">
        <v>390</v>
      </c>
      <c r="H12" s="20" t="s">
        <v>56</v>
      </c>
      <c r="I12" s="17">
        <f>SQRT(((I3-1)*I5^2 + (J3-1)*J5^2) / I13) * SQRT(1/I3 + 1/J3)</f>
        <v>21.500708098059206</v>
      </c>
      <c r="J12" s="27">
        <f>SQRT( I5^2/I3 + J5^2/J3)</f>
        <v>21.067190490227102</v>
      </c>
      <c r="L12" s="34" t="s">
        <v>73</v>
      </c>
      <c r="M12" s="34">
        <v>1.7081407612518986</v>
      </c>
      <c r="N12" s="34"/>
    </row>
    <row r="13" spans="1:14" ht="15" customHeight="1" x14ac:dyDescent="0.25">
      <c r="A13" s="12">
        <v>410</v>
      </c>
      <c r="B13" s="13">
        <v>535</v>
      </c>
      <c r="E13" t="s">
        <v>63</v>
      </c>
      <c r="H13" s="20" t="s">
        <v>57</v>
      </c>
      <c r="I13" s="17">
        <f>I3 + J3 - 2</f>
        <v>26</v>
      </c>
      <c r="J13" s="27">
        <f>ROUNDDOWN(J12^4/((I5^2/I3)^2/(I3-1) + (J5^2/J3)^2/(J3-1)),0)</f>
        <v>25</v>
      </c>
      <c r="L13" s="34" t="s">
        <v>74</v>
      </c>
      <c r="M13" s="34">
        <v>8.3334744376859712E-2</v>
      </c>
      <c r="N13" s="34"/>
    </row>
    <row r="14" spans="1:14" ht="15" customHeight="1" thickBot="1" x14ac:dyDescent="0.3">
      <c r="A14" s="12">
        <v>515</v>
      </c>
      <c r="B14" s="13"/>
      <c r="H14" s="20" t="s">
        <v>58</v>
      </c>
      <c r="I14" s="25">
        <f>(I11-I9)/I12</f>
        <v>1.7673836520495865</v>
      </c>
      <c r="J14" s="29">
        <f>(J11-J9)/J12</f>
        <v>1.8037526179690591</v>
      </c>
      <c r="L14" s="35" t="s">
        <v>75</v>
      </c>
      <c r="M14" s="35">
        <v>2.0595385527532977</v>
      </c>
      <c r="N14" s="35"/>
    </row>
    <row r="15" spans="1:14" ht="15" customHeight="1" x14ac:dyDescent="0.25">
      <c r="A15" s="12">
        <v>578</v>
      </c>
      <c r="B15" s="13"/>
      <c r="H15" s="20" t="s">
        <v>59</v>
      </c>
      <c r="I15" s="26">
        <f>IF(I14&gt;0,_xll.StatStudent(I13,"x to q",I14),1-_xll.StatStudent(I13,"x to q",-I14))</f>
        <v>4.4450425905222607E-2</v>
      </c>
      <c r="J15" s="33">
        <f>IF(J14&gt;0,_xll.StatStudent(J13,"x to q",J14),1-_xll.StatStudent(J13,"x to q",-J14))</f>
        <v>4.1667372188429835E-2</v>
      </c>
    </row>
    <row r="16" spans="1:14" ht="15" customHeight="1" x14ac:dyDescent="0.25">
      <c r="A16" s="12">
        <v>448</v>
      </c>
      <c r="B16" s="13"/>
      <c r="H16" s="20" t="s">
        <v>60</v>
      </c>
      <c r="I16" s="17" t="str">
        <f>IF($I$15&lt;=0.1, "Reject", "Don't Reject")</f>
        <v>Reject</v>
      </c>
      <c r="J16" s="27" t="str">
        <f>IF($J$15&lt;=0.1, "Reject", "Don't Reject")</f>
        <v>Reject</v>
      </c>
    </row>
    <row r="17" spans="1:10" ht="15" customHeight="1" thickBot="1" x14ac:dyDescent="0.3">
      <c r="A17" s="14">
        <v>469</v>
      </c>
      <c r="B17" s="15"/>
      <c r="H17" s="20" t="s">
        <v>61</v>
      </c>
      <c r="I17" s="17" t="str">
        <f>IF($I$15&lt;=0.05, "Reject", "Don't Reject")</f>
        <v>Reject</v>
      </c>
      <c r="J17" s="27" t="str">
        <f>IF($J$15&lt;=0.05, "Reject", "Don't Reject")</f>
        <v>Reject</v>
      </c>
    </row>
    <row r="18" spans="1:10" ht="15" customHeight="1" thickTop="1" thickBot="1" x14ac:dyDescent="0.3">
      <c r="H18" s="20" t="s">
        <v>62</v>
      </c>
      <c r="I18" s="17" t="str">
        <f>IF($I$15&lt;=0.01, "Reject", "Don't Reject")</f>
        <v>Don't Reject</v>
      </c>
      <c r="J18" s="30" t="str">
        <f>IF($J$15&lt;=0.01, "Reject", "Don't Reject")</f>
        <v>Don't Reject</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zoomScale="160" zoomScaleNormal="160" workbookViewId="0">
      <selection activeCell="F5" sqref="F5"/>
    </sheetView>
  </sheetViews>
  <sheetFormatPr defaultRowHeight="15" x14ac:dyDescent="0.25"/>
  <cols>
    <col min="2" max="2" width="10.85546875" customWidth="1"/>
  </cols>
  <sheetData>
    <row r="1" spans="1:2" ht="15.75" thickTop="1" x14ac:dyDescent="0.25">
      <c r="A1" s="8" t="s">
        <v>19</v>
      </c>
      <c r="B1" s="9" t="s">
        <v>43</v>
      </c>
    </row>
    <row r="2" spans="1:2" x14ac:dyDescent="0.25">
      <c r="A2" s="10">
        <v>479</v>
      </c>
      <c r="B2" t="s">
        <v>44</v>
      </c>
    </row>
    <row r="3" spans="1:2" x14ac:dyDescent="0.25">
      <c r="A3" s="12">
        <v>485</v>
      </c>
      <c r="B3" t="s">
        <v>0</v>
      </c>
    </row>
    <row r="4" spans="1:2" x14ac:dyDescent="0.25">
      <c r="A4" s="12">
        <v>554</v>
      </c>
      <c r="B4" t="s">
        <v>0</v>
      </c>
    </row>
    <row r="5" spans="1:2" x14ac:dyDescent="0.25">
      <c r="A5" s="12">
        <v>592</v>
      </c>
      <c r="B5" t="s">
        <v>0</v>
      </c>
    </row>
    <row r="6" spans="1:2" x14ac:dyDescent="0.25">
      <c r="A6" s="12">
        <v>410</v>
      </c>
      <c r="B6" t="s">
        <v>0</v>
      </c>
    </row>
    <row r="7" spans="1:2" x14ac:dyDescent="0.25">
      <c r="A7" s="12">
        <v>550</v>
      </c>
      <c r="B7" t="s">
        <v>0</v>
      </c>
    </row>
    <row r="8" spans="1:2" x14ac:dyDescent="0.25">
      <c r="A8" s="12">
        <v>487</v>
      </c>
      <c r="B8" t="s">
        <v>0</v>
      </c>
    </row>
    <row r="9" spans="1:2" x14ac:dyDescent="0.25">
      <c r="A9" s="12">
        <v>478</v>
      </c>
      <c r="B9" t="s">
        <v>44</v>
      </c>
    </row>
    <row r="10" spans="1:2" x14ac:dyDescent="0.25">
      <c r="A10" s="12">
        <v>390</v>
      </c>
      <c r="B10" t="s">
        <v>44</v>
      </c>
    </row>
    <row r="11" spans="1:2" x14ac:dyDescent="0.25">
      <c r="A11" s="12">
        <v>578</v>
      </c>
      <c r="B11" t="s">
        <v>0</v>
      </c>
    </row>
    <row r="12" spans="1:2" x14ac:dyDescent="0.25">
      <c r="A12" s="12">
        <v>526</v>
      </c>
      <c r="B12" t="s">
        <v>0</v>
      </c>
    </row>
    <row r="13" spans="1:2" x14ac:dyDescent="0.25">
      <c r="A13" s="12">
        <v>580</v>
      </c>
      <c r="B13" t="s">
        <v>44</v>
      </c>
    </row>
    <row r="14" spans="1:2" x14ac:dyDescent="0.25">
      <c r="A14" s="12">
        <v>486</v>
      </c>
      <c r="B14" t="s">
        <v>44</v>
      </c>
    </row>
    <row r="15" spans="1:2" x14ac:dyDescent="0.25">
      <c r="A15" s="12">
        <v>515</v>
      </c>
      <c r="B15" t="s">
        <v>0</v>
      </c>
    </row>
    <row r="16" spans="1:2" x14ac:dyDescent="0.25">
      <c r="A16" s="12">
        <v>425</v>
      </c>
      <c r="B16" t="s">
        <v>44</v>
      </c>
    </row>
    <row r="17" spans="1:2" ht="15.75" thickBot="1" x14ac:dyDescent="0.3">
      <c r="A17" s="14">
        <v>534</v>
      </c>
      <c r="B17" t="s">
        <v>0</v>
      </c>
    </row>
    <row r="18" spans="1:2" ht="15.75" thickTop="1" x14ac:dyDescent="0.25">
      <c r="A18" s="11">
        <v>528</v>
      </c>
      <c r="B18" t="s">
        <v>44</v>
      </c>
    </row>
    <row r="19" spans="1:2" x14ac:dyDescent="0.25">
      <c r="A19" s="13">
        <v>533</v>
      </c>
      <c r="B19" t="s">
        <v>0</v>
      </c>
    </row>
    <row r="20" spans="1:2" x14ac:dyDescent="0.25">
      <c r="A20" s="13">
        <v>485</v>
      </c>
      <c r="B20" t="s">
        <v>44</v>
      </c>
    </row>
    <row r="21" spans="1:2" x14ac:dyDescent="0.25">
      <c r="A21" s="13">
        <v>448</v>
      </c>
      <c r="B21" t="s">
        <v>0</v>
      </c>
    </row>
    <row r="22" spans="1:2" x14ac:dyDescent="0.25">
      <c r="A22" s="13">
        <v>524</v>
      </c>
      <c r="B22" t="s">
        <v>44</v>
      </c>
    </row>
    <row r="23" spans="1:2" x14ac:dyDescent="0.25">
      <c r="A23" s="13">
        <v>442</v>
      </c>
      <c r="B23" t="s">
        <v>44</v>
      </c>
    </row>
    <row r="24" spans="1:2" x14ac:dyDescent="0.25">
      <c r="A24" s="13">
        <v>650</v>
      </c>
      <c r="B24" t="s">
        <v>0</v>
      </c>
    </row>
    <row r="25" spans="1:2" x14ac:dyDescent="0.25">
      <c r="A25" s="13">
        <v>492</v>
      </c>
      <c r="B25" t="s">
        <v>44</v>
      </c>
    </row>
    <row r="26" spans="1:2" x14ac:dyDescent="0.25">
      <c r="A26" s="13">
        <v>469</v>
      </c>
      <c r="B26" t="s">
        <v>0</v>
      </c>
    </row>
    <row r="27" spans="1:2" x14ac:dyDescent="0.25">
      <c r="A27" s="13">
        <v>497</v>
      </c>
      <c r="B27" t="s">
        <v>0</v>
      </c>
    </row>
    <row r="28" spans="1:2" x14ac:dyDescent="0.25">
      <c r="A28" s="13">
        <v>535</v>
      </c>
      <c r="B28" t="s">
        <v>44</v>
      </c>
    </row>
    <row r="29" spans="1:2" x14ac:dyDescent="0.25">
      <c r="A29" s="13">
        <v>572</v>
      </c>
      <c r="B29" t="s">
        <v>0</v>
      </c>
    </row>
  </sheetData>
  <sortState ref="A2:C29">
    <sortCondition ref="C2:C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
  <sheetViews>
    <sheetView workbookViewId="0"/>
  </sheetViews>
  <sheetFormatPr defaultRowHeight="15" x14ac:dyDescent="0.25"/>
  <sheetData>
    <row r="9" spans="2:2" x14ac:dyDescent="0.25">
      <c r="B9" s="5">
        <f>1</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workbookViewId="0"/>
  </sheetViews>
  <sheetFormatPr defaultColWidth="30.7109375" defaultRowHeight="15" x14ac:dyDescent="0.25"/>
  <cols>
    <col min="1" max="1" width="30.7109375" style="7"/>
    <col min="2" max="16384" width="30.7109375" style="6"/>
  </cols>
  <sheetData>
    <row r="1" spans="1:20" x14ac:dyDescent="0.25">
      <c r="A1" s="7" t="s">
        <v>18</v>
      </c>
      <c r="B1" s="6" t="s">
        <v>19</v>
      </c>
      <c r="C1" s="6" t="s">
        <v>9</v>
      </c>
      <c r="D1" s="6">
        <v>7</v>
      </c>
      <c r="E1" s="6" t="s">
        <v>10</v>
      </c>
      <c r="F1" s="6">
        <v>5</v>
      </c>
      <c r="G1" s="6" t="s">
        <v>11</v>
      </c>
      <c r="H1" s="6">
        <v>0</v>
      </c>
      <c r="I1" s="6" t="s">
        <v>12</v>
      </c>
      <c r="J1" s="6">
        <v>1</v>
      </c>
      <c r="K1" s="6" t="s">
        <v>13</v>
      </c>
      <c r="L1" s="6">
        <v>0</v>
      </c>
      <c r="M1" s="6" t="s">
        <v>14</v>
      </c>
      <c r="N1" s="6">
        <v>0</v>
      </c>
      <c r="O1" s="6" t="s">
        <v>15</v>
      </c>
      <c r="P1" s="6">
        <v>1</v>
      </c>
      <c r="Q1" s="6" t="s">
        <v>16</v>
      </c>
      <c r="R1" s="6">
        <v>0</v>
      </c>
      <c r="S1" s="6" t="s">
        <v>17</v>
      </c>
      <c r="T1" s="6">
        <v>0</v>
      </c>
    </row>
    <row r="2" spans="1:20" x14ac:dyDescent="0.25">
      <c r="A2" s="7" t="s">
        <v>20</v>
      </c>
      <c r="B2" s="6" t="s">
        <v>21</v>
      </c>
    </row>
    <row r="3" spans="1:20" x14ac:dyDescent="0.25">
      <c r="A3" s="7" t="s">
        <v>22</v>
      </c>
      <c r="B3" s="6" t="b">
        <f>IF(B10&gt;256,"TripUpST110AndEarlier",TRUE)</f>
        <v>1</v>
      </c>
    </row>
    <row r="4" spans="1:20" x14ac:dyDescent="0.25">
      <c r="A4" s="7" t="s">
        <v>23</v>
      </c>
      <c r="B4" s="6" t="s">
        <v>24</v>
      </c>
    </row>
    <row r="5" spans="1:20" x14ac:dyDescent="0.25">
      <c r="A5" s="7" t="s">
        <v>25</v>
      </c>
      <c r="B5" s="6" t="b">
        <v>1</v>
      </c>
    </row>
    <row r="6" spans="1:20" x14ac:dyDescent="0.25">
      <c r="A6" s="7" t="s">
        <v>26</v>
      </c>
      <c r="B6" s="6" t="b">
        <v>0</v>
      </c>
    </row>
    <row r="7" spans="1:20" x14ac:dyDescent="0.25">
      <c r="A7" s="7" t="s">
        <v>27</v>
      </c>
      <c r="B7" s="6">
        <f>Sheet1!$A$1:$B$17</f>
        <v>524</v>
      </c>
    </row>
    <row r="8" spans="1:20" x14ac:dyDescent="0.25">
      <c r="A8" s="7" t="s">
        <v>28</v>
      </c>
      <c r="B8" s="6">
        <v>2</v>
      </c>
    </row>
    <row r="9" spans="1:20" x14ac:dyDescent="0.25">
      <c r="A9" s="7" t="s">
        <v>29</v>
      </c>
      <c r="B9" s="16">
        <f>1</f>
        <v>1</v>
      </c>
    </row>
    <row r="10" spans="1:20" x14ac:dyDescent="0.25">
      <c r="A10" s="7" t="s">
        <v>30</v>
      </c>
      <c r="B10" s="6">
        <v>2</v>
      </c>
    </row>
    <row r="12" spans="1:20" x14ac:dyDescent="0.25">
      <c r="A12" s="7" t="s">
        <v>31</v>
      </c>
      <c r="B12" s="6" t="s">
        <v>32</v>
      </c>
      <c r="C12" s="6" t="s">
        <v>33</v>
      </c>
      <c r="D12" s="6" t="s">
        <v>34</v>
      </c>
      <c r="E12" s="6" t="b">
        <v>1</v>
      </c>
      <c r="F12" s="6">
        <v>0</v>
      </c>
      <c r="G12" s="6">
        <v>4</v>
      </c>
      <c r="H12" s="6">
        <v>0</v>
      </c>
    </row>
    <row r="13" spans="1:20" x14ac:dyDescent="0.25">
      <c r="A13" s="7" t="s">
        <v>35</v>
      </c>
      <c r="B13" s="6">
        <f>Sheet1!$A$1:$A$17</f>
        <v>410</v>
      </c>
    </row>
    <row r="14" spans="1:20" x14ac:dyDescent="0.25">
      <c r="A14" s="7" t="s">
        <v>36</v>
      </c>
    </row>
    <row r="15" spans="1:20" x14ac:dyDescent="0.25">
      <c r="A15" s="7" t="s">
        <v>37</v>
      </c>
      <c r="B15" s="6" t="s">
        <v>38</v>
      </c>
      <c r="C15" s="6" t="s">
        <v>39</v>
      </c>
      <c r="D15" s="6" t="s">
        <v>40</v>
      </c>
      <c r="E15" s="6" t="b">
        <v>1</v>
      </c>
      <c r="F15" s="6">
        <v>0</v>
      </c>
      <c r="G15" s="6">
        <v>4</v>
      </c>
      <c r="H15" s="6">
        <v>0</v>
      </c>
    </row>
    <row r="16" spans="1:20" x14ac:dyDescent="0.25">
      <c r="A16" s="7" t="s">
        <v>41</v>
      </c>
      <c r="B16" s="6">
        <f>Sheet1!$B$1:$B$17</f>
        <v>0</v>
      </c>
    </row>
    <row r="17" spans="1:1" x14ac:dyDescent="0.25">
      <c r="A17" s="7"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Sheet6</vt:lpstr>
      <vt:lpstr>Sheet1</vt:lpstr>
      <vt:lpstr>Sheet2</vt:lpstr>
      <vt:lpstr>Sheet3</vt:lpstr>
      <vt:lpstr>_PalUtilTempWorksheet</vt:lpstr>
      <vt:lpstr>_STDS_DGB6D56F6</vt:lpstr>
      <vt:lpstr>ST_College</vt:lpstr>
      <vt:lpstr>ST_HighSchool</vt:lpstr>
    </vt:vector>
  </TitlesOfParts>
  <Company>Syracuse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annac</dc:creator>
  <cp:lastModifiedBy>Anna Chernobay</cp:lastModifiedBy>
  <dcterms:created xsi:type="dcterms:W3CDTF">2011-11-28T14:16:43Z</dcterms:created>
  <dcterms:modified xsi:type="dcterms:W3CDTF">2017-11-15T17:02:21Z</dcterms:modified>
</cp:coreProperties>
</file>