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8625"/>
  <workbookPr/>
  <mc:AlternateContent xmlns:mc="http://schemas.openxmlformats.org/markup-compatibility/2006">
    <mc:Choice Requires="x15">
      <x15ac:absPath xmlns:x15ac="http://schemas.microsoft.com/office/spreadsheetml/2010/11/ac" url="C:\Users\pan chen\OneDrive\MBC638\Week 11 - Hypothesis testing\"/>
    </mc:Choice>
  </mc:AlternateContent>
  <xr:revisionPtr revIDLastSave="2" documentId="772CE03289921971E2F843F9D3FD1E889BBA3100" xr6:coauthVersionLast="24" xr6:coauthVersionMax="24" xr10:uidLastSave="{06751B8F-DFCA-473A-B123-46EE622248FA}"/>
  <bookViews>
    <workbookView xWindow="0" yWindow="0" windowWidth="19200" windowHeight="7785" firstSheet="3" activeTab="10" xr2:uid="{00000000-000D-0000-FFFF-FFFF00000000}"/>
  </bookViews>
  <sheets>
    <sheet name="menu" sheetId="1" r:id="rId1"/>
    <sheet name="Breakfast" sheetId="2" r:id="rId2"/>
    <sheet name="_PalUtilTempWorksheet" sheetId="4" state="hidden" r:id="rId3"/>
    <sheet name="Question 4b" sheetId="6" r:id="rId4"/>
    <sheet name="Before and after MBA (Paird SAM" sheetId="7" r:id="rId5"/>
    <sheet name="Question 5" sheetId="26" r:id="rId6"/>
    <sheet name="_STDS_DG1701C017" sheetId="27" state="hidden" r:id="rId7"/>
    <sheet name="_STDS_DG25E77E6" sheetId="28" state="hidden" r:id="rId8"/>
    <sheet name="_STDS_DG2F3296FE" sheetId="29" state="hidden" r:id="rId9"/>
    <sheet name="Question 6" sheetId="32" r:id="rId10"/>
    <sheet name="Question 4A" sheetId="34" r:id="rId11"/>
  </sheets>
  <definedNames>
    <definedName name="PalisadeReportWorksheetCreatedBy" localSheetId="10" hidden="1">"StatTools"</definedName>
    <definedName name="PalisadeReportWorksheetCreatedBy" localSheetId="3" hidden="1">"StatTools"</definedName>
    <definedName name="PalisadeReportWorksheetCreatedBy" localSheetId="5" hidden="1">"StatTools"</definedName>
    <definedName name="PalisadeReportWorksheetCreatedBy" localSheetId="9" hidden="1">"StatTools"</definedName>
    <definedName name="ST_After">'Before and after MBA (Paird SAM'!$C$2:$C$11</definedName>
    <definedName name="ST_Before">'Before and after MBA (Paird SAM'!$B$2:$B$11</definedName>
    <definedName name="ST_bffat">Breakfast!$B$2:$B$219</definedName>
    <definedName name="ST_Calories">menu!$D$2:$D$261</definedName>
    <definedName name="ST_CaloriesfromFat">menu!$E$2:$E$261</definedName>
    <definedName name="ST_Category">menu!$A$2:$A$261</definedName>
    <definedName name="ST_Item">menu!$B$2:$B$261</definedName>
    <definedName name="ST_otherfat">Breakfast!$A$2:$A$219</definedName>
    <definedName name="ST_SaturatedFat">menu!$H$2:$H$261</definedName>
    <definedName name="ST_ServingSize">menu!$C$2:$C$261</definedName>
    <definedName name="ST_TotalFat">menu!$F$2:$F$261</definedName>
    <definedName name="ST_TotalFatDailyValue">menu!$G$2:$G$261</definedName>
    <definedName name="StatToolsHeader" localSheetId="10">'Question 4A'!$1:$5</definedName>
    <definedName name="StatToolsHeader" localSheetId="3">'Question 4b'!$1:$5</definedName>
    <definedName name="StatToolsHeader" localSheetId="5">'Question 5'!$1:$5</definedName>
    <definedName name="StatToolsHeader" localSheetId="9">'Question 6'!$1:$5</definedName>
    <definedName name="STWBD_StatToolsHypothesisTest_AnalysisType" hidden="1">" 0"</definedName>
    <definedName name="STWBD_StatToolsHypothesisTest_DefaultDataFormat" hidden="1">" 0"</definedName>
    <definedName name="STWBD_StatToolsHypothesisTest_HasDefaultInfo" hidden="1">"TRUE"</definedName>
    <definedName name="STWBD_StatToolsHypothesisTest_InputType" hidden="1">" 0"</definedName>
    <definedName name="STWBD_StatToolsHypothesisTest_KnownPopulationStdDev" hidden="1">"FALSE"</definedName>
    <definedName name="STWBD_StatToolsHypothesisTest_MeanAlternativeType" hidden="1">" 2"</definedName>
    <definedName name="STWBD_StatToolsHypothesisTest_MeanNullValue" hidden="1">" 5"</definedName>
    <definedName name="STWBD_StatToolsHypothesisTest_MeanValueList" hidden="1">0</definedName>
    <definedName name="STWBD_StatToolsHypothesisTest_PerformFTest" hidden="1">"FALSE"</definedName>
    <definedName name="STWBD_StatToolsHypothesisTest_PerformMeanTest" hidden="1">"TRUE"</definedName>
    <definedName name="STWBD_StatToolsHypothesisTest_PerformStdDevTest" hidden="1">"FALSE"</definedName>
    <definedName name="STWBD_StatToolsHypothesisTest_SampleSizeValueList" hidden="1">0</definedName>
    <definedName name="STWBD_StatToolsHypothesisTest_SelectedVariableNameList" hidden="1">1</definedName>
    <definedName name="STWBD_StatToolsHypothesisTest_SelectedVariableNameList_1" hidden="1">"-1"</definedName>
    <definedName name="STWBD_StatToolsHypothesisTest_StdDevAlternativeType" hidden="1">" 0"</definedName>
    <definedName name="STWBD_StatToolsHypothesisTest_StdDevNullValue" hidden="1">" 1"</definedName>
    <definedName name="STWBD_StatToolsHypothesisTest_StdDevValueList" hidden="1">0</definedName>
    <definedName name="STWBD_StatToolsHypothesisTest_VariableList" hidden="1">1</definedName>
    <definedName name="STWBD_StatToolsHypothesisTest_VariableList_1" hidden="1">"U_x0001_VG7D81A765FEF26A_x0001_"</definedName>
    <definedName name="STWBD_StatToolsHypothesisTest_VariableNameList" hidden="1">0</definedName>
    <definedName name="STWBD_StatToolsHypothesisTest_VariableSet" hidden="1">"Variable Set #1"</definedName>
    <definedName name="STWBD_StatToolsHypothesisTest_VarSelectorDefaultDataSet" hidden="1">"DG1701C017"</definedName>
  </definedNames>
  <calcPr calcId="171027"/>
</workbook>
</file>

<file path=xl/calcChain.xml><?xml version="1.0" encoding="utf-8"?>
<calcChain xmlns="http://schemas.openxmlformats.org/spreadsheetml/2006/main">
  <c r="B13" i="34" l="1"/>
  <c r="B9" i="29"/>
  <c r="B9" i="28"/>
  <c r="B9" i="27"/>
  <c r="B13" i="32"/>
  <c r="M15" i="7"/>
  <c r="M14" i="7"/>
  <c r="M13" i="7"/>
  <c r="M8" i="7"/>
  <c r="B11" i="34"/>
  <c r="B10" i="34"/>
  <c r="B9" i="34"/>
  <c r="B10" i="32"/>
  <c r="B9" i="32"/>
  <c r="B11" i="32"/>
  <c r="M6" i="7"/>
  <c r="M5" i="7"/>
  <c r="M4" i="7"/>
  <c r="B15" i="34" l="1"/>
  <c r="B14" i="34"/>
  <c r="B16" i="34" s="1"/>
  <c r="B14" i="32"/>
  <c r="B16" i="32" s="1"/>
  <c r="B15" i="32"/>
  <c r="M10" i="7"/>
  <c r="M9" i="7"/>
  <c r="M11" i="7" s="1"/>
  <c r="B16" i="29"/>
  <c r="B13" i="29"/>
  <c r="B7" i="29"/>
  <c r="B3" i="29"/>
  <c r="B16" i="28"/>
  <c r="B13" i="28"/>
  <c r="B7" i="28"/>
  <c r="B3" i="28"/>
  <c r="B34" i="27"/>
  <c r="B31" i="27"/>
  <c r="B28" i="27"/>
  <c r="B25" i="27"/>
  <c r="B22" i="27"/>
  <c r="B19" i="27"/>
  <c r="B16" i="27"/>
  <c r="B13" i="27"/>
  <c r="B7" i="27"/>
  <c r="B3" i="27"/>
  <c r="B13" i="26"/>
  <c r="E7" i="2"/>
  <c r="J4" i="1"/>
  <c r="B9" i="4"/>
  <c r="H3" i="7"/>
  <c r="F3" i="7"/>
  <c r="H2" i="7"/>
  <c r="F2" i="7"/>
  <c r="C16" i="6"/>
  <c r="B16" i="6"/>
  <c r="E4" i="2"/>
  <c r="E2" i="2"/>
  <c r="E6" i="2" s="1"/>
  <c r="J2" i="1"/>
  <c r="B10" i="26"/>
  <c r="B9" i="26"/>
  <c r="B11" i="26"/>
  <c r="C9" i="6"/>
  <c r="B11" i="6"/>
  <c r="C11" i="6"/>
  <c r="B10" i="6"/>
  <c r="C10" i="6"/>
  <c r="B9" i="6"/>
  <c r="B17" i="34"/>
  <c r="B17" i="32"/>
  <c r="M12" i="7"/>
  <c r="B20" i="34" l="1"/>
  <c r="B19" i="34"/>
  <c r="B18" i="34"/>
  <c r="B19" i="32"/>
  <c r="B18" i="32"/>
  <c r="B20" i="32"/>
  <c r="B14" i="26"/>
  <c r="B16" i="26" s="1"/>
  <c r="B15" i="26"/>
  <c r="F6" i="7"/>
  <c r="J6" i="1"/>
  <c r="J7" i="1" s="1"/>
  <c r="B19" i="6"/>
  <c r="B18" i="6" s="1"/>
  <c r="B17" i="6"/>
  <c r="C17" i="6"/>
  <c r="C18" i="6"/>
  <c r="C19" i="6" s="1"/>
  <c r="B17" i="26"/>
  <c r="B20" i="26" l="1"/>
  <c r="B19" i="26"/>
  <c r="B18" i="26"/>
  <c r="C20" i="6"/>
  <c r="B20" i="6"/>
  <c r="C21" i="6"/>
  <c r="B21" i="6"/>
  <c r="B24" i="6" l="1"/>
  <c r="B23" i="6"/>
  <c r="B22" i="6"/>
  <c r="C24" i="6"/>
  <c r="C23" i="6"/>
  <c r="C22"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pan chen</author>
  </authors>
  <commentList>
    <comment ref="A14" authorId="0" shapeId="0" xr:uid="{00000000-0006-0000-0300-000001000000}">
      <text>
        <r>
          <rPr>
            <b/>
            <u/>
            <sz val="9"/>
            <color indexed="81"/>
            <rFont val="Tahoma"/>
            <family val="2"/>
          </rPr>
          <t>StatTools Note:</t>
        </r>
        <r>
          <rPr>
            <sz val="9"/>
            <color indexed="81"/>
            <rFont val="Tahoma"/>
            <family val="2"/>
          </rPr>
          <t xml:space="preserve">
These results are based on the assumption that the variable(s) are approximately normally distributed.  If this is not the case, then these results might not be valid, especially if the sample size is small.</t>
        </r>
      </text>
    </comment>
    <comment ref="B14" authorId="0" shapeId="0" xr:uid="{00000000-0006-0000-0300-000002000000}">
      <text>
        <r>
          <rPr>
            <b/>
            <u/>
            <sz val="9"/>
            <color indexed="81"/>
            <rFont val="Tahoma"/>
            <family val="2"/>
          </rPr>
          <t>StatTools Note:</t>
        </r>
        <r>
          <rPr>
            <sz val="9"/>
            <color indexed="81"/>
            <rFont val="Tahoma"/>
            <family val="2"/>
          </rPr>
          <t xml:space="preserve">
The results in this column assume the two samples being compared come from populations with equal variances.</t>
        </r>
      </text>
    </comment>
    <comment ref="C14" authorId="0" shapeId="0" xr:uid="{00000000-0006-0000-0300-000003000000}">
      <text>
        <r>
          <rPr>
            <b/>
            <u/>
            <sz val="9"/>
            <color indexed="81"/>
            <rFont val="Tahoma"/>
            <family val="2"/>
          </rPr>
          <t>StatTools Note:</t>
        </r>
        <r>
          <rPr>
            <sz val="9"/>
            <color indexed="81"/>
            <rFont val="Tahoma"/>
            <family val="2"/>
          </rPr>
          <t xml:space="preserve">
The results in this column assume the two samples being compared come from populations with unequal variances.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pan chen</author>
  </authors>
  <commentList>
    <comment ref="L3" authorId="0" shapeId="0" xr:uid="{0D82A25C-3435-4283-948B-B563CD0C6A41}">
      <text>
        <r>
          <rPr>
            <b/>
            <u/>
            <sz val="9"/>
            <color indexed="81"/>
            <rFont val="Tahoma"/>
            <family val="2"/>
          </rPr>
          <t>StatTools Note:</t>
        </r>
        <r>
          <rPr>
            <sz val="9"/>
            <color indexed="81"/>
            <rFont val="Tahoma"/>
            <family val="2"/>
          </rPr>
          <t xml:space="preserve">
These results are based on the assumption that the variable(s) are approximately normally distributed.  If this is not the case, then these results might not be valid, especially if the sample size is small.</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pan chen</author>
  </authors>
  <commentList>
    <comment ref="A8" authorId="0" shapeId="0" xr:uid="{00000000-0006-0000-0500-000001000000}">
      <text>
        <r>
          <rPr>
            <b/>
            <u/>
            <sz val="9"/>
            <color indexed="81"/>
            <rFont val="Tahoma"/>
            <family val="2"/>
          </rPr>
          <t>StatTools Note:</t>
        </r>
        <r>
          <rPr>
            <sz val="9"/>
            <color indexed="81"/>
            <rFont val="Tahoma"/>
            <family val="2"/>
          </rPr>
          <t xml:space="preserve">
These results are based on the assumption that the variable(s) are approximately normally distributed.  If this is not the case, then these results might not be valid, especially if the sample size is small.</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pan chen</author>
  </authors>
  <commentList>
    <comment ref="A8" authorId="0" shapeId="0" xr:uid="{82D8ED2B-6337-4DE8-85E3-D2B12B365B2E}">
      <text>
        <r>
          <rPr>
            <b/>
            <u/>
            <sz val="9"/>
            <color indexed="81"/>
            <rFont val="Tahoma"/>
            <family val="2"/>
          </rPr>
          <t>StatTools Note:</t>
        </r>
        <r>
          <rPr>
            <sz val="9"/>
            <color indexed="81"/>
            <rFont val="Tahoma"/>
            <family val="2"/>
          </rPr>
          <t xml:space="preserve">
These results are based on the assumption that the variable(s) are approximately normally distributed.  If this is not the case, then these results might not be valid, especially if the sample size is small.</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pan chen</author>
  </authors>
  <commentList>
    <comment ref="A8" authorId="0" shapeId="0" xr:uid="{AC9A96E1-C97C-470F-892B-93E9AA972883}">
      <text>
        <r>
          <rPr>
            <b/>
            <u/>
            <sz val="9"/>
            <color indexed="81"/>
            <rFont val="Tahoma"/>
            <family val="2"/>
          </rPr>
          <t>StatTools Note:</t>
        </r>
        <r>
          <rPr>
            <sz val="9"/>
            <color indexed="81"/>
            <rFont val="Tahoma"/>
            <family val="2"/>
          </rPr>
          <t xml:space="preserve">
These results are based on the assumption that the variable(s) are approximately normally distributed.  If this is not the case, then these results might not be valid, especially if the sample size is small.</t>
        </r>
      </text>
    </comment>
  </commentList>
</comments>
</file>

<file path=xl/sharedStrings.xml><?xml version="1.0" encoding="utf-8"?>
<sst xmlns="http://schemas.openxmlformats.org/spreadsheetml/2006/main" count="1091" uniqueCount="544">
  <si>
    <t>Category</t>
  </si>
  <si>
    <t>Item</t>
  </si>
  <si>
    <t>Serving Size</t>
  </si>
  <si>
    <t>Calories</t>
  </si>
  <si>
    <t>Calories from Fat</t>
  </si>
  <si>
    <t>Total Fat</t>
  </si>
  <si>
    <t>Total Fat (% Daily Value)</t>
  </si>
  <si>
    <t>Saturated Fat</t>
  </si>
  <si>
    <t>Saturated Fat (% Daily Value)</t>
  </si>
  <si>
    <t>Trans Fat</t>
  </si>
  <si>
    <t>Cholesterol</t>
  </si>
  <si>
    <t>Cholesterol (% Daily Value)</t>
  </si>
  <si>
    <t>Sodium</t>
  </si>
  <si>
    <t>Sodium (% Daily Value)</t>
  </si>
  <si>
    <t>Carbohydrates</t>
  </si>
  <si>
    <t>Carbohydrates (% Daily Value)</t>
  </si>
  <si>
    <t>Dietary Fiber</t>
  </si>
  <si>
    <t>Dietary Fiber (% Daily Value)</t>
  </si>
  <si>
    <t>Sugars</t>
  </si>
  <si>
    <t>Protein</t>
  </si>
  <si>
    <t>Vitamin A (% Daily Value)</t>
  </si>
  <si>
    <t>Vitamin C (% Daily Value)</t>
  </si>
  <si>
    <t>Calcium (% Daily Value)</t>
  </si>
  <si>
    <t>Iron (% Daily Value)</t>
  </si>
  <si>
    <t>Breakfast</t>
  </si>
  <si>
    <t>Egg McMuffin</t>
  </si>
  <si>
    <t>4.8 oz (136 g)</t>
  </si>
  <si>
    <t>Egg White Delight</t>
  </si>
  <si>
    <t>4.8 oz (135 g)</t>
  </si>
  <si>
    <t>Sausage McMuffin</t>
  </si>
  <si>
    <t>3.9 oz (111 g)</t>
  </si>
  <si>
    <t>Sausage McMuffin with Egg</t>
  </si>
  <si>
    <t>5.7 oz (161 g)</t>
  </si>
  <si>
    <t>Sausage McMuffin with Egg Whites</t>
  </si>
  <si>
    <t>Steak &amp; Egg McMuffin</t>
  </si>
  <si>
    <t>6.5 oz (185 g)</t>
  </si>
  <si>
    <t>Bacon, Egg &amp; Cheese Biscuit (Regular Biscuit)</t>
  </si>
  <si>
    <t>5.3 oz (150 g)</t>
  </si>
  <si>
    <t>Bacon, Egg &amp; Cheese Biscuit (Large Biscuit)</t>
  </si>
  <si>
    <t>5.8 oz (164 g)</t>
  </si>
  <si>
    <t>Bacon, Egg &amp; Cheese Biscuit with Egg Whites (Regular Biscuit)</t>
  </si>
  <si>
    <t>5.4 oz (153 g)</t>
  </si>
  <si>
    <t>Bacon, Egg &amp; Cheese Biscuit with Egg Whites (Large Biscuit)</t>
  </si>
  <si>
    <t>5.9 oz (167 g)</t>
  </si>
  <si>
    <t>Sausage Biscuit (Regular Biscuit)</t>
  </si>
  <si>
    <t>4.1 oz (117 g)</t>
  </si>
  <si>
    <t>Sausage Biscuit (Large Biscuit)</t>
  </si>
  <si>
    <t>4.6 oz (131 g)</t>
  </si>
  <si>
    <t>Sausage Biscuit with Egg (Regular Biscuit)</t>
  </si>
  <si>
    <t>5.7 oz (163 g)</t>
  </si>
  <si>
    <t>Sausage Biscuit with Egg (Large Biscuit)</t>
  </si>
  <si>
    <t>6.2 oz (177 g)</t>
  </si>
  <si>
    <t>Sausage Biscuit with Egg Whites (Regular Biscuit)</t>
  </si>
  <si>
    <t>Sausage Biscuit with Egg Whites (Large Biscuit)</t>
  </si>
  <si>
    <t>6.4 oz (181 g)</t>
  </si>
  <si>
    <t>Southern Style Chicken Biscuit (Regular Biscuit)</t>
  </si>
  <si>
    <t>5 oz (143 g)</t>
  </si>
  <si>
    <t>Southern Style Chicken Biscuit (Large Biscuit)</t>
  </si>
  <si>
    <t>5.5 oz (157 g)</t>
  </si>
  <si>
    <t>Steak &amp; Egg Biscuit (Regular Biscuit)</t>
  </si>
  <si>
    <t>7.1 oz (201 g)</t>
  </si>
  <si>
    <t>Bacon, Egg &amp; Cheese McGriddles</t>
  </si>
  <si>
    <t>6.1 oz (174 g)</t>
  </si>
  <si>
    <t>Bacon, Egg &amp; Cheese McGriddles with Egg Whites</t>
  </si>
  <si>
    <t>6.3 oz (178 g)</t>
  </si>
  <si>
    <t>Sausage McGriddles</t>
  </si>
  <si>
    <t>5 oz (141 g)</t>
  </si>
  <si>
    <t>Sausage, Egg &amp; Cheese McGriddles</t>
  </si>
  <si>
    <t>Sausage, Egg &amp; Cheese McGriddles with Egg Whites</t>
  </si>
  <si>
    <t>7.2 oz (205 g)</t>
  </si>
  <si>
    <t>Bacon, Egg &amp; Cheese Bagel</t>
  </si>
  <si>
    <t>6.9 oz (197 g)</t>
  </si>
  <si>
    <t>Bacon, Egg &amp; Cheese Bagel with Egg Whites</t>
  </si>
  <si>
    <t>Steak, Egg &amp; Cheese Bagel</t>
  </si>
  <si>
    <t>8.5 oz (241 g)</t>
  </si>
  <si>
    <t>Big Breakfast (Regular Biscuit)</t>
  </si>
  <si>
    <t>9.5 oz (269 g)</t>
  </si>
  <si>
    <t>Big Breakfast (Large Biscuit)</t>
  </si>
  <si>
    <t>10 oz (283 g)</t>
  </si>
  <si>
    <t>Big Breakfast with Egg Whites (Regular Biscuit)</t>
  </si>
  <si>
    <t>9.6 oz (272 g)</t>
  </si>
  <si>
    <t>Big Breakfast with Egg Whites (Large Biscuit)</t>
  </si>
  <si>
    <t>10.1 oz (286 g)</t>
  </si>
  <si>
    <t>Big Breakfast with Hotcakes (Regular Biscuit)</t>
  </si>
  <si>
    <t>14.8 oz (420 g)</t>
  </si>
  <si>
    <t>Big Breakfast with Hotcakes (Large Biscuit)</t>
  </si>
  <si>
    <t>15.3 oz (434 g)</t>
  </si>
  <si>
    <t>Big Breakfast with Hotcakes and Egg Whites (Regular Biscuit)</t>
  </si>
  <si>
    <t>14.9 oz (423 g)</t>
  </si>
  <si>
    <t>Big Breakfast with Hotcakes and Egg Whites (Large Biscuit)</t>
  </si>
  <si>
    <t>15.4 oz (437 g)</t>
  </si>
  <si>
    <t>Hotcakes</t>
  </si>
  <si>
    <t>5.3 oz (151 g)</t>
  </si>
  <si>
    <t>Hotcakes and Sausage</t>
  </si>
  <si>
    <t>6.8 oz (192 g)</t>
  </si>
  <si>
    <t>Sausage Burrito</t>
  </si>
  <si>
    <t>Hash Brown</t>
  </si>
  <si>
    <t>2 oz (56 g)</t>
  </si>
  <si>
    <t>Cinnamon Melts</t>
  </si>
  <si>
    <t>4 oz (114 g)</t>
  </si>
  <si>
    <t>Fruit &amp; Maple Oatmeal</t>
  </si>
  <si>
    <t>9.6 oz (251 g)</t>
  </si>
  <si>
    <t>Fruit &amp; Maple Oatmeal without Brown Sugar</t>
  </si>
  <si>
    <t>Beef &amp; Pork</t>
  </si>
  <si>
    <t>Big Mac</t>
  </si>
  <si>
    <t>7.4 oz (211 g)</t>
  </si>
  <si>
    <t>Quarter Pounder with Cheese</t>
  </si>
  <si>
    <t>7.1 oz (202 g)</t>
  </si>
  <si>
    <t>Quarter Pounder with Bacon &amp; Cheese</t>
  </si>
  <si>
    <t>8 oz (227 g)</t>
  </si>
  <si>
    <t>Quarter Pounder with Bacon Habanero Ranch</t>
  </si>
  <si>
    <t>8.3 oz (235 g)</t>
  </si>
  <si>
    <t>Quarter Pounder Deluxe</t>
  </si>
  <si>
    <t>8.6 oz (244 g)</t>
  </si>
  <si>
    <t>Double Quarter Pounder with Cheese</t>
  </si>
  <si>
    <t>Hamburger</t>
  </si>
  <si>
    <t>3.5 oz (98 g)</t>
  </si>
  <si>
    <t>Cheeseburger</t>
  </si>
  <si>
    <t>4 oz (113 g)</t>
  </si>
  <si>
    <t>Double Cheeseburger</t>
  </si>
  <si>
    <t>Bacon Clubhouse Burger</t>
  </si>
  <si>
    <t>9.5 oz (270 g)</t>
  </si>
  <si>
    <t>McDouble</t>
  </si>
  <si>
    <t>5.2 oz (147 g)</t>
  </si>
  <si>
    <t>Bacon McDouble</t>
  </si>
  <si>
    <t>Daily Double</t>
  </si>
  <si>
    <t>6.7 oz (190 g)</t>
  </si>
  <si>
    <t>JalapeÃ±o Double</t>
  </si>
  <si>
    <t>5.6 oz (159 g)</t>
  </si>
  <si>
    <t>McRib</t>
  </si>
  <si>
    <t>7.3 oz (208 g)</t>
  </si>
  <si>
    <t>Chicken &amp; Fish</t>
  </si>
  <si>
    <t>Premium Crispy Chicken Classic Sandwich</t>
  </si>
  <si>
    <t>7.5 oz (213 g)</t>
  </si>
  <si>
    <t>Premium Grilled Chicken Classic Sandwich</t>
  </si>
  <si>
    <t>7 oz (200 g)</t>
  </si>
  <si>
    <t>Premium Crispy Chicken Club Sandwich</t>
  </si>
  <si>
    <t>8.8 oz (249 g)</t>
  </si>
  <si>
    <t>Premium Grilled Chicken Club Sandwich</t>
  </si>
  <si>
    <t>Premium Crispy Chicken Ranch BLT Sandwich</t>
  </si>
  <si>
    <t>8.1 oz (230 g)</t>
  </si>
  <si>
    <t>Premium Grilled Chicken Ranch BLT Sandwich</t>
  </si>
  <si>
    <t>7.6 oz (217 g)</t>
  </si>
  <si>
    <t>Bacon Clubhouse Crispy Chicken Sandwich</t>
  </si>
  <si>
    <t>10 oz (284 g)</t>
  </si>
  <si>
    <t>Bacon Clubhouse Grilled Chicken Sandwich</t>
  </si>
  <si>
    <t>Southern Style Crispy Chicken Sandwich</t>
  </si>
  <si>
    <t>5.6 oz (160 g)</t>
  </si>
  <si>
    <t>McChicken</t>
  </si>
  <si>
    <t>5.1 oz (143 g)</t>
  </si>
  <si>
    <t>Bacon Cheddar McChicken</t>
  </si>
  <si>
    <t>6 oz (171 g)</t>
  </si>
  <si>
    <t>Bacon Buffalo Ranch McChicken</t>
  </si>
  <si>
    <t>Buffalo Ranch McChicken</t>
  </si>
  <si>
    <t>5.2 oz (148 g)</t>
  </si>
  <si>
    <t>Premium McWrap Chicken &amp; Bacon (Crispy Chicken)</t>
  </si>
  <si>
    <t>11.1 oz (316 g)</t>
  </si>
  <si>
    <t>Premium McWrap Chicken &amp; Bacon (Grilled Chicken)</t>
  </si>
  <si>
    <t>10.7 oz (302 g)</t>
  </si>
  <si>
    <t>Premium McWrap Chicken &amp; Ranch (Crispy Chicken)</t>
  </si>
  <si>
    <t>10.9 oz (310 g)</t>
  </si>
  <si>
    <t>Premium McWrap Chicken &amp; Ranch (Grilled Chicken)</t>
  </si>
  <si>
    <t>10.5 oz (297 g)</t>
  </si>
  <si>
    <t>Premium McWrap Southwest Chicken (Crispy Chicken)</t>
  </si>
  <si>
    <t>11.1 oz (314 g)</t>
  </si>
  <si>
    <t>Premium McWrap Southwest Chicken (Grilled Chicken)</t>
  </si>
  <si>
    <t>11.2 oz (318 g)</t>
  </si>
  <si>
    <t>Premium McWrap Chicken Sweet Chili (Crispy Chicken)</t>
  </si>
  <si>
    <t>10.7 oz (304 g)</t>
  </si>
  <si>
    <t>Premium McWrap Chicken Sweet Chili (Grilled Chicken)</t>
  </si>
  <si>
    <t>10.3 oz (291 g)</t>
  </si>
  <si>
    <t>Chicken McNuggets (4 piece)</t>
  </si>
  <si>
    <t>2.3 oz (65 g)</t>
  </si>
  <si>
    <t>Chicken McNuggets (6 piece)</t>
  </si>
  <si>
    <t>3.4 oz (97 g)</t>
  </si>
  <si>
    <t>Chicken McNuggets (10 piece)</t>
  </si>
  <si>
    <t>5.7 oz (162 g)</t>
  </si>
  <si>
    <t>Chicken McNuggets (20 piece)</t>
  </si>
  <si>
    <t>11.4 oz (323 g)</t>
  </si>
  <si>
    <t>Chicken McNuggets (40 piece)</t>
  </si>
  <si>
    <t>22.8 oz (646 g)</t>
  </si>
  <si>
    <t>Filet-O-Fish</t>
  </si>
  <si>
    <t>5 oz (142 g)</t>
  </si>
  <si>
    <t>Salads</t>
  </si>
  <si>
    <t>Premium Bacon Ranch Salad (without Chicken)</t>
  </si>
  <si>
    <t>7.9 oz (223 g)</t>
  </si>
  <si>
    <t>Premium Bacon Ranch Salad with Crispy Chicken</t>
  </si>
  <si>
    <t>9 oz (255 g)</t>
  </si>
  <si>
    <t>Premium Bacon Ranch Salad with Grilled Chicken</t>
  </si>
  <si>
    <t>Premium Southwest Salad (without Chicken)</t>
  </si>
  <si>
    <t>Premium Southwest Salad with Crispy Chicken</t>
  </si>
  <si>
    <t>12.3 oz (348 g)</t>
  </si>
  <si>
    <t>Premium Southwest Salad with Grilled Chicken</t>
  </si>
  <si>
    <t>11.8 oz (335 g)</t>
  </si>
  <si>
    <t>Snacks &amp; Sides</t>
  </si>
  <si>
    <t>Chipotle BBQ Snack Wrap (Crispy Chicken)</t>
  </si>
  <si>
    <t>4.6 oz (130 g)</t>
  </si>
  <si>
    <t>Chipotle BBQ Snack Wrap (Grilled Chicken)</t>
  </si>
  <si>
    <t>4.3 oz (123 g)</t>
  </si>
  <si>
    <t>Honey Mustard Snack Wrap (Crispy Chicken)</t>
  </si>
  <si>
    <t>Honey Mustard Snack Wrap (Grilled Chicken)</t>
  </si>
  <si>
    <t>4.1 oz (116 g)</t>
  </si>
  <si>
    <t>Ranch Snack Wrap (Crispy Chicken)</t>
  </si>
  <si>
    <t>4.5 oz (128 g)</t>
  </si>
  <si>
    <t>Ranch Snack Wrap (Grilled Chicken)</t>
  </si>
  <si>
    <t>4.3 oz (121 g)</t>
  </si>
  <si>
    <t>Small French Fries</t>
  </si>
  <si>
    <t>2.6 oz (75 g)</t>
  </si>
  <si>
    <t>Medium French Fries</t>
  </si>
  <si>
    <t>Large French Fries</t>
  </si>
  <si>
    <t>5.9 oz (168 g)</t>
  </si>
  <si>
    <t>Kids French Fries</t>
  </si>
  <si>
    <t>1.3 oz (38 g)</t>
  </si>
  <si>
    <t>Side Salad</t>
  </si>
  <si>
    <t>3.1 oz (87 g)</t>
  </si>
  <si>
    <t>Apple Slices</t>
  </si>
  <si>
    <t>1.2 oz (34 g)</t>
  </si>
  <si>
    <t>Fruit 'n Yogurt Parfait</t>
  </si>
  <si>
    <t>5.2 oz (149 g)</t>
  </si>
  <si>
    <t>Desserts</t>
  </si>
  <si>
    <t>Baked Apple Pie</t>
  </si>
  <si>
    <t>2.7 oz (77 g)</t>
  </si>
  <si>
    <t>Chocolate Chip Cookie</t>
  </si>
  <si>
    <t>1 cookie (33 g)</t>
  </si>
  <si>
    <t>Oatmeal Raisin Cookie</t>
  </si>
  <si>
    <t>Kids Ice Cream Cone</t>
  </si>
  <si>
    <t>1 oz (29 g)</t>
  </si>
  <si>
    <t>Hot Fudge Sundae</t>
  </si>
  <si>
    <t>6.3 oz (179 g)</t>
  </si>
  <si>
    <t>Hot Caramel Sundae</t>
  </si>
  <si>
    <t>6.4 oz (182 g)</t>
  </si>
  <si>
    <t>Strawberry Sundae</t>
  </si>
  <si>
    <t>Beverages</t>
  </si>
  <si>
    <t>Coca-Cola Classic (Small)</t>
  </si>
  <si>
    <t>16 fl oz cup</t>
  </si>
  <si>
    <t>Coca-Cola Classic (Medium)</t>
  </si>
  <si>
    <t>21 fl oz cup</t>
  </si>
  <si>
    <t>Coca-Cola Classic (Large)</t>
  </si>
  <si>
    <t>30 fl oz cup</t>
  </si>
  <si>
    <t>Coca-Cola Classic (Child)</t>
  </si>
  <si>
    <t>12 fl oz cup</t>
  </si>
  <si>
    <t>Diet Coke (Small)</t>
  </si>
  <si>
    <t>Diet Coke (Medium)</t>
  </si>
  <si>
    <t>Diet Coke (Large)</t>
  </si>
  <si>
    <t>Diet Coke (Child)</t>
  </si>
  <si>
    <t>Dr Pepper (Small)</t>
  </si>
  <si>
    <t>Dr Pepper (Medium)</t>
  </si>
  <si>
    <t>Dr Pepper (Large)</t>
  </si>
  <si>
    <t>Dr Pepper (Child)</t>
  </si>
  <si>
    <t>Diet Dr Pepper (Small)</t>
  </si>
  <si>
    <t>Diet Dr Pepper (Medium)</t>
  </si>
  <si>
    <t>Diet Dr Pepper (Large)</t>
  </si>
  <si>
    <t>Diet Dr Pepper (Child)</t>
  </si>
  <si>
    <t>Sprite (Small)</t>
  </si>
  <si>
    <t>Sprite (Medium)</t>
  </si>
  <si>
    <t>Sprite (Large)</t>
  </si>
  <si>
    <t>Sprite (Child)</t>
  </si>
  <si>
    <t>1% Low Fat Milk Jug</t>
  </si>
  <si>
    <t>1 carton (236 ml)</t>
  </si>
  <si>
    <t>Fat Free Chocolate Milk Jug</t>
  </si>
  <si>
    <t>Minute Maid 100% Apple Juice Box</t>
  </si>
  <si>
    <t>6 fl oz (177 ml)</t>
  </si>
  <si>
    <t>Minute Maid Orange Juice (Small)</t>
  </si>
  <si>
    <t>Minute Maid Orange Juice (Medium)</t>
  </si>
  <si>
    <t>Minute Maid Orange Juice (Large)</t>
  </si>
  <si>
    <t>22 fl oz cup</t>
  </si>
  <si>
    <t>Dasani Water Bottle</t>
  </si>
  <si>
    <t>16.9 fl oz</t>
  </si>
  <si>
    <t>Coffee &amp; Tea</t>
  </si>
  <si>
    <t>Iced Tea (Small)</t>
  </si>
  <si>
    <t>Iced Tea (Medium)</t>
  </si>
  <si>
    <t>Iced Tea (Large)</t>
  </si>
  <si>
    <t>Iced Tea (Child)</t>
  </si>
  <si>
    <t>Sweet Tea (Small)</t>
  </si>
  <si>
    <t>Sweet Tea (Medium)</t>
  </si>
  <si>
    <t>Sweet Tea (Large)</t>
  </si>
  <si>
    <t>Sweet Tea (Child)</t>
  </si>
  <si>
    <t>Coffee (Small)</t>
  </si>
  <si>
    <t>Coffee (Medium)</t>
  </si>
  <si>
    <t>Coffee (Large)</t>
  </si>
  <si>
    <t>Latte (Small)</t>
  </si>
  <si>
    <t>Latte (Medium)</t>
  </si>
  <si>
    <t>Latte (Large)</t>
  </si>
  <si>
    <t>20 fl oz cup</t>
  </si>
  <si>
    <t>Caramel Latte (Small)</t>
  </si>
  <si>
    <t>Caramel Latte (Medium)</t>
  </si>
  <si>
    <t>Caramel Latte (Large)</t>
  </si>
  <si>
    <t>Hazelnut Latte (Small)</t>
  </si>
  <si>
    <t>Hazelnut Latte (Medium)</t>
  </si>
  <si>
    <t>Hazelnut Latte (Large)</t>
  </si>
  <si>
    <t>French Vanilla Latte (Small)</t>
  </si>
  <si>
    <t>French Vanilla Latte (Medium)</t>
  </si>
  <si>
    <t>French Vanilla Latte (Large)</t>
  </si>
  <si>
    <t>Latte with Sugar Free French Vanilla Syrup (Small)</t>
  </si>
  <si>
    <t>Latte with Sugar Free French Vanilla Syrup (Medium)</t>
  </si>
  <si>
    <t>Latte with Sugar Free French Vanilla Syrup (Large)</t>
  </si>
  <si>
    <t>Nonfat Latte (Small)</t>
  </si>
  <si>
    <t>Nonfat Latte (Medium)</t>
  </si>
  <si>
    <t>Nonfat Latte (Large)</t>
  </si>
  <si>
    <t>Nonfat Caramel Latte (Small)</t>
  </si>
  <si>
    <t>Nonfat Caramel Latte (Medium)</t>
  </si>
  <si>
    <t>Nonfat Caramel Latte (Large)</t>
  </si>
  <si>
    <t>Nonfat Hazelnut Latte (Small)</t>
  </si>
  <si>
    <t>Nonfat Hazelnut Latte (Medium)</t>
  </si>
  <si>
    <t>Nonfat Hazelnut Latte (Large)</t>
  </si>
  <si>
    <t>Nonfat French Vanilla Latte (Small)</t>
  </si>
  <si>
    <t>Nonfat French Vanilla Latte (Medium)</t>
  </si>
  <si>
    <t>Nonfat French Vanilla Latte (Large)</t>
  </si>
  <si>
    <t>Nonfat Latte with Sugar Free French Vanilla Syrup (Small)</t>
  </si>
  <si>
    <t>Nonfat Latte with Sugar Free French Vanilla Syrup (Medium)</t>
  </si>
  <si>
    <t>Nonfat Latte with Sugar Free French Vanilla Syrup (Large)</t>
  </si>
  <si>
    <t>Mocha (Small)</t>
  </si>
  <si>
    <t>Mocha (Medium)</t>
  </si>
  <si>
    <t>Mocha (Large)</t>
  </si>
  <si>
    <t>Mocha with Nonfat Milk (Small)</t>
  </si>
  <si>
    <t>Mocha with Nonfat Milk (Medium)</t>
  </si>
  <si>
    <t>Mocha with Nonfat Milk (Large)</t>
  </si>
  <si>
    <t>Caramel Mocha (Small)</t>
  </si>
  <si>
    <t>Caramel Mocha (Medium)</t>
  </si>
  <si>
    <t>Caramel Mocha (Large)</t>
  </si>
  <si>
    <t>Nonfat Caramel Mocha (Small)</t>
  </si>
  <si>
    <t>Nonfat Caramel Mocha (Medium)</t>
  </si>
  <si>
    <t>Nonfat Caramel Mocha (Large)</t>
  </si>
  <si>
    <t>Hot Chocolate (Small)</t>
  </si>
  <si>
    <t>Hot Chocolate (Medium)</t>
  </si>
  <si>
    <t>Hot Chocolate (Large)</t>
  </si>
  <si>
    <t>Hot Chocolate with Nonfat Milk (Small)</t>
  </si>
  <si>
    <t>Hot Chocolate with Nonfat Milk (Medium)</t>
  </si>
  <si>
    <t>Hot Chocolate with Nonfat Milk (Large)</t>
  </si>
  <si>
    <t>Regular Iced Coffee (Small)</t>
  </si>
  <si>
    <t>Regular Iced Coffee (Medium)</t>
  </si>
  <si>
    <t>Regular Iced Coffee (Large)</t>
  </si>
  <si>
    <t>32 fl oz cup</t>
  </si>
  <si>
    <t>Caramel Iced Coffee (Small)</t>
  </si>
  <si>
    <t>Caramel Iced Coffee (Medium)</t>
  </si>
  <si>
    <t>Caramel Iced Coffee (Large)</t>
  </si>
  <si>
    <t>Hazelnut Iced Coffee (Small)</t>
  </si>
  <si>
    <t>Hazelnut Iced Coffee (Medium)</t>
  </si>
  <si>
    <t>Hazelnut Iced Coffee (Large)</t>
  </si>
  <si>
    <t>French Vanilla Iced Coffee (Small)</t>
  </si>
  <si>
    <t>French Vanilla Iced Coffee (Medium)</t>
  </si>
  <si>
    <t>French Vanilla Iced Coffee (Large)</t>
  </si>
  <si>
    <t>Iced Coffee with Sugar Free French Vanilla Syrup (Small)</t>
  </si>
  <si>
    <t>Iced Coffee with Sugar Free French Vanilla Syrup (Medium)</t>
  </si>
  <si>
    <t>Iced Coffee with Sugar Free French Vanilla Syrup (Large)</t>
  </si>
  <si>
    <t>Iced Mocha (Small)</t>
  </si>
  <si>
    <t>Iced Mocha (Medium)</t>
  </si>
  <si>
    <t>Iced Mocha (Large)</t>
  </si>
  <si>
    <t>Iced Mocha with Nonfat Milk (Small)</t>
  </si>
  <si>
    <t>Iced Mocha with Nonfat Milk (Medium)</t>
  </si>
  <si>
    <t>Iced Mocha with Nonfat Milk (Large)</t>
  </si>
  <si>
    <t>Iced Caramel Mocha (Small)</t>
  </si>
  <si>
    <t>Iced Caramel Mocha (Medium)</t>
  </si>
  <si>
    <t>Iced Caramel Mocha (Large)</t>
  </si>
  <si>
    <t>Iced Nonfat Caramel Mocha (Small)</t>
  </si>
  <si>
    <t>Iced Nonfat Caramel Mocha (Medium)</t>
  </si>
  <si>
    <t>Iced Nonfat Caramel Mocha (Large)</t>
  </si>
  <si>
    <t>FrappÃ© Mocha (Small)</t>
  </si>
  <si>
    <t>FrappÃ© Mocha (Medium)</t>
  </si>
  <si>
    <t>FrappÃ© Mocha (Large)</t>
  </si>
  <si>
    <t>FrappÃ© Caramel (Small)</t>
  </si>
  <si>
    <t>FrappÃ© Caramel (Medium)</t>
  </si>
  <si>
    <t>FrappÃ© Caramel (Large)</t>
  </si>
  <si>
    <t>FrappÃ© Chocolate Chip (Small)</t>
  </si>
  <si>
    <t>FrappÃ© Chocolate Chip (Medium)</t>
  </si>
  <si>
    <t>FrappÃ© Chocolate Chip (Large)</t>
  </si>
  <si>
    <t>Smoothies &amp; Shakes</t>
  </si>
  <si>
    <t>Blueberry Pomegranate Smoothie (Small)</t>
  </si>
  <si>
    <t>Blueberry Pomegranate Smoothie (Medium)</t>
  </si>
  <si>
    <t>Blueberry Pomegranate Smoothie (Large)</t>
  </si>
  <si>
    <t>Strawberry Banana Smoothie (Small)</t>
  </si>
  <si>
    <t>Strawberry Banana Smoothie (Medium)</t>
  </si>
  <si>
    <t>Strawberry Banana Smoothie (Large)</t>
  </si>
  <si>
    <t>Mango Pineapple Smoothie (Small)</t>
  </si>
  <si>
    <t>Mango Pineapple Smoothie (Medium)</t>
  </si>
  <si>
    <t>Mango Pineapple Smoothie (Large)</t>
  </si>
  <si>
    <t>Vanilla Shake (Small)</t>
  </si>
  <si>
    <t>Vanilla Shake (Medium)</t>
  </si>
  <si>
    <t>Vanilla Shake (Large)</t>
  </si>
  <si>
    <t>Strawberry Shake (Small)</t>
  </si>
  <si>
    <t>Strawberry Shake (Medium)</t>
  </si>
  <si>
    <t>Strawberry Shake (Large)</t>
  </si>
  <si>
    <t>Chocolate Shake (Small)</t>
  </si>
  <si>
    <t>Chocolate Shake (Medium)</t>
  </si>
  <si>
    <t>Chocolate Shake (Large)</t>
  </si>
  <si>
    <t>Shamrock Shake (Medium)</t>
  </si>
  <si>
    <t>Shamrock Shake (Large)</t>
  </si>
  <si>
    <t>McFlurry with M&amp;Mâ€™s Candies (Small)</t>
  </si>
  <si>
    <t>McFlurry with M&amp;Mâ€™s Candies (Medium)</t>
  </si>
  <si>
    <t>16.2 oz (460 g)</t>
  </si>
  <si>
    <t>McFlurry with M&amp;Mâ€™s Candies (Snack)</t>
  </si>
  <si>
    <t>7.3 oz (207 g)</t>
  </si>
  <si>
    <t>McFlurry with Oreo Cookies (Small)</t>
  </si>
  <si>
    <t>10.1 oz (285 g)</t>
  </si>
  <si>
    <t>McFlurry with Oreo Cookies (Medium)</t>
  </si>
  <si>
    <t>13.4 oz (381 g)</t>
  </si>
  <si>
    <t>McFlurry with Oreo Cookies (Snack)</t>
  </si>
  <si>
    <t>McFlurry with Reese's Peanut Butter Cups (Medium)</t>
  </si>
  <si>
    <t>14.2 oz (403 g)</t>
  </si>
  <si>
    <t>McFlurry with Reese's Peanut Butter Cups (Snack)</t>
  </si>
  <si>
    <t>xbar</t>
  </si>
  <si>
    <t>n</t>
  </si>
  <si>
    <t>u0</t>
  </si>
  <si>
    <t>s</t>
  </si>
  <si>
    <t>t</t>
  </si>
  <si>
    <t>p-value</t>
  </si>
  <si>
    <t>bf fat</t>
  </si>
  <si>
    <t>other fat</t>
  </si>
  <si>
    <t>StatTools Version that generated sheet, Major</t>
  </si>
  <si>
    <t>StatTools Version that generated sheet, Minor</t>
  </si>
  <si>
    <t>StatTools Version that generated sheet, Revision</t>
  </si>
  <si>
    <t>Min. StatTools Version to Read Sheet, Major (note ST versions before 1.1.1 don't perform forward compatibility check)</t>
  </si>
  <si>
    <t>Min. StatTools Version to Read Sheet, Minor</t>
  </si>
  <si>
    <t>Min. StatTools Version to Read Sheet, Revision</t>
  </si>
  <si>
    <t>Min. StatTools version to not put up warning about extra info, Major</t>
  </si>
  <si>
    <t>Min. StatTools version to not put up warning about extra info, Minor</t>
  </si>
  <si>
    <t>Min. StatTools version to not put up warning about extra info, Revision</t>
  </si>
  <si>
    <t>Name</t>
  </si>
  <si>
    <t>Data Set #1</t>
  </si>
  <si>
    <t>GUID</t>
  </si>
  <si>
    <t>DG25E77E6</t>
  </si>
  <si>
    <t>Format Range</t>
  </si>
  <si>
    <t>Variable Layout</t>
  </si>
  <si>
    <t>Columns</t>
  </si>
  <si>
    <t>Variable Names In Cells</t>
  </si>
  <si>
    <t>Variable Names In 2nd Cells</t>
  </si>
  <si>
    <t>Data Set Ranges</t>
  </si>
  <si>
    <t>Data Sheet Format</t>
  </si>
  <si>
    <t>Formula Eval Cell</t>
  </si>
  <si>
    <t>Num Stored Vars</t>
  </si>
  <si>
    <t>1 : Info</t>
  </si>
  <si>
    <t>VGEE049FA10611FD7</t>
  </si>
  <si>
    <t>var1</t>
  </si>
  <si>
    <t>ST_otherfat</t>
  </si>
  <si>
    <t>1 : Ranges</t>
  </si>
  <si>
    <t>1 : MultiRefs</t>
  </si>
  <si>
    <t>2 : Info</t>
  </si>
  <si>
    <t>VG2C86197D273E077F</t>
  </si>
  <si>
    <t>var2</t>
  </si>
  <si>
    <t>ST_bffat</t>
  </si>
  <si>
    <t>2 : Ranges</t>
  </si>
  <si>
    <t>2 : MultiRefs</t>
  </si>
  <si>
    <t>StatTools Report</t>
  </si>
  <si>
    <t>Analysis:</t>
  </si>
  <si>
    <t>Hypothesis Test</t>
  </si>
  <si>
    <t>Performed By:</t>
  </si>
  <si>
    <t>pan chen</t>
  </si>
  <si>
    <t>Date:</t>
  </si>
  <si>
    <t>Monday, November 27, 2017</t>
  </si>
  <si>
    <t>Updating:</t>
  </si>
  <si>
    <t>Live</t>
  </si>
  <si>
    <t>Sample Summaries</t>
  </si>
  <si>
    <t>Sample Size</t>
  </si>
  <si>
    <t>Sample Mean</t>
  </si>
  <si>
    <t>Sample Std Dev</t>
  </si>
  <si>
    <t>Hypothesis Test (Difference of Means)</t>
  </si>
  <si>
    <t>Equal</t>
  </si>
  <si>
    <t>Variances</t>
  </si>
  <si>
    <t>Unequal</t>
  </si>
  <si>
    <t>Hypothesized Mean Difference</t>
  </si>
  <si>
    <t>Alternative Hypothesis</t>
  </si>
  <si>
    <t>Sample Mean Difference</t>
  </si>
  <si>
    <t>Standard Error of Difference</t>
  </si>
  <si>
    <t>Degrees of Freedom</t>
  </si>
  <si>
    <t>t-Test Statistic</t>
  </si>
  <si>
    <t>p-Value</t>
  </si>
  <si>
    <t>Null Hypoth. at 10% Significance</t>
  </si>
  <si>
    <t>Null Hypoth. at 5% Significance</t>
  </si>
  <si>
    <t>Null Hypoth. at 1% Significance</t>
  </si>
  <si>
    <t>Salaries</t>
  </si>
  <si>
    <t>DG2F3296FE</t>
  </si>
  <si>
    <t>VG98A26CA1FACFF5A</t>
  </si>
  <si>
    <t>ST_Before</t>
  </si>
  <si>
    <t>VG57194D9BD27907</t>
  </si>
  <si>
    <t>ST_After</t>
  </si>
  <si>
    <t>xbar1</t>
  </si>
  <si>
    <t>xbar2</t>
  </si>
  <si>
    <t>sd1</t>
  </si>
  <si>
    <t>sd2</t>
  </si>
  <si>
    <t>n1</t>
  </si>
  <si>
    <t>n2</t>
  </si>
  <si>
    <t>test</t>
  </si>
  <si>
    <t>Mcdonalds</t>
  </si>
  <si>
    <t>DG1701C017</t>
  </si>
  <si>
    <t>VG191EBCA6238BCD0E</t>
  </si>
  <si>
    <t>ST_Category</t>
  </si>
  <si>
    <t>VG1B69A81527B777F9</t>
  </si>
  <si>
    <t>ST_Item</t>
  </si>
  <si>
    <t>3 : Info</t>
  </si>
  <si>
    <t>VG6C6D1472601F2B2</t>
  </si>
  <si>
    <t>var3</t>
  </si>
  <si>
    <t>ST_ServingSize</t>
  </si>
  <si>
    <t>3 : Ranges</t>
  </si>
  <si>
    <t>3 : MultiRefs</t>
  </si>
  <si>
    <t>4 : Info</t>
  </si>
  <si>
    <t>VG4D929B1E4CAE07</t>
  </si>
  <si>
    <t>var4</t>
  </si>
  <si>
    <t>ST_Calories</t>
  </si>
  <si>
    <t>4 : Ranges</t>
  </si>
  <si>
    <t>4 : MultiRefs</t>
  </si>
  <si>
    <t>5 : Info</t>
  </si>
  <si>
    <t>VG2EA2D9F937ACEBEC</t>
  </si>
  <si>
    <t>var5</t>
  </si>
  <si>
    <t>ST_CaloriesfromFat</t>
  </si>
  <si>
    <t>5 : Ranges</t>
  </si>
  <si>
    <t>5 : MultiRefs</t>
  </si>
  <si>
    <t>6 : Info</t>
  </si>
  <si>
    <t>VG1323E9A73A1DD8E3</t>
  </si>
  <si>
    <t>var6</t>
  </si>
  <si>
    <t>ST_TotalFat</t>
  </si>
  <si>
    <t>6 : Ranges</t>
  </si>
  <si>
    <t>6 : MultiRefs</t>
  </si>
  <si>
    <t>7 : Info</t>
  </si>
  <si>
    <t>VGC28C7431F376D55</t>
  </si>
  <si>
    <t>var7</t>
  </si>
  <si>
    <t>ST_TotalFatDailyValue</t>
  </si>
  <si>
    <t>7 : Ranges</t>
  </si>
  <si>
    <t>7 : MultiRefs</t>
  </si>
  <si>
    <t>8 : Info</t>
  </si>
  <si>
    <t>VG7D81A765FEF26A</t>
  </si>
  <si>
    <t>var8</t>
  </si>
  <si>
    <t>ST_SaturatedFat</t>
  </si>
  <si>
    <t>8 : Ranges</t>
  </si>
  <si>
    <t>8 : MultiRefs</t>
  </si>
  <si>
    <t>Hypothesized Mean</t>
  </si>
  <si>
    <t>Standard Error of Mean</t>
  </si>
  <si>
    <t>.</t>
  </si>
  <si>
    <t>Before  MBA</t>
  </si>
  <si>
    <t>After MBA</t>
  </si>
  <si>
    <t>Nilava</t>
  </si>
  <si>
    <t>Shreyas</t>
  </si>
  <si>
    <t>Mengting</t>
  </si>
  <si>
    <t>Max</t>
  </si>
  <si>
    <t>Yunghsin</t>
  </si>
  <si>
    <t>Leah</t>
  </si>
  <si>
    <t>Malaka</t>
  </si>
  <si>
    <t>Ashish</t>
  </si>
  <si>
    <t>Chandni</t>
  </si>
  <si>
    <t>Shraddha</t>
  </si>
  <si>
    <t>Hypothesis Test (Paired-Sample)</t>
  </si>
  <si>
    <t>Before  MBA - After MBA</t>
  </si>
  <si>
    <t>After MBA - Before  MBA</t>
  </si>
  <si>
    <t>Monday, December 11, 2017</t>
  </si>
  <si>
    <t>Hypothesis Test (One-Sample)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</si>
</sst>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000000"/>
    <numFmt numFmtId="165" formatCode="0.0000"/>
    <numFmt numFmtId="166" formatCode="0.00000000"/>
    <numFmt numFmtId="167" formatCode="0.000"/>
    <numFmt numFmtId="168" formatCode="[&lt;0.0001]&quot;&lt; 0.0001&quot;;0.0000"/>
    <numFmt numFmtId="169" formatCode="[&lt;0.0001]&quot;&lt; 0.0001&quot;;0.000000"/>
  </numFmts>
  <fonts count="28">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color theme="1"/>
      <name val="Calibri"/>
      <family val="2"/>
      <scheme val="minor"/>
    </font>
    <font>
      <b/>
      <sz val="8"/>
      <color theme="1"/>
      <name val="Calibri"/>
      <family val="2"/>
      <scheme val="minor"/>
    </font>
    <font>
      <b/>
      <sz val="14"/>
      <color theme="1"/>
      <name val="Calibri"/>
      <family val="2"/>
      <scheme val="minor"/>
    </font>
    <font>
      <b/>
      <i/>
      <sz val="8"/>
      <color theme="1"/>
      <name val="Calibri"/>
      <family val="2"/>
      <scheme val="minor"/>
    </font>
    <font>
      <sz val="9"/>
      <color indexed="81"/>
      <name val="Tahoma"/>
      <family val="2"/>
    </font>
    <font>
      <b/>
      <u/>
      <sz val="9"/>
      <color indexed="81"/>
      <name val="Tahoma"/>
      <family val="2"/>
    </font>
    <font>
      <b/>
      <sz val="6"/>
      <color rgb="FF111111"/>
      <name val="Inherit"/>
    </font>
    <font>
      <b/>
      <sz val="6"/>
      <color rgb="FF800000"/>
      <name val="Inherit"/>
    </font>
    <font>
      <b/>
      <sz val="6"/>
      <color rgb="FF333399"/>
      <name val="Inherit"/>
    </font>
    <font>
      <sz val="5"/>
      <color rgb="FFFFFFFF"/>
      <name val="Inherit"/>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FF"/>
        <bgColor indexed="64"/>
      </patternFill>
    </fill>
    <fill>
      <patternFill patternType="solid">
        <fgColor rgb="FF00CCFF"/>
        <bgColor indexed="64"/>
      </patternFill>
    </fill>
    <fill>
      <patternFill patternType="solid">
        <fgColor rgb="FFC0C0C0"/>
        <bgColor indexed="64"/>
      </patternFill>
    </fill>
    <fill>
      <patternFill patternType="solid">
        <fgColor rgb="FFFFFF00"/>
        <bgColor indexed="64"/>
      </patternFill>
    </fill>
    <fill>
      <patternFill patternType="solid">
        <fgColor rgb="FFFF0000"/>
        <bgColor indexed="64"/>
      </patternFill>
    </fill>
  </fills>
  <borders count="2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double">
        <color indexed="64"/>
      </left>
      <right/>
      <top style="double">
        <color indexed="64"/>
      </top>
      <bottom/>
      <diagonal/>
    </border>
    <border>
      <left/>
      <right style="double">
        <color indexed="64"/>
      </right>
      <top style="double">
        <color indexed="64"/>
      </top>
      <bottom/>
      <diagonal/>
    </border>
    <border>
      <left style="double">
        <color indexed="64"/>
      </left>
      <right style="dashed">
        <color indexed="64"/>
      </right>
      <top style="dashed">
        <color rgb="FF000000"/>
      </top>
      <bottom/>
      <diagonal/>
    </border>
    <border>
      <left style="dashed">
        <color indexed="64"/>
      </left>
      <right style="double">
        <color indexed="64"/>
      </right>
      <top style="dashed">
        <color rgb="FF000000"/>
      </top>
      <bottom/>
      <diagonal/>
    </border>
    <border>
      <left style="double">
        <color indexed="64"/>
      </left>
      <right style="dashed">
        <color indexed="64"/>
      </right>
      <top/>
      <bottom/>
      <diagonal/>
    </border>
    <border>
      <left style="dashed">
        <color indexed="64"/>
      </left>
      <right style="double">
        <color indexed="64"/>
      </right>
      <top/>
      <bottom/>
      <diagonal/>
    </border>
    <border>
      <left style="double">
        <color indexed="64"/>
      </left>
      <right style="dashed">
        <color indexed="64"/>
      </right>
      <top/>
      <bottom style="double">
        <color indexed="64"/>
      </bottom>
      <diagonal/>
    </border>
    <border>
      <left style="dashed">
        <color indexed="64"/>
      </left>
      <right style="double">
        <color indexed="64"/>
      </right>
      <top/>
      <bottom style="double">
        <color indexed="64"/>
      </bottom>
      <diagonal/>
    </border>
    <border>
      <left/>
      <right/>
      <top/>
      <bottom style="thin">
        <color rgb="FF000000"/>
      </bottom>
      <diagonal/>
    </border>
    <border>
      <left/>
      <right/>
      <top/>
      <bottom style="double">
        <color rgb="FF000000"/>
      </bottom>
      <diagonal/>
    </border>
    <border>
      <left style="thin">
        <color rgb="FF000000"/>
      </left>
      <right/>
      <top style="thin">
        <color rgb="FF000000"/>
      </top>
      <bottom style="thin">
        <color rgb="FF000000"/>
      </bottom>
      <diagonal/>
    </border>
    <border>
      <left/>
      <right/>
      <top style="double">
        <color indexed="64"/>
      </top>
      <bottom/>
      <diagonal/>
    </border>
    <border>
      <left style="dashed">
        <color indexed="64"/>
      </left>
      <right style="dashed">
        <color indexed="64"/>
      </right>
      <top style="dashed">
        <color rgb="FF000000"/>
      </top>
      <bottom/>
      <diagonal/>
    </border>
    <border>
      <left style="dashed">
        <color indexed="64"/>
      </left>
      <right style="dashed">
        <color indexed="64"/>
      </right>
      <top/>
      <bottom/>
      <diagonal/>
    </border>
    <border>
      <left style="dashed">
        <color indexed="64"/>
      </left>
      <right style="dashed">
        <color indexed="64"/>
      </right>
      <top/>
      <bottom style="double">
        <color indexed="64"/>
      </bottom>
      <diagonal/>
    </border>
    <border>
      <left/>
      <right/>
      <top/>
      <bottom style="hair">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62">
    <xf numFmtId="0" fontId="0" fillId="0" borderId="0" xfId="0"/>
    <xf numFmtId="165" fontId="0" fillId="0" borderId="0" xfId="0" applyNumberFormat="1"/>
    <xf numFmtId="166" fontId="0" fillId="0" borderId="0" xfId="0" applyNumberFormat="1"/>
    <xf numFmtId="0" fontId="0" fillId="0" borderId="0" xfId="0" applyNumberFormat="1"/>
    <xf numFmtId="0" fontId="0" fillId="0" borderId="0" xfId="0" applyAlignment="1">
      <alignment horizontal="left"/>
    </xf>
    <xf numFmtId="0" fontId="16" fillId="0" borderId="0" xfId="0" applyFont="1" applyAlignment="1">
      <alignment horizontal="left"/>
    </xf>
    <xf numFmtId="0" fontId="0" fillId="34" borderId="10" xfId="0" applyFill="1" applyBorder="1"/>
    <xf numFmtId="0" fontId="0" fillId="34" borderId="11" xfId="0" applyFill="1" applyBorder="1"/>
    <xf numFmtId="0" fontId="0" fillId="33" borderId="12" xfId="0" applyFill="1" applyBorder="1"/>
    <xf numFmtId="0" fontId="0" fillId="33" borderId="13" xfId="0" applyFill="1" applyBorder="1"/>
    <xf numFmtId="0" fontId="0" fillId="33" borderId="14" xfId="0" applyFill="1" applyBorder="1"/>
    <xf numFmtId="0" fontId="0" fillId="33" borderId="15" xfId="0" applyFill="1" applyBorder="1"/>
    <xf numFmtId="0" fontId="0" fillId="33" borderId="16" xfId="0" applyFill="1" applyBorder="1"/>
    <xf numFmtId="0" fontId="0" fillId="33" borderId="17" xfId="0" applyFill="1" applyBorder="1"/>
    <xf numFmtId="0" fontId="0" fillId="0" borderId="0" xfId="0" applyNumberFormat="1" applyAlignment="1">
      <alignment horizontal="left"/>
    </xf>
    <xf numFmtId="0" fontId="18" fillId="35" borderId="0" xfId="0" applyFont="1" applyFill="1"/>
    <xf numFmtId="0" fontId="18" fillId="35" borderId="18" xfId="0" applyFont="1" applyFill="1" applyBorder="1"/>
    <xf numFmtId="0" fontId="19" fillId="35" borderId="0" xfId="0" applyFont="1" applyFill="1" applyAlignment="1">
      <alignment horizontal="right"/>
    </xf>
    <xf numFmtId="0" fontId="19" fillId="35" borderId="18" xfId="0" applyFont="1" applyFill="1" applyBorder="1" applyAlignment="1">
      <alignment horizontal="right"/>
    </xf>
    <xf numFmtId="0" fontId="18" fillId="35" borderId="0" xfId="0" applyFont="1" applyFill="1" applyAlignment="1">
      <alignment horizontal="left"/>
    </xf>
    <xf numFmtId="0" fontId="18" fillId="35" borderId="18" xfId="0" applyFont="1" applyFill="1" applyBorder="1" applyAlignment="1">
      <alignment horizontal="left"/>
    </xf>
    <xf numFmtId="0" fontId="20" fillId="35" borderId="0" xfId="0" applyFont="1" applyFill="1" applyAlignment="1">
      <alignment horizontal="left"/>
    </xf>
    <xf numFmtId="0" fontId="0" fillId="0" borderId="0" xfId="0" applyAlignment="1">
      <alignment horizontal="center"/>
    </xf>
    <xf numFmtId="49" fontId="19" fillId="0" borderId="0" xfId="0" applyNumberFormat="1" applyFont="1" applyAlignment="1">
      <alignment horizontal="center"/>
    </xf>
    <xf numFmtId="49" fontId="19" fillId="0" borderId="19" xfId="0" applyNumberFormat="1" applyFont="1" applyFill="1" applyBorder="1" applyAlignment="1">
      <alignment horizontal="center"/>
    </xf>
    <xf numFmtId="49" fontId="19" fillId="0" borderId="0" xfId="0" applyNumberFormat="1" applyFont="1" applyAlignment="1">
      <alignment horizontal="left"/>
    </xf>
    <xf numFmtId="49" fontId="21" fillId="0" borderId="0" xfId="0" applyNumberFormat="1" applyFont="1" applyAlignment="1">
      <alignment horizontal="left"/>
    </xf>
    <xf numFmtId="49" fontId="21" fillId="0" borderId="19" xfId="0" applyNumberFormat="1" applyFont="1" applyFill="1" applyBorder="1" applyAlignment="1">
      <alignment horizontal="left"/>
    </xf>
    <xf numFmtId="0" fontId="0" fillId="0" borderId="0" xfId="0" applyNumberFormat="1" applyAlignment="1">
      <alignment horizontal="center"/>
    </xf>
    <xf numFmtId="167" fontId="0" fillId="0" borderId="0" xfId="0" applyNumberFormat="1" applyAlignment="1">
      <alignment horizontal="center"/>
    </xf>
    <xf numFmtId="165" fontId="0" fillId="0" borderId="0" xfId="0" applyNumberFormat="1" applyAlignment="1">
      <alignment horizontal="center"/>
    </xf>
    <xf numFmtId="168" fontId="0" fillId="0" borderId="0" xfId="0" applyNumberFormat="1" applyAlignment="1">
      <alignment horizontal="center"/>
    </xf>
    <xf numFmtId="49" fontId="19" fillId="36" borderId="0" xfId="0" applyNumberFormat="1" applyFont="1" applyFill="1" applyAlignment="1">
      <alignment horizontal="center"/>
    </xf>
    <xf numFmtId="49" fontId="19" fillId="36" borderId="19" xfId="0" applyNumberFormat="1" applyFont="1" applyFill="1" applyBorder="1" applyAlignment="1">
      <alignment horizontal="center"/>
    </xf>
    <xf numFmtId="0" fontId="0" fillId="36" borderId="0" xfId="0" applyNumberFormat="1" applyFill="1" applyAlignment="1">
      <alignment horizontal="center"/>
    </xf>
    <xf numFmtId="167" fontId="0" fillId="36" borderId="0" xfId="0" applyNumberFormat="1" applyFill="1" applyAlignment="1">
      <alignment horizontal="center"/>
    </xf>
    <xf numFmtId="0" fontId="0" fillId="36" borderId="0" xfId="0" applyFill="1"/>
    <xf numFmtId="0" fontId="0" fillId="36" borderId="0" xfId="0" applyFill="1" applyAlignment="1">
      <alignment horizontal="center"/>
    </xf>
    <xf numFmtId="168" fontId="0" fillId="36" borderId="0" xfId="0" applyNumberFormat="1" applyFill="1" applyAlignment="1">
      <alignment horizontal="center"/>
    </xf>
    <xf numFmtId="0" fontId="24" fillId="33" borderId="20" xfId="0" applyFont="1" applyFill="1" applyBorder="1" applyAlignment="1">
      <alignment horizontal="left" vertical="center" wrapText="1"/>
    </xf>
    <xf numFmtId="164" fontId="0" fillId="0" borderId="0" xfId="0" applyNumberFormat="1" applyAlignment="1">
      <alignment horizontal="center"/>
    </xf>
    <xf numFmtId="169" fontId="0" fillId="0" borderId="0" xfId="0" applyNumberFormat="1" applyAlignment="1">
      <alignment horizontal="center"/>
    </xf>
    <xf numFmtId="0" fontId="25" fillId="33" borderId="12" xfId="0" applyFont="1" applyFill="1" applyBorder="1" applyAlignment="1">
      <alignment horizontal="center" vertical="center" wrapText="1"/>
    </xf>
    <xf numFmtId="0" fontId="26" fillId="33" borderId="13" xfId="0" applyFont="1" applyFill="1" applyBorder="1" applyAlignment="1">
      <alignment horizontal="center" vertical="center" wrapText="1"/>
    </xf>
    <xf numFmtId="0" fontId="25" fillId="33" borderId="14" xfId="0" applyFont="1" applyFill="1" applyBorder="1" applyAlignment="1">
      <alignment horizontal="center" vertical="center" wrapText="1"/>
    </xf>
    <xf numFmtId="0" fontId="26" fillId="33" borderId="15" xfId="0" applyFont="1" applyFill="1" applyBorder="1" applyAlignment="1">
      <alignment horizontal="center" vertical="center" wrapText="1"/>
    </xf>
    <xf numFmtId="0" fontId="25" fillId="33" borderId="16" xfId="0" applyFont="1" applyFill="1" applyBorder="1" applyAlignment="1">
      <alignment horizontal="center" vertical="center" wrapText="1"/>
    </xf>
    <xf numFmtId="0" fontId="0" fillId="34" borderId="21" xfId="0" applyFill="1" applyBorder="1"/>
    <xf numFmtId="0" fontId="0" fillId="33" borderId="22" xfId="0" applyFill="1" applyBorder="1"/>
    <xf numFmtId="0" fontId="0" fillId="33" borderId="23" xfId="0" applyFill="1" applyBorder="1"/>
    <xf numFmtId="0" fontId="0" fillId="33" borderId="24" xfId="0" applyFill="1" applyBorder="1"/>
    <xf numFmtId="49" fontId="19" fillId="0" borderId="25" xfId="0" applyNumberFormat="1" applyFont="1" applyFill="1" applyBorder="1" applyAlignment="1">
      <alignment horizontal="left"/>
    </xf>
    <xf numFmtId="0" fontId="0" fillId="0" borderId="25" xfId="0" applyFill="1" applyBorder="1" applyAlignment="1">
      <alignment horizontal="center"/>
    </xf>
    <xf numFmtId="0" fontId="27" fillId="0" borderId="0" xfId="0" applyFont="1" applyAlignment="1">
      <alignment horizontal="left" vertical="center" wrapText="1"/>
    </xf>
    <xf numFmtId="0" fontId="26" fillId="33" borderId="17" xfId="0" applyFont="1" applyFill="1" applyBorder="1" applyAlignment="1">
      <alignment horizontal="center" vertical="center" wrapText="1"/>
    </xf>
    <xf numFmtId="0" fontId="25" fillId="34" borderId="10" xfId="0" applyFont="1" applyFill="1" applyBorder="1" applyAlignment="1">
      <alignment horizontal="center" vertical="center" wrapText="1"/>
    </xf>
    <xf numFmtId="0" fontId="26" fillId="34" borderId="11" xfId="0" applyFont="1" applyFill="1" applyBorder="1" applyAlignment="1">
      <alignment horizontal="center" vertical="center" wrapText="1"/>
    </xf>
    <xf numFmtId="165" fontId="0" fillId="37" borderId="0" xfId="0" applyNumberFormat="1" applyFill="1" applyAlignment="1">
      <alignment horizontal="center"/>
    </xf>
    <xf numFmtId="168" fontId="0" fillId="37" borderId="0" xfId="0" applyNumberFormat="1" applyFill="1" applyAlignment="1">
      <alignment horizontal="center"/>
    </xf>
    <xf numFmtId="0" fontId="19" fillId="0" borderId="0" xfId="0" applyNumberFormat="1" applyFont="1" applyAlignment="1">
      <alignment horizontal="center"/>
    </xf>
    <xf numFmtId="0" fontId="19" fillId="0" borderId="19" xfId="0" applyNumberFormat="1" applyFont="1" applyFill="1" applyBorder="1" applyAlignment="1">
      <alignment horizontal="center"/>
    </xf>
    <xf numFmtId="167" fontId="0" fillId="0" borderId="25" xfId="0" applyNumberFormat="1" applyFill="1" applyBorder="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4.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262"/>
  <sheetViews>
    <sheetView workbookViewId="0">
      <selection activeCell="H1" sqref="H1:H1048576"/>
    </sheetView>
  </sheetViews>
  <sheetFormatPr defaultRowHeight="14.25"/>
  <cols>
    <col min="8" max="8" width="11.33203125" bestFit="1" customWidth="1"/>
    <col min="10" max="10" width="19.33203125" bestFit="1" customWidth="1"/>
    <col min="11" max="11" width="23.86328125" bestFit="1" customWidth="1"/>
  </cols>
  <sheetData>
    <row r="1" spans="1:26" ht="14.65" thickTop="1">
      <c r="A1" s="6" t="s">
        <v>0</v>
      </c>
      <c r="B1" s="47" t="s">
        <v>1</v>
      </c>
      <c r="C1" s="47" t="s">
        <v>2</v>
      </c>
      <c r="D1" s="47" t="s">
        <v>3</v>
      </c>
      <c r="E1" s="47" t="s">
        <v>4</v>
      </c>
      <c r="F1" s="47" t="s">
        <v>5</v>
      </c>
      <c r="G1" s="47" t="s">
        <v>6</v>
      </c>
      <c r="H1" s="7" t="s">
        <v>7</v>
      </c>
      <c r="I1" t="s">
        <v>401</v>
      </c>
      <c r="J1">
        <v>260</v>
      </c>
      <c r="K1" t="s">
        <v>8</v>
      </c>
      <c r="L1" t="s">
        <v>9</v>
      </c>
      <c r="M1" t="s">
        <v>10</v>
      </c>
      <c r="N1" t="s">
        <v>11</v>
      </c>
      <c r="O1" t="s">
        <v>12</v>
      </c>
      <c r="P1" t="s">
        <v>13</v>
      </c>
      <c r="Q1" t="s">
        <v>14</v>
      </c>
      <c r="R1" t="s">
        <v>15</v>
      </c>
      <c r="S1" t="s">
        <v>16</v>
      </c>
      <c r="T1" t="s">
        <v>17</v>
      </c>
      <c r="U1" t="s">
        <v>18</v>
      </c>
      <c r="V1" t="s">
        <v>19</v>
      </c>
      <c r="W1" t="s">
        <v>20</v>
      </c>
      <c r="X1" t="s">
        <v>21</v>
      </c>
      <c r="Y1" t="s">
        <v>22</v>
      </c>
      <c r="Z1" t="s">
        <v>23</v>
      </c>
    </row>
    <row r="2" spans="1:26">
      <c r="A2" s="8" t="s">
        <v>24</v>
      </c>
      <c r="B2" s="48" t="s">
        <v>25</v>
      </c>
      <c r="C2" s="48" t="s">
        <v>26</v>
      </c>
      <c r="D2" s="48">
        <v>300</v>
      </c>
      <c r="E2" s="48">
        <v>120</v>
      </c>
      <c r="F2" s="48">
        <v>13</v>
      </c>
      <c r="G2" s="48">
        <v>20</v>
      </c>
      <c r="H2" s="9">
        <v>5</v>
      </c>
      <c r="I2" t="s">
        <v>400</v>
      </c>
      <c r="J2">
        <f>AVERAGE(H:H)</f>
        <v>6.0076923076923077</v>
      </c>
      <c r="K2">
        <v>25</v>
      </c>
      <c r="L2">
        <v>0</v>
      </c>
      <c r="M2">
        <v>260</v>
      </c>
      <c r="N2">
        <v>87</v>
      </c>
      <c r="O2">
        <v>750</v>
      </c>
      <c r="P2">
        <v>31</v>
      </c>
      <c r="Q2">
        <v>31</v>
      </c>
      <c r="R2">
        <v>10</v>
      </c>
      <c r="S2">
        <v>4</v>
      </c>
      <c r="T2">
        <v>17</v>
      </c>
      <c r="U2">
        <v>3</v>
      </c>
      <c r="V2">
        <v>17</v>
      </c>
      <c r="W2">
        <v>10</v>
      </c>
      <c r="X2">
        <v>0</v>
      </c>
      <c r="Y2">
        <v>25</v>
      </c>
      <c r="Z2">
        <v>15</v>
      </c>
    </row>
    <row r="3" spans="1:26">
      <c r="A3" s="10" t="s">
        <v>24</v>
      </c>
      <c r="B3" s="49" t="s">
        <v>27</v>
      </c>
      <c r="C3" s="49" t="s">
        <v>28</v>
      </c>
      <c r="D3" s="49">
        <v>250</v>
      </c>
      <c r="E3" s="49">
        <v>70</v>
      </c>
      <c r="F3" s="49">
        <v>8</v>
      </c>
      <c r="G3" s="49">
        <v>12</v>
      </c>
      <c r="H3" s="11">
        <v>3</v>
      </c>
      <c r="I3" t="s">
        <v>402</v>
      </c>
      <c r="J3">
        <v>5</v>
      </c>
      <c r="K3">
        <v>15</v>
      </c>
      <c r="L3">
        <v>0</v>
      </c>
      <c r="M3">
        <v>25</v>
      </c>
      <c r="N3">
        <v>8</v>
      </c>
      <c r="O3">
        <v>770</v>
      </c>
      <c r="P3">
        <v>32</v>
      </c>
      <c r="Q3">
        <v>30</v>
      </c>
      <c r="R3">
        <v>10</v>
      </c>
      <c r="S3">
        <v>4</v>
      </c>
      <c r="T3">
        <v>17</v>
      </c>
      <c r="U3">
        <v>3</v>
      </c>
      <c r="V3">
        <v>18</v>
      </c>
      <c r="W3">
        <v>6</v>
      </c>
      <c r="X3">
        <v>0</v>
      </c>
      <c r="Y3">
        <v>25</v>
      </c>
      <c r="Z3">
        <v>8</v>
      </c>
    </row>
    <row r="4" spans="1:26">
      <c r="A4" s="10" t="s">
        <v>24</v>
      </c>
      <c r="B4" s="49" t="s">
        <v>29</v>
      </c>
      <c r="C4" s="49" t="s">
        <v>30</v>
      </c>
      <c r="D4" s="49">
        <v>370</v>
      </c>
      <c r="E4" s="49">
        <v>200</v>
      </c>
      <c r="F4" s="49">
        <v>23</v>
      </c>
      <c r="G4" s="49">
        <v>35</v>
      </c>
      <c r="H4" s="11">
        <v>8</v>
      </c>
      <c r="I4" t="s">
        <v>403</v>
      </c>
      <c r="J4">
        <f>_xlfn.STDEV.S(H:H)</f>
        <v>5.321873206149732</v>
      </c>
      <c r="K4">
        <v>42</v>
      </c>
      <c r="L4">
        <v>0</v>
      </c>
      <c r="M4">
        <v>45</v>
      </c>
      <c r="N4">
        <v>15</v>
      </c>
      <c r="O4">
        <v>780</v>
      </c>
      <c r="P4">
        <v>33</v>
      </c>
      <c r="Q4">
        <v>29</v>
      </c>
      <c r="R4">
        <v>10</v>
      </c>
      <c r="S4">
        <v>4</v>
      </c>
      <c r="T4">
        <v>17</v>
      </c>
      <c r="U4">
        <v>2</v>
      </c>
      <c r="V4">
        <v>14</v>
      </c>
      <c r="W4">
        <v>8</v>
      </c>
      <c r="X4">
        <v>0</v>
      </c>
      <c r="Y4">
        <v>25</v>
      </c>
      <c r="Z4">
        <v>10</v>
      </c>
    </row>
    <row r="5" spans="1:26">
      <c r="A5" s="10" t="s">
        <v>24</v>
      </c>
      <c r="B5" s="49" t="s">
        <v>31</v>
      </c>
      <c r="C5" s="49" t="s">
        <v>32</v>
      </c>
      <c r="D5" s="49">
        <v>450</v>
      </c>
      <c r="E5" s="49">
        <v>250</v>
      </c>
      <c r="F5" s="49">
        <v>28</v>
      </c>
      <c r="G5" s="49">
        <v>43</v>
      </c>
      <c r="H5" s="11">
        <v>10</v>
      </c>
      <c r="K5">
        <v>52</v>
      </c>
      <c r="L5">
        <v>0</v>
      </c>
      <c r="M5">
        <v>285</v>
      </c>
      <c r="N5">
        <v>95</v>
      </c>
      <c r="O5">
        <v>860</v>
      </c>
      <c r="P5">
        <v>36</v>
      </c>
      <c r="Q5">
        <v>30</v>
      </c>
      <c r="R5">
        <v>10</v>
      </c>
      <c r="S5">
        <v>4</v>
      </c>
      <c r="T5">
        <v>17</v>
      </c>
      <c r="U5">
        <v>2</v>
      </c>
      <c r="V5">
        <v>21</v>
      </c>
      <c r="W5">
        <v>15</v>
      </c>
      <c r="X5">
        <v>0</v>
      </c>
      <c r="Y5">
        <v>30</v>
      </c>
      <c r="Z5">
        <v>15</v>
      </c>
    </row>
    <row r="6" spans="1:26">
      <c r="A6" s="10" t="s">
        <v>24</v>
      </c>
      <c r="B6" s="49" t="s">
        <v>33</v>
      </c>
      <c r="C6" s="49" t="s">
        <v>32</v>
      </c>
      <c r="D6" s="49">
        <v>400</v>
      </c>
      <c r="E6" s="49">
        <v>210</v>
      </c>
      <c r="F6" s="49">
        <v>23</v>
      </c>
      <c r="G6" s="49">
        <v>35</v>
      </c>
      <c r="H6" s="11">
        <v>8</v>
      </c>
      <c r="I6" t="s">
        <v>404</v>
      </c>
      <c r="J6" s="1">
        <f>(J2-J3)*SQRT(J1)/J4</f>
        <v>3.0531637267137759</v>
      </c>
      <c r="K6">
        <v>42</v>
      </c>
      <c r="L6">
        <v>0</v>
      </c>
      <c r="M6">
        <v>50</v>
      </c>
      <c r="N6">
        <v>16</v>
      </c>
      <c r="O6">
        <v>880</v>
      </c>
      <c r="P6">
        <v>37</v>
      </c>
      <c r="Q6">
        <v>30</v>
      </c>
      <c r="R6">
        <v>10</v>
      </c>
      <c r="S6">
        <v>4</v>
      </c>
      <c r="T6">
        <v>17</v>
      </c>
      <c r="U6">
        <v>2</v>
      </c>
      <c r="V6">
        <v>21</v>
      </c>
      <c r="W6">
        <v>6</v>
      </c>
      <c r="X6">
        <v>0</v>
      </c>
      <c r="Y6">
        <v>25</v>
      </c>
      <c r="Z6">
        <v>10</v>
      </c>
    </row>
    <row r="7" spans="1:26">
      <c r="A7" s="10" t="s">
        <v>24</v>
      </c>
      <c r="B7" s="49" t="s">
        <v>34</v>
      </c>
      <c r="C7" s="49" t="s">
        <v>35</v>
      </c>
      <c r="D7" s="49">
        <v>430</v>
      </c>
      <c r="E7" s="49">
        <v>210</v>
      </c>
      <c r="F7" s="49">
        <v>23</v>
      </c>
      <c r="G7" s="49">
        <v>36</v>
      </c>
      <c r="H7" s="11">
        <v>9</v>
      </c>
      <c r="I7" t="s">
        <v>405</v>
      </c>
      <c r="J7" s="1">
        <f>1-_xlfn.T.DIST(J6,259,1)</f>
        <v>1.2501562048938819E-3</v>
      </c>
      <c r="K7">
        <v>46</v>
      </c>
      <c r="L7">
        <v>1</v>
      </c>
      <c r="M7">
        <v>300</v>
      </c>
      <c r="N7">
        <v>100</v>
      </c>
      <c r="O7">
        <v>960</v>
      </c>
      <c r="P7">
        <v>40</v>
      </c>
      <c r="Q7">
        <v>31</v>
      </c>
      <c r="R7">
        <v>10</v>
      </c>
      <c r="S7">
        <v>4</v>
      </c>
      <c r="T7">
        <v>18</v>
      </c>
      <c r="U7">
        <v>3</v>
      </c>
      <c r="V7">
        <v>26</v>
      </c>
      <c r="W7">
        <v>15</v>
      </c>
      <c r="X7">
        <v>2</v>
      </c>
      <c r="Y7">
        <v>30</v>
      </c>
      <c r="Z7">
        <v>20</v>
      </c>
    </row>
    <row r="8" spans="1:26">
      <c r="A8" s="10" t="s">
        <v>24</v>
      </c>
      <c r="B8" s="49" t="s">
        <v>36</v>
      </c>
      <c r="C8" s="49" t="s">
        <v>37</v>
      </c>
      <c r="D8" s="49">
        <v>460</v>
      </c>
      <c r="E8" s="49">
        <v>230</v>
      </c>
      <c r="F8" s="49">
        <v>26</v>
      </c>
      <c r="G8" s="49">
        <v>40</v>
      </c>
      <c r="H8" s="11">
        <v>13</v>
      </c>
      <c r="K8">
        <v>65</v>
      </c>
      <c r="L8">
        <v>0</v>
      </c>
      <c r="M8">
        <v>250</v>
      </c>
      <c r="N8">
        <v>83</v>
      </c>
      <c r="O8">
        <v>1300</v>
      </c>
      <c r="P8">
        <v>54</v>
      </c>
      <c r="Q8">
        <v>38</v>
      </c>
      <c r="R8">
        <v>13</v>
      </c>
      <c r="S8">
        <v>2</v>
      </c>
      <c r="T8">
        <v>7</v>
      </c>
      <c r="U8">
        <v>3</v>
      </c>
      <c r="V8">
        <v>19</v>
      </c>
      <c r="W8">
        <v>10</v>
      </c>
      <c r="X8">
        <v>8</v>
      </c>
      <c r="Y8">
        <v>15</v>
      </c>
      <c r="Z8">
        <v>15</v>
      </c>
    </row>
    <row r="9" spans="1:26">
      <c r="A9" s="10" t="s">
        <v>24</v>
      </c>
      <c r="B9" s="49" t="s">
        <v>38</v>
      </c>
      <c r="C9" s="49" t="s">
        <v>39</v>
      </c>
      <c r="D9" s="49">
        <v>520</v>
      </c>
      <c r="E9" s="49">
        <v>270</v>
      </c>
      <c r="F9" s="49">
        <v>30</v>
      </c>
      <c r="G9" s="49">
        <v>47</v>
      </c>
      <c r="H9" s="11">
        <v>14</v>
      </c>
      <c r="K9">
        <v>68</v>
      </c>
      <c r="L9">
        <v>0</v>
      </c>
      <c r="M9">
        <v>250</v>
      </c>
      <c r="N9">
        <v>83</v>
      </c>
      <c r="O9">
        <v>1410</v>
      </c>
      <c r="P9">
        <v>59</v>
      </c>
      <c r="Q9">
        <v>43</v>
      </c>
      <c r="R9">
        <v>14</v>
      </c>
      <c r="S9">
        <v>3</v>
      </c>
      <c r="T9">
        <v>12</v>
      </c>
      <c r="U9">
        <v>4</v>
      </c>
      <c r="V9">
        <v>19</v>
      </c>
      <c r="W9">
        <v>15</v>
      </c>
      <c r="X9">
        <v>8</v>
      </c>
      <c r="Y9">
        <v>20</v>
      </c>
      <c r="Z9">
        <v>20</v>
      </c>
    </row>
    <row r="10" spans="1:26">
      <c r="A10" s="10" t="s">
        <v>24</v>
      </c>
      <c r="B10" s="49" t="s">
        <v>40</v>
      </c>
      <c r="C10" s="49" t="s">
        <v>41</v>
      </c>
      <c r="D10" s="49">
        <v>410</v>
      </c>
      <c r="E10" s="49">
        <v>180</v>
      </c>
      <c r="F10" s="49">
        <v>20</v>
      </c>
      <c r="G10" s="49">
        <v>32</v>
      </c>
      <c r="H10" s="11">
        <v>11</v>
      </c>
      <c r="K10">
        <v>56</v>
      </c>
      <c r="L10">
        <v>0</v>
      </c>
      <c r="M10">
        <v>35</v>
      </c>
      <c r="N10">
        <v>11</v>
      </c>
      <c r="O10">
        <v>1300</v>
      </c>
      <c r="P10">
        <v>54</v>
      </c>
      <c r="Q10">
        <v>36</v>
      </c>
      <c r="R10">
        <v>12</v>
      </c>
      <c r="S10">
        <v>2</v>
      </c>
      <c r="T10">
        <v>7</v>
      </c>
      <c r="U10">
        <v>3</v>
      </c>
      <c r="V10">
        <v>20</v>
      </c>
      <c r="W10">
        <v>2</v>
      </c>
      <c r="X10">
        <v>8</v>
      </c>
      <c r="Y10">
        <v>15</v>
      </c>
      <c r="Z10">
        <v>10</v>
      </c>
    </row>
    <row r="11" spans="1:26">
      <c r="A11" s="10" t="s">
        <v>24</v>
      </c>
      <c r="B11" s="49" t="s">
        <v>42</v>
      </c>
      <c r="C11" s="49" t="s">
        <v>43</v>
      </c>
      <c r="D11" s="49">
        <v>470</v>
      </c>
      <c r="E11" s="49">
        <v>220</v>
      </c>
      <c r="F11" s="49">
        <v>25</v>
      </c>
      <c r="G11" s="49">
        <v>38</v>
      </c>
      <c r="H11" s="11">
        <v>12</v>
      </c>
      <c r="K11">
        <v>59</v>
      </c>
      <c r="L11">
        <v>0</v>
      </c>
      <c r="M11">
        <v>35</v>
      </c>
      <c r="N11">
        <v>11</v>
      </c>
      <c r="O11">
        <v>1420</v>
      </c>
      <c r="P11">
        <v>59</v>
      </c>
      <c r="Q11">
        <v>42</v>
      </c>
      <c r="R11">
        <v>14</v>
      </c>
      <c r="S11">
        <v>3</v>
      </c>
      <c r="T11">
        <v>12</v>
      </c>
      <c r="U11">
        <v>4</v>
      </c>
      <c r="V11">
        <v>20</v>
      </c>
      <c r="W11">
        <v>6</v>
      </c>
      <c r="X11">
        <v>8</v>
      </c>
      <c r="Y11">
        <v>15</v>
      </c>
      <c r="Z11">
        <v>15</v>
      </c>
    </row>
    <row r="12" spans="1:26">
      <c r="A12" s="10" t="s">
        <v>24</v>
      </c>
      <c r="B12" s="49" t="s">
        <v>44</v>
      </c>
      <c r="C12" s="49" t="s">
        <v>45</v>
      </c>
      <c r="D12" s="49">
        <v>430</v>
      </c>
      <c r="E12" s="49">
        <v>240</v>
      </c>
      <c r="F12" s="49">
        <v>27</v>
      </c>
      <c r="G12" s="49">
        <v>42</v>
      </c>
      <c r="H12" s="11">
        <v>12</v>
      </c>
      <c r="K12">
        <v>62</v>
      </c>
      <c r="L12">
        <v>0</v>
      </c>
      <c r="M12">
        <v>30</v>
      </c>
      <c r="N12">
        <v>10</v>
      </c>
      <c r="O12">
        <v>1080</v>
      </c>
      <c r="P12">
        <v>45</v>
      </c>
      <c r="Q12">
        <v>34</v>
      </c>
      <c r="R12">
        <v>11</v>
      </c>
      <c r="S12">
        <v>2</v>
      </c>
      <c r="T12">
        <v>6</v>
      </c>
      <c r="U12">
        <v>2</v>
      </c>
      <c r="V12">
        <v>11</v>
      </c>
      <c r="W12">
        <v>0</v>
      </c>
      <c r="X12">
        <v>0</v>
      </c>
      <c r="Y12">
        <v>6</v>
      </c>
      <c r="Z12">
        <v>15</v>
      </c>
    </row>
    <row r="13" spans="1:26">
      <c r="A13" s="10" t="s">
        <v>24</v>
      </c>
      <c r="B13" s="49" t="s">
        <v>46</v>
      </c>
      <c r="C13" s="49" t="s">
        <v>47</v>
      </c>
      <c r="D13" s="49">
        <v>480</v>
      </c>
      <c r="E13" s="49">
        <v>280</v>
      </c>
      <c r="F13" s="49">
        <v>31</v>
      </c>
      <c r="G13" s="49">
        <v>48</v>
      </c>
      <c r="H13" s="11">
        <v>13</v>
      </c>
      <c r="K13">
        <v>65</v>
      </c>
      <c r="L13">
        <v>0</v>
      </c>
      <c r="M13">
        <v>30</v>
      </c>
      <c r="N13">
        <v>10</v>
      </c>
      <c r="O13">
        <v>1190</v>
      </c>
      <c r="P13">
        <v>50</v>
      </c>
      <c r="Q13">
        <v>39</v>
      </c>
      <c r="R13">
        <v>13</v>
      </c>
      <c r="S13">
        <v>3</v>
      </c>
      <c r="T13">
        <v>11</v>
      </c>
      <c r="U13">
        <v>3</v>
      </c>
      <c r="V13">
        <v>11</v>
      </c>
      <c r="W13">
        <v>4</v>
      </c>
      <c r="X13">
        <v>0</v>
      </c>
      <c r="Y13">
        <v>8</v>
      </c>
      <c r="Z13">
        <v>15</v>
      </c>
    </row>
    <row r="14" spans="1:26">
      <c r="A14" s="10" t="s">
        <v>24</v>
      </c>
      <c r="B14" s="49" t="s">
        <v>48</v>
      </c>
      <c r="C14" s="49" t="s">
        <v>49</v>
      </c>
      <c r="D14" s="49">
        <v>510</v>
      </c>
      <c r="E14" s="49">
        <v>290</v>
      </c>
      <c r="F14" s="49">
        <v>33</v>
      </c>
      <c r="G14" s="49">
        <v>50</v>
      </c>
      <c r="H14" s="11">
        <v>14</v>
      </c>
      <c r="K14">
        <v>71</v>
      </c>
      <c r="L14">
        <v>0</v>
      </c>
      <c r="M14">
        <v>250</v>
      </c>
      <c r="N14">
        <v>83</v>
      </c>
      <c r="O14">
        <v>1170</v>
      </c>
      <c r="P14">
        <v>49</v>
      </c>
      <c r="Q14">
        <v>36</v>
      </c>
      <c r="R14">
        <v>12</v>
      </c>
      <c r="S14">
        <v>2</v>
      </c>
      <c r="T14">
        <v>6</v>
      </c>
      <c r="U14">
        <v>2</v>
      </c>
      <c r="V14">
        <v>18</v>
      </c>
      <c r="W14">
        <v>6</v>
      </c>
      <c r="X14">
        <v>0</v>
      </c>
      <c r="Y14">
        <v>10</v>
      </c>
      <c r="Z14">
        <v>20</v>
      </c>
    </row>
    <row r="15" spans="1:26">
      <c r="A15" s="10" t="s">
        <v>24</v>
      </c>
      <c r="B15" s="49" t="s">
        <v>50</v>
      </c>
      <c r="C15" s="49" t="s">
        <v>51</v>
      </c>
      <c r="D15" s="49">
        <v>570</v>
      </c>
      <c r="E15" s="49">
        <v>330</v>
      </c>
      <c r="F15" s="49">
        <v>37</v>
      </c>
      <c r="G15" s="49">
        <v>57</v>
      </c>
      <c r="H15" s="11">
        <v>15</v>
      </c>
      <c r="K15">
        <v>74</v>
      </c>
      <c r="L15">
        <v>0</v>
      </c>
      <c r="M15">
        <v>250</v>
      </c>
      <c r="N15">
        <v>83</v>
      </c>
      <c r="O15">
        <v>1280</v>
      </c>
      <c r="P15">
        <v>53</v>
      </c>
      <c r="Q15">
        <v>42</v>
      </c>
      <c r="R15">
        <v>14</v>
      </c>
      <c r="S15">
        <v>3</v>
      </c>
      <c r="T15">
        <v>11</v>
      </c>
      <c r="U15">
        <v>3</v>
      </c>
      <c r="V15">
        <v>18</v>
      </c>
      <c r="W15">
        <v>10</v>
      </c>
      <c r="X15">
        <v>0</v>
      </c>
      <c r="Y15">
        <v>10</v>
      </c>
      <c r="Z15">
        <v>20</v>
      </c>
    </row>
    <row r="16" spans="1:26">
      <c r="A16" s="10" t="s">
        <v>24</v>
      </c>
      <c r="B16" s="49" t="s">
        <v>52</v>
      </c>
      <c r="C16" s="49" t="s">
        <v>43</v>
      </c>
      <c r="D16" s="49">
        <v>460</v>
      </c>
      <c r="E16" s="49">
        <v>250</v>
      </c>
      <c r="F16" s="49">
        <v>27</v>
      </c>
      <c r="G16" s="49">
        <v>42</v>
      </c>
      <c r="H16" s="11">
        <v>12</v>
      </c>
      <c r="K16">
        <v>62</v>
      </c>
      <c r="L16">
        <v>0</v>
      </c>
      <c r="M16">
        <v>35</v>
      </c>
      <c r="N16">
        <v>11</v>
      </c>
      <c r="O16">
        <v>1180</v>
      </c>
      <c r="P16">
        <v>49</v>
      </c>
      <c r="Q16">
        <v>34</v>
      </c>
      <c r="R16">
        <v>11</v>
      </c>
      <c r="S16">
        <v>2</v>
      </c>
      <c r="T16">
        <v>6</v>
      </c>
      <c r="U16">
        <v>3</v>
      </c>
      <c r="V16">
        <v>18</v>
      </c>
      <c r="W16">
        <v>0</v>
      </c>
      <c r="X16">
        <v>0</v>
      </c>
      <c r="Y16">
        <v>8</v>
      </c>
      <c r="Z16">
        <v>15</v>
      </c>
    </row>
    <row r="17" spans="1:26">
      <c r="A17" s="10" t="s">
        <v>24</v>
      </c>
      <c r="B17" s="49" t="s">
        <v>53</v>
      </c>
      <c r="C17" s="49" t="s">
        <v>54</v>
      </c>
      <c r="D17" s="49">
        <v>520</v>
      </c>
      <c r="E17" s="49">
        <v>280</v>
      </c>
      <c r="F17" s="49">
        <v>32</v>
      </c>
      <c r="G17" s="49">
        <v>49</v>
      </c>
      <c r="H17" s="11">
        <v>13</v>
      </c>
      <c r="K17">
        <v>65</v>
      </c>
      <c r="L17">
        <v>0</v>
      </c>
      <c r="M17">
        <v>35</v>
      </c>
      <c r="N17">
        <v>11</v>
      </c>
      <c r="O17">
        <v>1290</v>
      </c>
      <c r="P17">
        <v>54</v>
      </c>
      <c r="Q17">
        <v>40</v>
      </c>
      <c r="R17">
        <v>13</v>
      </c>
      <c r="S17">
        <v>3</v>
      </c>
      <c r="T17">
        <v>11</v>
      </c>
      <c r="U17">
        <v>3</v>
      </c>
      <c r="V17">
        <v>18</v>
      </c>
      <c r="W17">
        <v>4</v>
      </c>
      <c r="X17">
        <v>0</v>
      </c>
      <c r="Y17">
        <v>8</v>
      </c>
      <c r="Z17">
        <v>15</v>
      </c>
    </row>
    <row r="18" spans="1:26">
      <c r="A18" s="10" t="s">
        <v>24</v>
      </c>
      <c r="B18" s="49" t="s">
        <v>55</v>
      </c>
      <c r="C18" s="49" t="s">
        <v>56</v>
      </c>
      <c r="D18" s="49">
        <v>410</v>
      </c>
      <c r="E18" s="49">
        <v>180</v>
      </c>
      <c r="F18" s="49">
        <v>20</v>
      </c>
      <c r="G18" s="49">
        <v>31</v>
      </c>
      <c r="H18" s="11">
        <v>8</v>
      </c>
      <c r="K18">
        <v>41</v>
      </c>
      <c r="L18">
        <v>0</v>
      </c>
      <c r="M18">
        <v>30</v>
      </c>
      <c r="N18">
        <v>10</v>
      </c>
      <c r="O18">
        <v>1180</v>
      </c>
      <c r="P18">
        <v>49</v>
      </c>
      <c r="Q18">
        <v>41</v>
      </c>
      <c r="R18">
        <v>14</v>
      </c>
      <c r="S18">
        <v>2</v>
      </c>
      <c r="T18">
        <v>6</v>
      </c>
      <c r="U18">
        <v>3</v>
      </c>
      <c r="V18">
        <v>17</v>
      </c>
      <c r="W18">
        <v>0</v>
      </c>
      <c r="X18">
        <v>2</v>
      </c>
      <c r="Y18">
        <v>6</v>
      </c>
      <c r="Z18">
        <v>15</v>
      </c>
    </row>
    <row r="19" spans="1:26">
      <c r="A19" s="10" t="s">
        <v>24</v>
      </c>
      <c r="B19" s="49" t="s">
        <v>57</v>
      </c>
      <c r="C19" s="49" t="s">
        <v>58</v>
      </c>
      <c r="D19" s="49">
        <v>470</v>
      </c>
      <c r="E19" s="49">
        <v>220</v>
      </c>
      <c r="F19" s="49">
        <v>24</v>
      </c>
      <c r="G19" s="49">
        <v>37</v>
      </c>
      <c r="H19" s="11">
        <v>9</v>
      </c>
      <c r="K19">
        <v>45</v>
      </c>
      <c r="L19">
        <v>0</v>
      </c>
      <c r="M19">
        <v>30</v>
      </c>
      <c r="N19">
        <v>10</v>
      </c>
      <c r="O19">
        <v>1290</v>
      </c>
      <c r="P19">
        <v>54</v>
      </c>
      <c r="Q19">
        <v>46</v>
      </c>
      <c r="R19">
        <v>15</v>
      </c>
      <c r="S19">
        <v>3</v>
      </c>
      <c r="T19">
        <v>11</v>
      </c>
      <c r="U19">
        <v>4</v>
      </c>
      <c r="V19">
        <v>17</v>
      </c>
      <c r="W19">
        <v>4</v>
      </c>
      <c r="X19">
        <v>2</v>
      </c>
      <c r="Y19">
        <v>8</v>
      </c>
      <c r="Z19">
        <v>15</v>
      </c>
    </row>
    <row r="20" spans="1:26">
      <c r="A20" s="10" t="s">
        <v>24</v>
      </c>
      <c r="B20" s="49" t="s">
        <v>59</v>
      </c>
      <c r="C20" s="49" t="s">
        <v>60</v>
      </c>
      <c r="D20" s="49">
        <v>540</v>
      </c>
      <c r="E20" s="49">
        <v>290</v>
      </c>
      <c r="F20" s="49">
        <v>32</v>
      </c>
      <c r="G20" s="49">
        <v>49</v>
      </c>
      <c r="H20" s="11">
        <v>16</v>
      </c>
      <c r="K20">
        <v>78</v>
      </c>
      <c r="L20">
        <v>1</v>
      </c>
      <c r="M20">
        <v>280</v>
      </c>
      <c r="N20">
        <v>93</v>
      </c>
      <c r="O20">
        <v>1470</v>
      </c>
      <c r="P20">
        <v>61</v>
      </c>
      <c r="Q20">
        <v>38</v>
      </c>
      <c r="R20">
        <v>13</v>
      </c>
      <c r="S20">
        <v>2</v>
      </c>
      <c r="T20">
        <v>8</v>
      </c>
      <c r="U20">
        <v>3</v>
      </c>
      <c r="V20">
        <v>25</v>
      </c>
      <c r="W20">
        <v>10</v>
      </c>
      <c r="X20">
        <v>2</v>
      </c>
      <c r="Y20">
        <v>20</v>
      </c>
      <c r="Z20">
        <v>25</v>
      </c>
    </row>
    <row r="21" spans="1:26">
      <c r="A21" s="10" t="s">
        <v>24</v>
      </c>
      <c r="B21" s="49" t="s">
        <v>61</v>
      </c>
      <c r="C21" s="49" t="s">
        <v>62</v>
      </c>
      <c r="D21" s="49">
        <v>460</v>
      </c>
      <c r="E21" s="49">
        <v>190</v>
      </c>
      <c r="F21" s="49">
        <v>21</v>
      </c>
      <c r="G21" s="49">
        <v>32</v>
      </c>
      <c r="H21" s="11">
        <v>9</v>
      </c>
      <c r="K21">
        <v>44</v>
      </c>
      <c r="L21">
        <v>0</v>
      </c>
      <c r="M21">
        <v>250</v>
      </c>
      <c r="N21">
        <v>84</v>
      </c>
      <c r="O21">
        <v>1250</v>
      </c>
      <c r="P21">
        <v>52</v>
      </c>
      <c r="Q21">
        <v>48</v>
      </c>
      <c r="R21">
        <v>16</v>
      </c>
      <c r="S21">
        <v>2</v>
      </c>
      <c r="T21">
        <v>9</v>
      </c>
      <c r="U21">
        <v>15</v>
      </c>
      <c r="V21">
        <v>19</v>
      </c>
      <c r="W21">
        <v>10</v>
      </c>
      <c r="X21">
        <v>10</v>
      </c>
      <c r="Y21">
        <v>20</v>
      </c>
      <c r="Z21">
        <v>15</v>
      </c>
    </row>
    <row r="22" spans="1:26">
      <c r="A22" s="10" t="s">
        <v>24</v>
      </c>
      <c r="B22" s="49" t="s">
        <v>63</v>
      </c>
      <c r="C22" s="49" t="s">
        <v>64</v>
      </c>
      <c r="D22" s="49">
        <v>400</v>
      </c>
      <c r="E22" s="49">
        <v>140</v>
      </c>
      <c r="F22" s="49">
        <v>15</v>
      </c>
      <c r="G22" s="49">
        <v>24</v>
      </c>
      <c r="H22" s="11">
        <v>7</v>
      </c>
      <c r="K22">
        <v>34</v>
      </c>
      <c r="L22">
        <v>0</v>
      </c>
      <c r="M22">
        <v>35</v>
      </c>
      <c r="N22">
        <v>11</v>
      </c>
      <c r="O22">
        <v>1250</v>
      </c>
      <c r="P22">
        <v>52</v>
      </c>
      <c r="Q22">
        <v>47</v>
      </c>
      <c r="R22">
        <v>16</v>
      </c>
      <c r="S22">
        <v>2</v>
      </c>
      <c r="T22">
        <v>9</v>
      </c>
      <c r="U22">
        <v>16</v>
      </c>
      <c r="V22">
        <v>20</v>
      </c>
      <c r="W22">
        <v>2</v>
      </c>
      <c r="X22">
        <v>10</v>
      </c>
      <c r="Y22">
        <v>15</v>
      </c>
      <c r="Z22">
        <v>10</v>
      </c>
    </row>
    <row r="23" spans="1:26">
      <c r="A23" s="10" t="s">
        <v>24</v>
      </c>
      <c r="B23" s="49" t="s">
        <v>65</v>
      </c>
      <c r="C23" s="49" t="s">
        <v>66</v>
      </c>
      <c r="D23" s="49">
        <v>420</v>
      </c>
      <c r="E23" s="49">
        <v>200</v>
      </c>
      <c r="F23" s="49">
        <v>22</v>
      </c>
      <c r="G23" s="49">
        <v>34</v>
      </c>
      <c r="H23" s="11">
        <v>8</v>
      </c>
      <c r="K23">
        <v>40</v>
      </c>
      <c r="L23">
        <v>0</v>
      </c>
      <c r="M23">
        <v>35</v>
      </c>
      <c r="N23">
        <v>11</v>
      </c>
      <c r="O23">
        <v>1030</v>
      </c>
      <c r="P23">
        <v>43</v>
      </c>
      <c r="Q23">
        <v>44</v>
      </c>
      <c r="R23">
        <v>15</v>
      </c>
      <c r="S23">
        <v>2</v>
      </c>
      <c r="T23">
        <v>8</v>
      </c>
      <c r="U23">
        <v>15</v>
      </c>
      <c r="V23">
        <v>11</v>
      </c>
      <c r="W23">
        <v>0</v>
      </c>
      <c r="X23">
        <v>0</v>
      </c>
      <c r="Y23">
        <v>8</v>
      </c>
      <c r="Z23">
        <v>10</v>
      </c>
    </row>
    <row r="24" spans="1:26">
      <c r="A24" s="10" t="s">
        <v>24</v>
      </c>
      <c r="B24" s="49" t="s">
        <v>67</v>
      </c>
      <c r="C24" s="49" t="s">
        <v>60</v>
      </c>
      <c r="D24" s="49">
        <v>550</v>
      </c>
      <c r="E24" s="49">
        <v>280</v>
      </c>
      <c r="F24" s="49">
        <v>31</v>
      </c>
      <c r="G24" s="49">
        <v>48</v>
      </c>
      <c r="H24" s="11">
        <v>12</v>
      </c>
      <c r="K24">
        <v>61</v>
      </c>
      <c r="L24">
        <v>0</v>
      </c>
      <c r="M24">
        <v>265</v>
      </c>
      <c r="N24">
        <v>89</v>
      </c>
      <c r="O24">
        <v>1320</v>
      </c>
      <c r="P24">
        <v>55</v>
      </c>
      <c r="Q24">
        <v>48</v>
      </c>
      <c r="R24">
        <v>16</v>
      </c>
      <c r="S24">
        <v>2</v>
      </c>
      <c r="T24">
        <v>9</v>
      </c>
      <c r="U24">
        <v>15</v>
      </c>
      <c r="V24">
        <v>20</v>
      </c>
      <c r="W24">
        <v>10</v>
      </c>
      <c r="X24">
        <v>0</v>
      </c>
      <c r="Y24">
        <v>20</v>
      </c>
      <c r="Z24">
        <v>15</v>
      </c>
    </row>
    <row r="25" spans="1:26">
      <c r="A25" s="10" t="s">
        <v>24</v>
      </c>
      <c r="B25" s="49" t="s">
        <v>68</v>
      </c>
      <c r="C25" s="49" t="s">
        <v>69</v>
      </c>
      <c r="D25" s="49">
        <v>500</v>
      </c>
      <c r="E25" s="49">
        <v>230</v>
      </c>
      <c r="F25" s="49">
        <v>26</v>
      </c>
      <c r="G25" s="49">
        <v>40</v>
      </c>
      <c r="H25" s="11">
        <v>10</v>
      </c>
      <c r="K25">
        <v>52</v>
      </c>
      <c r="L25">
        <v>0</v>
      </c>
      <c r="M25">
        <v>50</v>
      </c>
      <c r="N25">
        <v>17</v>
      </c>
      <c r="O25">
        <v>1320</v>
      </c>
      <c r="P25">
        <v>55</v>
      </c>
      <c r="Q25">
        <v>46</v>
      </c>
      <c r="R25">
        <v>15</v>
      </c>
      <c r="S25">
        <v>2</v>
      </c>
      <c r="T25">
        <v>9</v>
      </c>
      <c r="U25">
        <v>15</v>
      </c>
      <c r="V25">
        <v>21</v>
      </c>
      <c r="W25">
        <v>2</v>
      </c>
      <c r="X25">
        <v>0</v>
      </c>
      <c r="Y25">
        <v>20</v>
      </c>
      <c r="Z25">
        <v>10</v>
      </c>
    </row>
    <row r="26" spans="1:26">
      <c r="A26" s="10" t="s">
        <v>24</v>
      </c>
      <c r="B26" s="49" t="s">
        <v>70</v>
      </c>
      <c r="C26" s="49" t="s">
        <v>71</v>
      </c>
      <c r="D26" s="49">
        <v>620</v>
      </c>
      <c r="E26" s="49">
        <v>280</v>
      </c>
      <c r="F26" s="49">
        <v>31</v>
      </c>
      <c r="G26" s="49">
        <v>48</v>
      </c>
      <c r="H26" s="11">
        <v>11</v>
      </c>
      <c r="K26">
        <v>56</v>
      </c>
      <c r="L26">
        <v>0.5</v>
      </c>
      <c r="M26">
        <v>275</v>
      </c>
      <c r="N26">
        <v>92</v>
      </c>
      <c r="O26">
        <v>1480</v>
      </c>
      <c r="P26">
        <v>62</v>
      </c>
      <c r="Q26">
        <v>57</v>
      </c>
      <c r="R26">
        <v>19</v>
      </c>
      <c r="S26">
        <v>3</v>
      </c>
      <c r="T26">
        <v>11</v>
      </c>
      <c r="U26">
        <v>7</v>
      </c>
      <c r="V26">
        <v>30</v>
      </c>
      <c r="W26">
        <v>20</v>
      </c>
      <c r="X26">
        <v>15</v>
      </c>
      <c r="Y26">
        <v>20</v>
      </c>
      <c r="Z26">
        <v>20</v>
      </c>
    </row>
    <row r="27" spans="1:26">
      <c r="A27" s="10" t="s">
        <v>24</v>
      </c>
      <c r="B27" s="49" t="s">
        <v>72</v>
      </c>
      <c r="C27" s="49" t="s">
        <v>60</v>
      </c>
      <c r="D27" s="49">
        <v>570</v>
      </c>
      <c r="E27" s="49">
        <v>230</v>
      </c>
      <c r="F27" s="49">
        <v>25</v>
      </c>
      <c r="G27" s="49">
        <v>39</v>
      </c>
      <c r="H27" s="11">
        <v>9</v>
      </c>
      <c r="K27">
        <v>45</v>
      </c>
      <c r="L27">
        <v>0.5</v>
      </c>
      <c r="M27">
        <v>60</v>
      </c>
      <c r="N27">
        <v>20</v>
      </c>
      <c r="O27">
        <v>1480</v>
      </c>
      <c r="P27">
        <v>62</v>
      </c>
      <c r="Q27">
        <v>55</v>
      </c>
      <c r="R27">
        <v>18</v>
      </c>
      <c r="S27">
        <v>3</v>
      </c>
      <c r="T27">
        <v>12</v>
      </c>
      <c r="U27">
        <v>8</v>
      </c>
      <c r="V27">
        <v>30</v>
      </c>
      <c r="W27">
        <v>10</v>
      </c>
      <c r="X27">
        <v>15</v>
      </c>
      <c r="Y27">
        <v>20</v>
      </c>
      <c r="Z27">
        <v>15</v>
      </c>
    </row>
    <row r="28" spans="1:26">
      <c r="A28" s="10" t="s">
        <v>24</v>
      </c>
      <c r="B28" s="49" t="s">
        <v>73</v>
      </c>
      <c r="C28" s="49" t="s">
        <v>74</v>
      </c>
      <c r="D28" s="49">
        <v>670</v>
      </c>
      <c r="E28" s="49">
        <v>310</v>
      </c>
      <c r="F28" s="49">
        <v>35</v>
      </c>
      <c r="G28" s="49">
        <v>53</v>
      </c>
      <c r="H28" s="11">
        <v>13</v>
      </c>
      <c r="K28">
        <v>63</v>
      </c>
      <c r="L28">
        <v>1.5</v>
      </c>
      <c r="M28">
        <v>295</v>
      </c>
      <c r="N28">
        <v>99</v>
      </c>
      <c r="O28">
        <v>1510</v>
      </c>
      <c r="P28">
        <v>63</v>
      </c>
      <c r="Q28">
        <v>56</v>
      </c>
      <c r="R28">
        <v>19</v>
      </c>
      <c r="S28">
        <v>3</v>
      </c>
      <c r="T28">
        <v>12</v>
      </c>
      <c r="U28">
        <v>7</v>
      </c>
      <c r="V28">
        <v>33</v>
      </c>
      <c r="W28">
        <v>20</v>
      </c>
      <c r="X28">
        <v>4</v>
      </c>
      <c r="Y28">
        <v>25</v>
      </c>
      <c r="Z28">
        <v>25</v>
      </c>
    </row>
    <row r="29" spans="1:26">
      <c r="A29" s="10" t="s">
        <v>24</v>
      </c>
      <c r="B29" s="49" t="s">
        <v>75</v>
      </c>
      <c r="C29" s="49" t="s">
        <v>76</v>
      </c>
      <c r="D29" s="49">
        <v>740</v>
      </c>
      <c r="E29" s="49">
        <v>430</v>
      </c>
      <c r="F29" s="49">
        <v>48</v>
      </c>
      <c r="G29" s="49">
        <v>73</v>
      </c>
      <c r="H29" s="11">
        <v>17</v>
      </c>
      <c r="K29">
        <v>87</v>
      </c>
      <c r="L29">
        <v>0</v>
      </c>
      <c r="M29">
        <v>555</v>
      </c>
      <c r="N29">
        <v>185</v>
      </c>
      <c r="O29">
        <v>1560</v>
      </c>
      <c r="P29">
        <v>65</v>
      </c>
      <c r="Q29">
        <v>51</v>
      </c>
      <c r="R29">
        <v>17</v>
      </c>
      <c r="S29">
        <v>3</v>
      </c>
      <c r="T29">
        <v>12</v>
      </c>
      <c r="U29">
        <v>3</v>
      </c>
      <c r="V29">
        <v>28</v>
      </c>
      <c r="W29">
        <v>15</v>
      </c>
      <c r="X29">
        <v>2</v>
      </c>
      <c r="Y29">
        <v>15</v>
      </c>
      <c r="Z29">
        <v>25</v>
      </c>
    </row>
    <row r="30" spans="1:26">
      <c r="A30" s="10" t="s">
        <v>24</v>
      </c>
      <c r="B30" s="49" t="s">
        <v>77</v>
      </c>
      <c r="C30" s="49" t="s">
        <v>78</v>
      </c>
      <c r="D30" s="49">
        <v>800</v>
      </c>
      <c r="E30" s="49">
        <v>470</v>
      </c>
      <c r="F30" s="49">
        <v>52</v>
      </c>
      <c r="G30" s="49">
        <v>80</v>
      </c>
      <c r="H30" s="11">
        <v>18</v>
      </c>
      <c r="K30">
        <v>90</v>
      </c>
      <c r="L30">
        <v>0</v>
      </c>
      <c r="M30">
        <v>555</v>
      </c>
      <c r="N30">
        <v>185</v>
      </c>
      <c r="O30">
        <v>1680</v>
      </c>
      <c r="P30">
        <v>70</v>
      </c>
      <c r="Q30">
        <v>56</v>
      </c>
      <c r="R30">
        <v>19</v>
      </c>
      <c r="S30">
        <v>4</v>
      </c>
      <c r="T30">
        <v>17</v>
      </c>
      <c r="U30">
        <v>3</v>
      </c>
      <c r="V30">
        <v>28</v>
      </c>
      <c r="W30">
        <v>15</v>
      </c>
      <c r="X30">
        <v>2</v>
      </c>
      <c r="Y30">
        <v>15</v>
      </c>
      <c r="Z30">
        <v>30</v>
      </c>
    </row>
    <row r="31" spans="1:26">
      <c r="A31" s="10" t="s">
        <v>24</v>
      </c>
      <c r="B31" s="49" t="s">
        <v>79</v>
      </c>
      <c r="C31" s="49" t="s">
        <v>80</v>
      </c>
      <c r="D31" s="49">
        <v>640</v>
      </c>
      <c r="E31" s="49">
        <v>330</v>
      </c>
      <c r="F31" s="49">
        <v>37</v>
      </c>
      <c r="G31" s="49">
        <v>57</v>
      </c>
      <c r="H31" s="11">
        <v>14</v>
      </c>
      <c r="K31">
        <v>69</v>
      </c>
      <c r="L31">
        <v>0</v>
      </c>
      <c r="M31">
        <v>35</v>
      </c>
      <c r="N31">
        <v>12</v>
      </c>
      <c r="O31">
        <v>1590</v>
      </c>
      <c r="P31">
        <v>66</v>
      </c>
      <c r="Q31">
        <v>50</v>
      </c>
      <c r="R31">
        <v>17</v>
      </c>
      <c r="S31">
        <v>3</v>
      </c>
      <c r="T31">
        <v>12</v>
      </c>
      <c r="U31">
        <v>3</v>
      </c>
      <c r="V31">
        <v>26</v>
      </c>
      <c r="W31">
        <v>0</v>
      </c>
      <c r="X31">
        <v>2</v>
      </c>
      <c r="Y31">
        <v>10</v>
      </c>
      <c r="Z31">
        <v>15</v>
      </c>
    </row>
    <row r="32" spans="1:26">
      <c r="A32" s="10" t="s">
        <v>24</v>
      </c>
      <c r="B32" s="49" t="s">
        <v>81</v>
      </c>
      <c r="C32" s="49" t="s">
        <v>82</v>
      </c>
      <c r="D32" s="49">
        <v>690</v>
      </c>
      <c r="E32" s="49">
        <v>370</v>
      </c>
      <c r="F32" s="49">
        <v>41</v>
      </c>
      <c r="G32" s="49">
        <v>63</v>
      </c>
      <c r="H32" s="11">
        <v>14</v>
      </c>
      <c r="K32">
        <v>72</v>
      </c>
      <c r="L32">
        <v>0</v>
      </c>
      <c r="M32">
        <v>35</v>
      </c>
      <c r="N32">
        <v>12</v>
      </c>
      <c r="O32">
        <v>1700</v>
      </c>
      <c r="P32">
        <v>71</v>
      </c>
      <c r="Q32">
        <v>55</v>
      </c>
      <c r="R32">
        <v>18</v>
      </c>
      <c r="S32">
        <v>4</v>
      </c>
      <c r="T32">
        <v>17</v>
      </c>
      <c r="U32">
        <v>4</v>
      </c>
      <c r="V32">
        <v>26</v>
      </c>
      <c r="W32">
        <v>4</v>
      </c>
      <c r="X32">
        <v>2</v>
      </c>
      <c r="Y32">
        <v>10</v>
      </c>
      <c r="Z32">
        <v>15</v>
      </c>
    </row>
    <row r="33" spans="1:26">
      <c r="A33" s="10" t="s">
        <v>24</v>
      </c>
      <c r="B33" s="49" t="s">
        <v>83</v>
      </c>
      <c r="C33" s="49" t="s">
        <v>84</v>
      </c>
      <c r="D33" s="49">
        <v>1090</v>
      </c>
      <c r="E33" s="49">
        <v>510</v>
      </c>
      <c r="F33" s="49">
        <v>56</v>
      </c>
      <c r="G33" s="49">
        <v>87</v>
      </c>
      <c r="H33" s="11">
        <v>19</v>
      </c>
      <c r="K33">
        <v>96</v>
      </c>
      <c r="L33">
        <v>0</v>
      </c>
      <c r="M33">
        <v>575</v>
      </c>
      <c r="N33">
        <v>192</v>
      </c>
      <c r="O33">
        <v>2150</v>
      </c>
      <c r="P33">
        <v>90</v>
      </c>
      <c r="Q33">
        <v>111</v>
      </c>
      <c r="R33">
        <v>37</v>
      </c>
      <c r="S33">
        <v>6</v>
      </c>
      <c r="T33">
        <v>23</v>
      </c>
      <c r="U33">
        <v>17</v>
      </c>
      <c r="V33">
        <v>36</v>
      </c>
      <c r="W33">
        <v>15</v>
      </c>
      <c r="X33">
        <v>2</v>
      </c>
      <c r="Y33">
        <v>25</v>
      </c>
      <c r="Z33">
        <v>40</v>
      </c>
    </row>
    <row r="34" spans="1:26">
      <c r="A34" s="10" t="s">
        <v>24</v>
      </c>
      <c r="B34" s="49" t="s">
        <v>85</v>
      </c>
      <c r="C34" s="49" t="s">
        <v>86</v>
      </c>
      <c r="D34" s="49">
        <v>1150</v>
      </c>
      <c r="E34" s="49">
        <v>540</v>
      </c>
      <c r="F34" s="49">
        <v>60</v>
      </c>
      <c r="G34" s="49">
        <v>93</v>
      </c>
      <c r="H34" s="11">
        <v>20</v>
      </c>
      <c r="K34">
        <v>100</v>
      </c>
      <c r="L34">
        <v>0</v>
      </c>
      <c r="M34">
        <v>575</v>
      </c>
      <c r="N34">
        <v>192</v>
      </c>
      <c r="O34">
        <v>2260</v>
      </c>
      <c r="P34">
        <v>94</v>
      </c>
      <c r="Q34">
        <v>116</v>
      </c>
      <c r="R34">
        <v>39</v>
      </c>
      <c r="S34">
        <v>7</v>
      </c>
      <c r="T34">
        <v>28</v>
      </c>
      <c r="U34">
        <v>17</v>
      </c>
      <c r="V34">
        <v>36</v>
      </c>
      <c r="W34">
        <v>15</v>
      </c>
      <c r="X34">
        <v>2</v>
      </c>
      <c r="Y34">
        <v>30</v>
      </c>
      <c r="Z34">
        <v>40</v>
      </c>
    </row>
    <row r="35" spans="1:26">
      <c r="A35" s="10" t="s">
        <v>24</v>
      </c>
      <c r="B35" s="49" t="s">
        <v>87</v>
      </c>
      <c r="C35" s="49" t="s">
        <v>88</v>
      </c>
      <c r="D35" s="49">
        <v>990</v>
      </c>
      <c r="E35" s="49">
        <v>410</v>
      </c>
      <c r="F35" s="49">
        <v>46</v>
      </c>
      <c r="G35" s="49">
        <v>70</v>
      </c>
      <c r="H35" s="11">
        <v>16</v>
      </c>
      <c r="K35">
        <v>78</v>
      </c>
      <c r="L35">
        <v>0</v>
      </c>
      <c r="M35">
        <v>55</v>
      </c>
      <c r="N35">
        <v>19</v>
      </c>
      <c r="O35">
        <v>2170</v>
      </c>
      <c r="P35">
        <v>91</v>
      </c>
      <c r="Q35">
        <v>110</v>
      </c>
      <c r="R35">
        <v>37</v>
      </c>
      <c r="S35">
        <v>6</v>
      </c>
      <c r="T35">
        <v>23</v>
      </c>
      <c r="U35">
        <v>17</v>
      </c>
      <c r="V35">
        <v>35</v>
      </c>
      <c r="W35">
        <v>0</v>
      </c>
      <c r="X35">
        <v>2</v>
      </c>
      <c r="Y35">
        <v>25</v>
      </c>
      <c r="Z35">
        <v>30</v>
      </c>
    </row>
    <row r="36" spans="1:26">
      <c r="A36" s="10" t="s">
        <v>24</v>
      </c>
      <c r="B36" s="49" t="s">
        <v>89</v>
      </c>
      <c r="C36" s="49" t="s">
        <v>90</v>
      </c>
      <c r="D36" s="49">
        <v>1050</v>
      </c>
      <c r="E36" s="49">
        <v>450</v>
      </c>
      <c r="F36" s="49">
        <v>50</v>
      </c>
      <c r="G36" s="49">
        <v>77</v>
      </c>
      <c r="H36" s="11">
        <v>16</v>
      </c>
      <c r="K36">
        <v>81</v>
      </c>
      <c r="L36">
        <v>0</v>
      </c>
      <c r="M36">
        <v>55</v>
      </c>
      <c r="N36">
        <v>19</v>
      </c>
      <c r="O36">
        <v>2290</v>
      </c>
      <c r="P36">
        <v>95</v>
      </c>
      <c r="Q36">
        <v>115</v>
      </c>
      <c r="R36">
        <v>38</v>
      </c>
      <c r="S36">
        <v>7</v>
      </c>
      <c r="T36">
        <v>28</v>
      </c>
      <c r="U36">
        <v>18</v>
      </c>
      <c r="V36">
        <v>35</v>
      </c>
      <c r="W36">
        <v>4</v>
      </c>
      <c r="X36">
        <v>2</v>
      </c>
      <c r="Y36">
        <v>25</v>
      </c>
      <c r="Z36">
        <v>30</v>
      </c>
    </row>
    <row r="37" spans="1:26">
      <c r="A37" s="10" t="s">
        <v>24</v>
      </c>
      <c r="B37" s="49" t="s">
        <v>91</v>
      </c>
      <c r="C37" s="49" t="s">
        <v>92</v>
      </c>
      <c r="D37" s="49">
        <v>350</v>
      </c>
      <c r="E37" s="49">
        <v>80</v>
      </c>
      <c r="F37" s="49">
        <v>9</v>
      </c>
      <c r="G37" s="49">
        <v>13</v>
      </c>
      <c r="H37" s="11">
        <v>2</v>
      </c>
      <c r="K37">
        <v>9</v>
      </c>
      <c r="L37">
        <v>0</v>
      </c>
      <c r="M37">
        <v>20</v>
      </c>
      <c r="N37">
        <v>7</v>
      </c>
      <c r="O37">
        <v>590</v>
      </c>
      <c r="P37">
        <v>24</v>
      </c>
      <c r="Q37">
        <v>60</v>
      </c>
      <c r="R37">
        <v>20</v>
      </c>
      <c r="S37">
        <v>3</v>
      </c>
      <c r="T37">
        <v>10</v>
      </c>
      <c r="U37">
        <v>14</v>
      </c>
      <c r="V37">
        <v>8</v>
      </c>
      <c r="W37">
        <v>0</v>
      </c>
      <c r="X37">
        <v>0</v>
      </c>
      <c r="Y37">
        <v>15</v>
      </c>
      <c r="Z37">
        <v>15</v>
      </c>
    </row>
    <row r="38" spans="1:26">
      <c r="A38" s="10" t="s">
        <v>24</v>
      </c>
      <c r="B38" s="49" t="s">
        <v>93</v>
      </c>
      <c r="C38" s="49" t="s">
        <v>94</v>
      </c>
      <c r="D38" s="49">
        <v>520</v>
      </c>
      <c r="E38" s="49">
        <v>210</v>
      </c>
      <c r="F38" s="49">
        <v>24</v>
      </c>
      <c r="G38" s="49">
        <v>37</v>
      </c>
      <c r="H38" s="11">
        <v>7</v>
      </c>
      <c r="K38">
        <v>36</v>
      </c>
      <c r="L38">
        <v>0</v>
      </c>
      <c r="M38">
        <v>50</v>
      </c>
      <c r="N38">
        <v>17</v>
      </c>
      <c r="O38">
        <v>930</v>
      </c>
      <c r="P38">
        <v>39</v>
      </c>
      <c r="Q38">
        <v>61</v>
      </c>
      <c r="R38">
        <v>20</v>
      </c>
      <c r="S38">
        <v>3</v>
      </c>
      <c r="T38">
        <v>10</v>
      </c>
      <c r="U38">
        <v>14</v>
      </c>
      <c r="V38">
        <v>15</v>
      </c>
      <c r="W38">
        <v>0</v>
      </c>
      <c r="X38">
        <v>0</v>
      </c>
      <c r="Y38">
        <v>15</v>
      </c>
      <c r="Z38">
        <v>15</v>
      </c>
    </row>
    <row r="39" spans="1:26">
      <c r="A39" s="10" t="s">
        <v>24</v>
      </c>
      <c r="B39" s="49" t="s">
        <v>95</v>
      </c>
      <c r="C39" s="49" t="s">
        <v>30</v>
      </c>
      <c r="D39" s="49">
        <v>300</v>
      </c>
      <c r="E39" s="49">
        <v>150</v>
      </c>
      <c r="F39" s="49">
        <v>16</v>
      </c>
      <c r="G39" s="49">
        <v>25</v>
      </c>
      <c r="H39" s="11">
        <v>7</v>
      </c>
      <c r="K39">
        <v>33</v>
      </c>
      <c r="L39">
        <v>0</v>
      </c>
      <c r="M39">
        <v>115</v>
      </c>
      <c r="N39">
        <v>38</v>
      </c>
      <c r="O39">
        <v>790</v>
      </c>
      <c r="P39">
        <v>33</v>
      </c>
      <c r="Q39">
        <v>26</v>
      </c>
      <c r="R39">
        <v>9</v>
      </c>
      <c r="S39">
        <v>1</v>
      </c>
      <c r="T39">
        <v>5</v>
      </c>
      <c r="U39">
        <v>2</v>
      </c>
      <c r="V39">
        <v>12</v>
      </c>
      <c r="W39">
        <v>10</v>
      </c>
      <c r="X39">
        <v>2</v>
      </c>
      <c r="Y39">
        <v>15</v>
      </c>
      <c r="Z39">
        <v>15</v>
      </c>
    </row>
    <row r="40" spans="1:26">
      <c r="A40" s="10" t="s">
        <v>24</v>
      </c>
      <c r="B40" s="49" t="s">
        <v>96</v>
      </c>
      <c r="C40" s="49" t="s">
        <v>97</v>
      </c>
      <c r="D40" s="49">
        <v>150</v>
      </c>
      <c r="E40" s="49">
        <v>80</v>
      </c>
      <c r="F40" s="49">
        <v>9</v>
      </c>
      <c r="G40" s="49">
        <v>14</v>
      </c>
      <c r="H40" s="11">
        <v>1.5</v>
      </c>
      <c r="K40">
        <v>6</v>
      </c>
      <c r="L40">
        <v>0</v>
      </c>
      <c r="M40">
        <v>0</v>
      </c>
      <c r="N40">
        <v>0</v>
      </c>
      <c r="O40">
        <v>310</v>
      </c>
      <c r="P40">
        <v>13</v>
      </c>
      <c r="Q40">
        <v>15</v>
      </c>
      <c r="R40">
        <v>5</v>
      </c>
      <c r="S40">
        <v>2</v>
      </c>
      <c r="T40">
        <v>6</v>
      </c>
      <c r="U40">
        <v>0</v>
      </c>
      <c r="V40">
        <v>1</v>
      </c>
      <c r="W40">
        <v>0</v>
      </c>
      <c r="X40">
        <v>2</v>
      </c>
      <c r="Y40">
        <v>0</v>
      </c>
      <c r="Z40">
        <v>2</v>
      </c>
    </row>
    <row r="41" spans="1:26">
      <c r="A41" s="10" t="s">
        <v>24</v>
      </c>
      <c r="B41" s="49" t="s">
        <v>98</v>
      </c>
      <c r="C41" s="49" t="s">
        <v>99</v>
      </c>
      <c r="D41" s="49">
        <v>460</v>
      </c>
      <c r="E41" s="49">
        <v>170</v>
      </c>
      <c r="F41" s="49">
        <v>19</v>
      </c>
      <c r="G41" s="49">
        <v>30</v>
      </c>
      <c r="H41" s="11">
        <v>9</v>
      </c>
      <c r="K41">
        <v>43</v>
      </c>
      <c r="L41">
        <v>0</v>
      </c>
      <c r="M41">
        <v>15</v>
      </c>
      <c r="N41">
        <v>5</v>
      </c>
      <c r="O41">
        <v>370</v>
      </c>
      <c r="P41">
        <v>15</v>
      </c>
      <c r="Q41">
        <v>66</v>
      </c>
      <c r="R41">
        <v>22</v>
      </c>
      <c r="S41">
        <v>3</v>
      </c>
      <c r="T41">
        <v>11</v>
      </c>
      <c r="U41">
        <v>32</v>
      </c>
      <c r="V41">
        <v>6</v>
      </c>
      <c r="W41">
        <v>4</v>
      </c>
      <c r="X41">
        <v>0</v>
      </c>
      <c r="Y41">
        <v>6</v>
      </c>
      <c r="Z41">
        <v>15</v>
      </c>
    </row>
    <row r="42" spans="1:26">
      <c r="A42" s="10" t="s">
        <v>24</v>
      </c>
      <c r="B42" s="49" t="s">
        <v>100</v>
      </c>
      <c r="C42" s="49" t="s">
        <v>101</v>
      </c>
      <c r="D42" s="49">
        <v>290</v>
      </c>
      <c r="E42" s="49">
        <v>35</v>
      </c>
      <c r="F42" s="49">
        <v>4</v>
      </c>
      <c r="G42" s="49">
        <v>6</v>
      </c>
      <c r="H42" s="11">
        <v>1.5</v>
      </c>
      <c r="K42">
        <v>8</v>
      </c>
      <c r="L42">
        <v>0</v>
      </c>
      <c r="M42">
        <v>5</v>
      </c>
      <c r="N42">
        <v>2</v>
      </c>
      <c r="O42">
        <v>160</v>
      </c>
      <c r="P42">
        <v>7</v>
      </c>
      <c r="Q42">
        <v>58</v>
      </c>
      <c r="R42">
        <v>19</v>
      </c>
      <c r="S42">
        <v>5</v>
      </c>
      <c r="T42">
        <v>19</v>
      </c>
      <c r="U42">
        <v>32</v>
      </c>
      <c r="V42">
        <v>5</v>
      </c>
      <c r="W42">
        <v>2</v>
      </c>
      <c r="X42">
        <v>130</v>
      </c>
      <c r="Y42">
        <v>10</v>
      </c>
      <c r="Z42">
        <v>10</v>
      </c>
    </row>
    <row r="43" spans="1:26">
      <c r="A43" s="10" t="s">
        <v>24</v>
      </c>
      <c r="B43" s="49" t="s">
        <v>102</v>
      </c>
      <c r="C43" s="49" t="s">
        <v>101</v>
      </c>
      <c r="D43" s="49">
        <v>260</v>
      </c>
      <c r="E43" s="49">
        <v>40</v>
      </c>
      <c r="F43" s="49">
        <v>4</v>
      </c>
      <c r="G43" s="49">
        <v>6</v>
      </c>
      <c r="H43" s="11">
        <v>1.5</v>
      </c>
      <c r="K43">
        <v>8</v>
      </c>
      <c r="L43">
        <v>0</v>
      </c>
      <c r="M43">
        <v>5</v>
      </c>
      <c r="N43">
        <v>2</v>
      </c>
      <c r="O43">
        <v>115</v>
      </c>
      <c r="P43">
        <v>5</v>
      </c>
      <c r="Q43">
        <v>49</v>
      </c>
      <c r="R43">
        <v>16</v>
      </c>
      <c r="S43">
        <v>5</v>
      </c>
      <c r="T43">
        <v>22</v>
      </c>
      <c r="U43">
        <v>18</v>
      </c>
      <c r="V43">
        <v>5</v>
      </c>
      <c r="W43">
        <v>2</v>
      </c>
      <c r="X43">
        <v>130</v>
      </c>
      <c r="Y43">
        <v>6</v>
      </c>
      <c r="Z43">
        <v>10</v>
      </c>
    </row>
    <row r="44" spans="1:26">
      <c r="A44" s="10" t="s">
        <v>103</v>
      </c>
      <c r="B44" s="49" t="s">
        <v>104</v>
      </c>
      <c r="C44" s="49" t="s">
        <v>105</v>
      </c>
      <c r="D44" s="49">
        <v>530</v>
      </c>
      <c r="E44" s="49">
        <v>240</v>
      </c>
      <c r="F44" s="49">
        <v>27</v>
      </c>
      <c r="G44" s="49">
        <v>42</v>
      </c>
      <c r="H44" s="11">
        <v>10</v>
      </c>
      <c r="K44">
        <v>48</v>
      </c>
      <c r="L44">
        <v>1</v>
      </c>
      <c r="M44">
        <v>85</v>
      </c>
      <c r="N44">
        <v>28</v>
      </c>
      <c r="O44">
        <v>960</v>
      </c>
      <c r="P44">
        <v>40</v>
      </c>
      <c r="Q44">
        <v>47</v>
      </c>
      <c r="R44">
        <v>16</v>
      </c>
      <c r="S44">
        <v>3</v>
      </c>
      <c r="T44">
        <v>13</v>
      </c>
      <c r="U44">
        <v>9</v>
      </c>
      <c r="V44">
        <v>24</v>
      </c>
      <c r="W44">
        <v>6</v>
      </c>
      <c r="X44">
        <v>2</v>
      </c>
      <c r="Y44">
        <v>25</v>
      </c>
      <c r="Z44">
        <v>25</v>
      </c>
    </row>
    <row r="45" spans="1:26">
      <c r="A45" s="10" t="s">
        <v>103</v>
      </c>
      <c r="B45" s="49" t="s">
        <v>106</v>
      </c>
      <c r="C45" s="49" t="s">
        <v>107</v>
      </c>
      <c r="D45" s="49">
        <v>520</v>
      </c>
      <c r="E45" s="49">
        <v>240</v>
      </c>
      <c r="F45" s="49">
        <v>26</v>
      </c>
      <c r="G45" s="49">
        <v>41</v>
      </c>
      <c r="H45" s="11">
        <v>12</v>
      </c>
      <c r="K45">
        <v>61</v>
      </c>
      <c r="L45">
        <v>1.5</v>
      </c>
      <c r="M45">
        <v>95</v>
      </c>
      <c r="N45">
        <v>31</v>
      </c>
      <c r="O45">
        <v>1100</v>
      </c>
      <c r="P45">
        <v>46</v>
      </c>
      <c r="Q45">
        <v>41</v>
      </c>
      <c r="R45">
        <v>14</v>
      </c>
      <c r="S45">
        <v>3</v>
      </c>
      <c r="T45">
        <v>11</v>
      </c>
      <c r="U45">
        <v>10</v>
      </c>
      <c r="V45">
        <v>30</v>
      </c>
      <c r="W45">
        <v>10</v>
      </c>
      <c r="X45">
        <v>2</v>
      </c>
      <c r="Y45">
        <v>30</v>
      </c>
      <c r="Z45">
        <v>25</v>
      </c>
    </row>
    <row r="46" spans="1:26">
      <c r="A46" s="10" t="s">
        <v>103</v>
      </c>
      <c r="B46" s="49" t="s">
        <v>108</v>
      </c>
      <c r="C46" s="49" t="s">
        <v>109</v>
      </c>
      <c r="D46" s="49">
        <v>600</v>
      </c>
      <c r="E46" s="49">
        <v>260</v>
      </c>
      <c r="F46" s="49">
        <v>29</v>
      </c>
      <c r="G46" s="49">
        <v>45</v>
      </c>
      <c r="H46" s="11">
        <v>13</v>
      </c>
      <c r="K46">
        <v>63</v>
      </c>
      <c r="L46">
        <v>1.5</v>
      </c>
      <c r="M46">
        <v>105</v>
      </c>
      <c r="N46">
        <v>34</v>
      </c>
      <c r="O46">
        <v>1440</v>
      </c>
      <c r="P46">
        <v>60</v>
      </c>
      <c r="Q46">
        <v>48</v>
      </c>
      <c r="R46">
        <v>16</v>
      </c>
      <c r="S46">
        <v>3</v>
      </c>
      <c r="T46">
        <v>12</v>
      </c>
      <c r="U46">
        <v>12</v>
      </c>
      <c r="V46">
        <v>37</v>
      </c>
      <c r="W46">
        <v>6</v>
      </c>
      <c r="X46">
        <v>15</v>
      </c>
      <c r="Y46">
        <v>25</v>
      </c>
      <c r="Z46">
        <v>30</v>
      </c>
    </row>
    <row r="47" spans="1:26">
      <c r="A47" s="10" t="s">
        <v>103</v>
      </c>
      <c r="B47" s="49" t="s">
        <v>110</v>
      </c>
      <c r="C47" s="49" t="s">
        <v>111</v>
      </c>
      <c r="D47" s="49">
        <v>610</v>
      </c>
      <c r="E47" s="49">
        <v>280</v>
      </c>
      <c r="F47" s="49">
        <v>31</v>
      </c>
      <c r="G47" s="49">
        <v>48</v>
      </c>
      <c r="H47" s="11">
        <v>13</v>
      </c>
      <c r="K47">
        <v>64</v>
      </c>
      <c r="L47">
        <v>1.5</v>
      </c>
      <c r="M47">
        <v>105</v>
      </c>
      <c r="N47">
        <v>35</v>
      </c>
      <c r="O47">
        <v>1180</v>
      </c>
      <c r="P47">
        <v>49</v>
      </c>
      <c r="Q47">
        <v>46</v>
      </c>
      <c r="R47">
        <v>15</v>
      </c>
      <c r="S47">
        <v>3</v>
      </c>
      <c r="T47">
        <v>14</v>
      </c>
      <c r="U47">
        <v>10</v>
      </c>
      <c r="V47">
        <v>37</v>
      </c>
      <c r="W47">
        <v>8</v>
      </c>
      <c r="X47">
        <v>20</v>
      </c>
      <c r="Y47">
        <v>25</v>
      </c>
      <c r="Z47">
        <v>30</v>
      </c>
    </row>
    <row r="48" spans="1:26">
      <c r="A48" s="10" t="s">
        <v>103</v>
      </c>
      <c r="B48" s="49" t="s">
        <v>112</v>
      </c>
      <c r="C48" s="49" t="s">
        <v>113</v>
      </c>
      <c r="D48" s="49">
        <v>540</v>
      </c>
      <c r="E48" s="49">
        <v>250</v>
      </c>
      <c r="F48" s="49">
        <v>27</v>
      </c>
      <c r="G48" s="49">
        <v>42</v>
      </c>
      <c r="H48" s="11">
        <v>11</v>
      </c>
      <c r="K48">
        <v>54</v>
      </c>
      <c r="L48">
        <v>1.5</v>
      </c>
      <c r="M48">
        <v>85</v>
      </c>
      <c r="N48">
        <v>28</v>
      </c>
      <c r="O48">
        <v>960</v>
      </c>
      <c r="P48">
        <v>40</v>
      </c>
      <c r="Q48">
        <v>45</v>
      </c>
      <c r="R48">
        <v>15</v>
      </c>
      <c r="S48">
        <v>3</v>
      </c>
      <c r="T48">
        <v>13</v>
      </c>
      <c r="U48">
        <v>9</v>
      </c>
      <c r="V48">
        <v>29</v>
      </c>
      <c r="W48">
        <v>10</v>
      </c>
      <c r="X48">
        <v>8</v>
      </c>
      <c r="Y48">
        <v>25</v>
      </c>
      <c r="Z48">
        <v>30</v>
      </c>
    </row>
    <row r="49" spans="1:26">
      <c r="A49" s="10" t="s">
        <v>103</v>
      </c>
      <c r="B49" s="49" t="s">
        <v>114</v>
      </c>
      <c r="C49" s="49" t="s">
        <v>78</v>
      </c>
      <c r="D49" s="49">
        <v>750</v>
      </c>
      <c r="E49" s="49">
        <v>380</v>
      </c>
      <c r="F49" s="49">
        <v>43</v>
      </c>
      <c r="G49" s="49">
        <v>66</v>
      </c>
      <c r="H49" s="11">
        <v>19</v>
      </c>
      <c r="K49">
        <v>96</v>
      </c>
      <c r="L49">
        <v>2.5</v>
      </c>
      <c r="M49">
        <v>160</v>
      </c>
      <c r="N49">
        <v>53</v>
      </c>
      <c r="O49">
        <v>1280</v>
      </c>
      <c r="P49">
        <v>53</v>
      </c>
      <c r="Q49">
        <v>42</v>
      </c>
      <c r="R49">
        <v>14</v>
      </c>
      <c r="S49">
        <v>3</v>
      </c>
      <c r="T49">
        <v>11</v>
      </c>
      <c r="U49">
        <v>10</v>
      </c>
      <c r="V49">
        <v>48</v>
      </c>
      <c r="W49">
        <v>10</v>
      </c>
      <c r="X49">
        <v>2</v>
      </c>
      <c r="Y49">
        <v>30</v>
      </c>
      <c r="Z49">
        <v>35</v>
      </c>
    </row>
    <row r="50" spans="1:26">
      <c r="A50" s="10" t="s">
        <v>103</v>
      </c>
      <c r="B50" s="49" t="s">
        <v>115</v>
      </c>
      <c r="C50" s="49" t="s">
        <v>116</v>
      </c>
      <c r="D50" s="49">
        <v>240</v>
      </c>
      <c r="E50" s="49">
        <v>70</v>
      </c>
      <c r="F50" s="49">
        <v>8</v>
      </c>
      <c r="G50" s="49">
        <v>12</v>
      </c>
      <c r="H50" s="11">
        <v>3</v>
      </c>
      <c r="K50">
        <v>15</v>
      </c>
      <c r="L50">
        <v>0</v>
      </c>
      <c r="M50">
        <v>30</v>
      </c>
      <c r="N50">
        <v>10</v>
      </c>
      <c r="O50">
        <v>480</v>
      </c>
      <c r="P50">
        <v>20</v>
      </c>
      <c r="Q50">
        <v>32</v>
      </c>
      <c r="R50">
        <v>11</v>
      </c>
      <c r="S50">
        <v>1</v>
      </c>
      <c r="T50">
        <v>6</v>
      </c>
      <c r="U50">
        <v>6</v>
      </c>
      <c r="V50">
        <v>12</v>
      </c>
      <c r="W50">
        <v>2</v>
      </c>
      <c r="X50">
        <v>2</v>
      </c>
      <c r="Y50">
        <v>10</v>
      </c>
      <c r="Z50">
        <v>15</v>
      </c>
    </row>
    <row r="51" spans="1:26">
      <c r="A51" s="10" t="s">
        <v>103</v>
      </c>
      <c r="B51" s="49" t="s">
        <v>117</v>
      </c>
      <c r="C51" s="49" t="s">
        <v>118</v>
      </c>
      <c r="D51" s="49">
        <v>290</v>
      </c>
      <c r="E51" s="49">
        <v>100</v>
      </c>
      <c r="F51" s="49">
        <v>11</v>
      </c>
      <c r="G51" s="49">
        <v>18</v>
      </c>
      <c r="H51" s="11">
        <v>5</v>
      </c>
      <c r="K51">
        <v>27</v>
      </c>
      <c r="L51">
        <v>0.5</v>
      </c>
      <c r="M51">
        <v>45</v>
      </c>
      <c r="N51">
        <v>15</v>
      </c>
      <c r="O51">
        <v>680</v>
      </c>
      <c r="P51">
        <v>28</v>
      </c>
      <c r="Q51">
        <v>33</v>
      </c>
      <c r="R51">
        <v>11</v>
      </c>
      <c r="S51">
        <v>2</v>
      </c>
      <c r="T51">
        <v>7</v>
      </c>
      <c r="U51">
        <v>7</v>
      </c>
      <c r="V51">
        <v>15</v>
      </c>
      <c r="W51">
        <v>6</v>
      </c>
      <c r="X51">
        <v>2</v>
      </c>
      <c r="Y51">
        <v>20</v>
      </c>
      <c r="Z51">
        <v>15</v>
      </c>
    </row>
    <row r="52" spans="1:26">
      <c r="A52" s="10" t="s">
        <v>103</v>
      </c>
      <c r="B52" s="49" t="s">
        <v>119</v>
      </c>
      <c r="C52" s="49" t="s">
        <v>32</v>
      </c>
      <c r="D52" s="49">
        <v>430</v>
      </c>
      <c r="E52" s="49">
        <v>190</v>
      </c>
      <c r="F52" s="49">
        <v>21</v>
      </c>
      <c r="G52" s="49">
        <v>32</v>
      </c>
      <c r="H52" s="11">
        <v>10</v>
      </c>
      <c r="K52">
        <v>52</v>
      </c>
      <c r="L52">
        <v>1</v>
      </c>
      <c r="M52">
        <v>90</v>
      </c>
      <c r="N52">
        <v>30</v>
      </c>
      <c r="O52">
        <v>1040</v>
      </c>
      <c r="P52">
        <v>43</v>
      </c>
      <c r="Q52">
        <v>35</v>
      </c>
      <c r="R52">
        <v>12</v>
      </c>
      <c r="S52">
        <v>2</v>
      </c>
      <c r="T52">
        <v>8</v>
      </c>
      <c r="U52">
        <v>7</v>
      </c>
      <c r="V52">
        <v>24</v>
      </c>
      <c r="W52">
        <v>10</v>
      </c>
      <c r="X52">
        <v>2</v>
      </c>
      <c r="Y52">
        <v>30</v>
      </c>
      <c r="Z52">
        <v>20</v>
      </c>
    </row>
    <row r="53" spans="1:26">
      <c r="A53" s="10" t="s">
        <v>103</v>
      </c>
      <c r="B53" s="49" t="s">
        <v>120</v>
      </c>
      <c r="C53" s="49" t="s">
        <v>121</v>
      </c>
      <c r="D53" s="49">
        <v>720</v>
      </c>
      <c r="E53" s="49">
        <v>360</v>
      </c>
      <c r="F53" s="49">
        <v>40</v>
      </c>
      <c r="G53" s="49">
        <v>62</v>
      </c>
      <c r="H53" s="11">
        <v>15</v>
      </c>
      <c r="K53">
        <v>75</v>
      </c>
      <c r="L53">
        <v>1.5</v>
      </c>
      <c r="M53">
        <v>115</v>
      </c>
      <c r="N53">
        <v>38</v>
      </c>
      <c r="O53">
        <v>1470</v>
      </c>
      <c r="P53">
        <v>61</v>
      </c>
      <c r="Q53">
        <v>51</v>
      </c>
      <c r="R53">
        <v>17</v>
      </c>
      <c r="S53">
        <v>4</v>
      </c>
      <c r="T53">
        <v>14</v>
      </c>
      <c r="U53">
        <v>14</v>
      </c>
      <c r="V53">
        <v>39</v>
      </c>
      <c r="W53">
        <v>8</v>
      </c>
      <c r="X53">
        <v>25</v>
      </c>
      <c r="Y53">
        <v>30</v>
      </c>
      <c r="Z53">
        <v>25</v>
      </c>
    </row>
    <row r="54" spans="1:26">
      <c r="A54" s="10" t="s">
        <v>103</v>
      </c>
      <c r="B54" s="49" t="s">
        <v>122</v>
      </c>
      <c r="C54" s="49" t="s">
        <v>123</v>
      </c>
      <c r="D54" s="49">
        <v>380</v>
      </c>
      <c r="E54" s="49">
        <v>150</v>
      </c>
      <c r="F54" s="49">
        <v>17</v>
      </c>
      <c r="G54" s="49">
        <v>26</v>
      </c>
      <c r="H54" s="11">
        <v>8</v>
      </c>
      <c r="K54">
        <v>40</v>
      </c>
      <c r="L54">
        <v>1</v>
      </c>
      <c r="M54">
        <v>75</v>
      </c>
      <c r="N54">
        <v>25</v>
      </c>
      <c r="O54">
        <v>840</v>
      </c>
      <c r="P54">
        <v>35</v>
      </c>
      <c r="Q54">
        <v>34</v>
      </c>
      <c r="R54">
        <v>11</v>
      </c>
      <c r="S54">
        <v>2</v>
      </c>
      <c r="T54">
        <v>7</v>
      </c>
      <c r="U54">
        <v>7</v>
      </c>
      <c r="V54">
        <v>22</v>
      </c>
      <c r="W54">
        <v>6</v>
      </c>
      <c r="X54">
        <v>2</v>
      </c>
      <c r="Y54">
        <v>20</v>
      </c>
      <c r="Z54">
        <v>20</v>
      </c>
    </row>
    <row r="55" spans="1:26">
      <c r="A55" s="10" t="s">
        <v>103</v>
      </c>
      <c r="B55" s="49" t="s">
        <v>124</v>
      </c>
      <c r="C55" s="49" t="s">
        <v>32</v>
      </c>
      <c r="D55" s="49">
        <v>440</v>
      </c>
      <c r="E55" s="49">
        <v>200</v>
      </c>
      <c r="F55" s="49">
        <v>22</v>
      </c>
      <c r="G55" s="49">
        <v>34</v>
      </c>
      <c r="H55" s="11">
        <v>10</v>
      </c>
      <c r="K55">
        <v>49</v>
      </c>
      <c r="L55">
        <v>1</v>
      </c>
      <c r="M55">
        <v>90</v>
      </c>
      <c r="N55">
        <v>30</v>
      </c>
      <c r="O55">
        <v>1110</v>
      </c>
      <c r="P55">
        <v>46</v>
      </c>
      <c r="Q55">
        <v>35</v>
      </c>
      <c r="R55">
        <v>12</v>
      </c>
      <c r="S55">
        <v>2</v>
      </c>
      <c r="T55">
        <v>7</v>
      </c>
      <c r="U55">
        <v>7</v>
      </c>
      <c r="V55">
        <v>27</v>
      </c>
      <c r="W55">
        <v>6</v>
      </c>
      <c r="X55">
        <v>10</v>
      </c>
      <c r="Y55">
        <v>20</v>
      </c>
      <c r="Z55">
        <v>20</v>
      </c>
    </row>
    <row r="56" spans="1:26">
      <c r="A56" s="10" t="s">
        <v>103</v>
      </c>
      <c r="B56" s="49" t="s">
        <v>125</v>
      </c>
      <c r="C56" s="49" t="s">
        <v>126</v>
      </c>
      <c r="D56" s="49">
        <v>430</v>
      </c>
      <c r="E56" s="49">
        <v>200</v>
      </c>
      <c r="F56" s="49">
        <v>22</v>
      </c>
      <c r="G56" s="49">
        <v>35</v>
      </c>
      <c r="H56" s="11">
        <v>9</v>
      </c>
      <c r="K56">
        <v>44</v>
      </c>
      <c r="L56">
        <v>1</v>
      </c>
      <c r="M56">
        <v>80</v>
      </c>
      <c r="N56">
        <v>27</v>
      </c>
      <c r="O56">
        <v>760</v>
      </c>
      <c r="P56">
        <v>32</v>
      </c>
      <c r="Q56">
        <v>34</v>
      </c>
      <c r="R56">
        <v>11</v>
      </c>
      <c r="S56">
        <v>2</v>
      </c>
      <c r="T56">
        <v>8</v>
      </c>
      <c r="U56">
        <v>7</v>
      </c>
      <c r="V56">
        <v>22</v>
      </c>
      <c r="W56">
        <v>8</v>
      </c>
      <c r="X56">
        <v>8</v>
      </c>
      <c r="Y56">
        <v>20</v>
      </c>
      <c r="Z56">
        <v>20</v>
      </c>
    </row>
    <row r="57" spans="1:26">
      <c r="A57" s="10" t="s">
        <v>103</v>
      </c>
      <c r="B57" s="49" t="s">
        <v>127</v>
      </c>
      <c r="C57" s="49" t="s">
        <v>128</v>
      </c>
      <c r="D57" s="49">
        <v>430</v>
      </c>
      <c r="E57" s="49">
        <v>210</v>
      </c>
      <c r="F57" s="49">
        <v>23</v>
      </c>
      <c r="G57" s="49">
        <v>36</v>
      </c>
      <c r="H57" s="11">
        <v>9</v>
      </c>
      <c r="K57">
        <v>44</v>
      </c>
      <c r="L57">
        <v>1</v>
      </c>
      <c r="M57">
        <v>80</v>
      </c>
      <c r="N57">
        <v>27</v>
      </c>
      <c r="O57">
        <v>1030</v>
      </c>
      <c r="P57">
        <v>43</v>
      </c>
      <c r="Q57">
        <v>35</v>
      </c>
      <c r="R57">
        <v>12</v>
      </c>
      <c r="S57">
        <v>2</v>
      </c>
      <c r="T57">
        <v>7</v>
      </c>
      <c r="U57">
        <v>6</v>
      </c>
      <c r="V57">
        <v>22</v>
      </c>
      <c r="W57">
        <v>6</v>
      </c>
      <c r="X57">
        <v>8</v>
      </c>
      <c r="Y57">
        <v>20</v>
      </c>
      <c r="Z57">
        <v>20</v>
      </c>
    </row>
    <row r="58" spans="1:26">
      <c r="A58" s="10" t="s">
        <v>103</v>
      </c>
      <c r="B58" s="49" t="s">
        <v>129</v>
      </c>
      <c r="C58" s="49" t="s">
        <v>130</v>
      </c>
      <c r="D58" s="49">
        <v>500</v>
      </c>
      <c r="E58" s="49">
        <v>240</v>
      </c>
      <c r="F58" s="49">
        <v>26</v>
      </c>
      <c r="G58" s="49">
        <v>40</v>
      </c>
      <c r="H58" s="11">
        <v>10</v>
      </c>
      <c r="K58">
        <v>48</v>
      </c>
      <c r="L58">
        <v>0</v>
      </c>
      <c r="M58">
        <v>70</v>
      </c>
      <c r="N58">
        <v>23</v>
      </c>
      <c r="O58">
        <v>980</v>
      </c>
      <c r="P58">
        <v>41</v>
      </c>
      <c r="Q58">
        <v>44</v>
      </c>
      <c r="R58">
        <v>15</v>
      </c>
      <c r="S58">
        <v>3</v>
      </c>
      <c r="T58">
        <v>10</v>
      </c>
      <c r="U58">
        <v>11</v>
      </c>
      <c r="V58">
        <v>22</v>
      </c>
      <c r="W58">
        <v>2</v>
      </c>
      <c r="X58">
        <v>2</v>
      </c>
      <c r="Y58">
        <v>15</v>
      </c>
      <c r="Z58">
        <v>20</v>
      </c>
    </row>
    <row r="59" spans="1:26">
      <c r="A59" s="10" t="s">
        <v>131</v>
      </c>
      <c r="B59" s="49" t="s">
        <v>132</v>
      </c>
      <c r="C59" s="49" t="s">
        <v>133</v>
      </c>
      <c r="D59" s="49">
        <v>510</v>
      </c>
      <c r="E59" s="49">
        <v>200</v>
      </c>
      <c r="F59" s="49">
        <v>22</v>
      </c>
      <c r="G59" s="49">
        <v>33</v>
      </c>
      <c r="H59" s="11">
        <v>3.5</v>
      </c>
      <c r="K59">
        <v>18</v>
      </c>
      <c r="L59">
        <v>0</v>
      </c>
      <c r="M59">
        <v>45</v>
      </c>
      <c r="N59">
        <v>16</v>
      </c>
      <c r="O59">
        <v>990</v>
      </c>
      <c r="P59">
        <v>41</v>
      </c>
      <c r="Q59">
        <v>55</v>
      </c>
      <c r="R59">
        <v>18</v>
      </c>
      <c r="S59">
        <v>3</v>
      </c>
      <c r="T59">
        <v>13</v>
      </c>
      <c r="U59">
        <v>10</v>
      </c>
      <c r="V59">
        <v>24</v>
      </c>
      <c r="W59">
        <v>4</v>
      </c>
      <c r="X59">
        <v>6</v>
      </c>
      <c r="Y59">
        <v>15</v>
      </c>
      <c r="Z59">
        <v>20</v>
      </c>
    </row>
    <row r="60" spans="1:26">
      <c r="A60" s="10" t="s">
        <v>131</v>
      </c>
      <c r="B60" s="49" t="s">
        <v>134</v>
      </c>
      <c r="C60" s="49" t="s">
        <v>135</v>
      </c>
      <c r="D60" s="49">
        <v>350</v>
      </c>
      <c r="E60" s="49">
        <v>80</v>
      </c>
      <c r="F60" s="49">
        <v>9</v>
      </c>
      <c r="G60" s="49">
        <v>13</v>
      </c>
      <c r="H60" s="11">
        <v>2</v>
      </c>
      <c r="K60">
        <v>9</v>
      </c>
      <c r="L60">
        <v>0</v>
      </c>
      <c r="M60">
        <v>65</v>
      </c>
      <c r="N60">
        <v>22</v>
      </c>
      <c r="O60">
        <v>820</v>
      </c>
      <c r="P60">
        <v>34</v>
      </c>
      <c r="Q60">
        <v>42</v>
      </c>
      <c r="R60">
        <v>14</v>
      </c>
      <c r="S60">
        <v>3</v>
      </c>
      <c r="T60">
        <v>13</v>
      </c>
      <c r="U60">
        <v>8</v>
      </c>
      <c r="V60">
        <v>28</v>
      </c>
      <c r="W60">
        <v>4</v>
      </c>
      <c r="X60">
        <v>8</v>
      </c>
      <c r="Y60">
        <v>15</v>
      </c>
      <c r="Z60">
        <v>20</v>
      </c>
    </row>
    <row r="61" spans="1:26">
      <c r="A61" s="10" t="s">
        <v>131</v>
      </c>
      <c r="B61" s="49" t="s">
        <v>136</v>
      </c>
      <c r="C61" s="49" t="s">
        <v>137</v>
      </c>
      <c r="D61" s="49">
        <v>670</v>
      </c>
      <c r="E61" s="49">
        <v>300</v>
      </c>
      <c r="F61" s="49">
        <v>33</v>
      </c>
      <c r="G61" s="49">
        <v>51</v>
      </c>
      <c r="H61" s="11">
        <v>9</v>
      </c>
      <c r="K61">
        <v>44</v>
      </c>
      <c r="L61">
        <v>0</v>
      </c>
      <c r="M61">
        <v>85</v>
      </c>
      <c r="N61">
        <v>29</v>
      </c>
      <c r="O61">
        <v>1410</v>
      </c>
      <c r="P61">
        <v>59</v>
      </c>
      <c r="Q61">
        <v>58</v>
      </c>
      <c r="R61">
        <v>19</v>
      </c>
      <c r="S61">
        <v>3</v>
      </c>
      <c r="T61">
        <v>14</v>
      </c>
      <c r="U61">
        <v>11</v>
      </c>
      <c r="V61">
        <v>36</v>
      </c>
      <c r="W61">
        <v>8</v>
      </c>
      <c r="X61">
        <v>20</v>
      </c>
      <c r="Y61">
        <v>30</v>
      </c>
      <c r="Z61">
        <v>20</v>
      </c>
    </row>
    <row r="62" spans="1:26">
      <c r="A62" s="10" t="s">
        <v>131</v>
      </c>
      <c r="B62" s="49" t="s">
        <v>138</v>
      </c>
      <c r="C62" s="49" t="s">
        <v>111</v>
      </c>
      <c r="D62" s="49">
        <v>510</v>
      </c>
      <c r="E62" s="49">
        <v>180</v>
      </c>
      <c r="F62" s="49">
        <v>20</v>
      </c>
      <c r="G62" s="49">
        <v>31</v>
      </c>
      <c r="H62" s="11">
        <v>7</v>
      </c>
      <c r="K62">
        <v>36</v>
      </c>
      <c r="L62">
        <v>0</v>
      </c>
      <c r="M62">
        <v>105</v>
      </c>
      <c r="N62">
        <v>35</v>
      </c>
      <c r="O62">
        <v>1250</v>
      </c>
      <c r="P62">
        <v>52</v>
      </c>
      <c r="Q62">
        <v>44</v>
      </c>
      <c r="R62">
        <v>15</v>
      </c>
      <c r="S62">
        <v>3</v>
      </c>
      <c r="T62">
        <v>13</v>
      </c>
      <c r="U62">
        <v>9</v>
      </c>
      <c r="V62">
        <v>40</v>
      </c>
      <c r="W62">
        <v>8</v>
      </c>
      <c r="X62">
        <v>20</v>
      </c>
      <c r="Y62">
        <v>30</v>
      </c>
      <c r="Z62">
        <v>20</v>
      </c>
    </row>
    <row r="63" spans="1:26">
      <c r="A63" s="10" t="s">
        <v>131</v>
      </c>
      <c r="B63" s="49" t="s">
        <v>139</v>
      </c>
      <c r="C63" s="49" t="s">
        <v>140</v>
      </c>
      <c r="D63" s="49">
        <v>610</v>
      </c>
      <c r="E63" s="49">
        <v>250</v>
      </c>
      <c r="F63" s="49">
        <v>28</v>
      </c>
      <c r="G63" s="49">
        <v>43</v>
      </c>
      <c r="H63" s="11">
        <v>6</v>
      </c>
      <c r="K63">
        <v>31</v>
      </c>
      <c r="L63">
        <v>0</v>
      </c>
      <c r="M63">
        <v>70</v>
      </c>
      <c r="N63">
        <v>24</v>
      </c>
      <c r="O63">
        <v>1400</v>
      </c>
      <c r="P63">
        <v>58</v>
      </c>
      <c r="Q63">
        <v>57</v>
      </c>
      <c r="R63">
        <v>19</v>
      </c>
      <c r="S63">
        <v>3</v>
      </c>
      <c r="T63">
        <v>13</v>
      </c>
      <c r="U63">
        <v>11</v>
      </c>
      <c r="V63">
        <v>32</v>
      </c>
      <c r="W63">
        <v>4</v>
      </c>
      <c r="X63">
        <v>20</v>
      </c>
      <c r="Y63">
        <v>15</v>
      </c>
      <c r="Z63">
        <v>20</v>
      </c>
    </row>
    <row r="64" spans="1:26">
      <c r="A64" s="10" t="s">
        <v>131</v>
      </c>
      <c r="B64" s="49" t="s">
        <v>141</v>
      </c>
      <c r="C64" s="49" t="s">
        <v>142</v>
      </c>
      <c r="D64" s="49">
        <v>450</v>
      </c>
      <c r="E64" s="49">
        <v>130</v>
      </c>
      <c r="F64" s="49">
        <v>15</v>
      </c>
      <c r="G64" s="49">
        <v>23</v>
      </c>
      <c r="H64" s="11">
        <v>4.5</v>
      </c>
      <c r="K64">
        <v>22</v>
      </c>
      <c r="L64">
        <v>0</v>
      </c>
      <c r="M64">
        <v>90</v>
      </c>
      <c r="N64">
        <v>30</v>
      </c>
      <c r="O64">
        <v>1230</v>
      </c>
      <c r="P64">
        <v>51</v>
      </c>
      <c r="Q64">
        <v>43</v>
      </c>
      <c r="R64">
        <v>14</v>
      </c>
      <c r="S64">
        <v>3</v>
      </c>
      <c r="T64">
        <v>13</v>
      </c>
      <c r="U64">
        <v>9</v>
      </c>
      <c r="V64">
        <v>36</v>
      </c>
      <c r="W64">
        <v>4</v>
      </c>
      <c r="X64">
        <v>20</v>
      </c>
      <c r="Y64">
        <v>15</v>
      </c>
      <c r="Z64">
        <v>20</v>
      </c>
    </row>
    <row r="65" spans="1:26">
      <c r="A65" s="10" t="s">
        <v>131</v>
      </c>
      <c r="B65" s="49" t="s">
        <v>143</v>
      </c>
      <c r="C65" s="49" t="s">
        <v>144</v>
      </c>
      <c r="D65" s="49">
        <v>750</v>
      </c>
      <c r="E65" s="49">
        <v>340</v>
      </c>
      <c r="F65" s="49">
        <v>38</v>
      </c>
      <c r="G65" s="49">
        <v>59</v>
      </c>
      <c r="H65" s="11">
        <v>10</v>
      </c>
      <c r="K65">
        <v>51</v>
      </c>
      <c r="L65">
        <v>0.5</v>
      </c>
      <c r="M65">
        <v>90</v>
      </c>
      <c r="N65">
        <v>31</v>
      </c>
      <c r="O65">
        <v>1720</v>
      </c>
      <c r="P65">
        <v>72</v>
      </c>
      <c r="Q65">
        <v>65</v>
      </c>
      <c r="R65">
        <v>22</v>
      </c>
      <c r="S65">
        <v>4</v>
      </c>
      <c r="T65">
        <v>15</v>
      </c>
      <c r="U65">
        <v>16</v>
      </c>
      <c r="V65">
        <v>36</v>
      </c>
      <c r="W65">
        <v>8</v>
      </c>
      <c r="X65">
        <v>25</v>
      </c>
      <c r="Y65">
        <v>30</v>
      </c>
      <c r="Z65">
        <v>15</v>
      </c>
    </row>
    <row r="66" spans="1:26">
      <c r="A66" s="10" t="s">
        <v>131</v>
      </c>
      <c r="B66" s="49" t="s">
        <v>145</v>
      </c>
      <c r="C66" s="49" t="s">
        <v>121</v>
      </c>
      <c r="D66" s="49">
        <v>590</v>
      </c>
      <c r="E66" s="49">
        <v>230</v>
      </c>
      <c r="F66" s="49">
        <v>25</v>
      </c>
      <c r="G66" s="49">
        <v>39</v>
      </c>
      <c r="H66" s="11">
        <v>8</v>
      </c>
      <c r="K66">
        <v>42</v>
      </c>
      <c r="L66">
        <v>0</v>
      </c>
      <c r="M66">
        <v>110</v>
      </c>
      <c r="N66">
        <v>37</v>
      </c>
      <c r="O66">
        <v>1560</v>
      </c>
      <c r="P66">
        <v>65</v>
      </c>
      <c r="Q66">
        <v>51</v>
      </c>
      <c r="R66">
        <v>17</v>
      </c>
      <c r="S66">
        <v>4</v>
      </c>
      <c r="T66">
        <v>15</v>
      </c>
      <c r="U66">
        <v>14</v>
      </c>
      <c r="V66">
        <v>40</v>
      </c>
      <c r="W66">
        <v>8</v>
      </c>
      <c r="X66">
        <v>30</v>
      </c>
      <c r="Y66">
        <v>30</v>
      </c>
      <c r="Z66">
        <v>15</v>
      </c>
    </row>
    <row r="67" spans="1:26">
      <c r="A67" s="10" t="s">
        <v>131</v>
      </c>
      <c r="B67" s="49" t="s">
        <v>146</v>
      </c>
      <c r="C67" s="49" t="s">
        <v>147</v>
      </c>
      <c r="D67" s="49">
        <v>430</v>
      </c>
      <c r="E67" s="49">
        <v>170</v>
      </c>
      <c r="F67" s="49">
        <v>19</v>
      </c>
      <c r="G67" s="49">
        <v>29</v>
      </c>
      <c r="H67" s="11">
        <v>3</v>
      </c>
      <c r="K67">
        <v>15</v>
      </c>
      <c r="L67">
        <v>0</v>
      </c>
      <c r="M67">
        <v>45</v>
      </c>
      <c r="N67">
        <v>14</v>
      </c>
      <c r="O67">
        <v>910</v>
      </c>
      <c r="P67">
        <v>38</v>
      </c>
      <c r="Q67">
        <v>43</v>
      </c>
      <c r="R67">
        <v>14</v>
      </c>
      <c r="S67">
        <v>2</v>
      </c>
      <c r="T67">
        <v>7</v>
      </c>
      <c r="U67">
        <v>7</v>
      </c>
      <c r="V67">
        <v>21</v>
      </c>
      <c r="W67">
        <v>4</v>
      </c>
      <c r="X67">
        <v>2</v>
      </c>
      <c r="Y67">
        <v>15</v>
      </c>
      <c r="Z67">
        <v>15</v>
      </c>
    </row>
    <row r="68" spans="1:26">
      <c r="A68" s="10" t="s">
        <v>131</v>
      </c>
      <c r="B68" s="49" t="s">
        <v>148</v>
      </c>
      <c r="C68" s="49" t="s">
        <v>149</v>
      </c>
      <c r="D68" s="49">
        <v>360</v>
      </c>
      <c r="E68" s="49">
        <v>140</v>
      </c>
      <c r="F68" s="49">
        <v>16</v>
      </c>
      <c r="G68" s="49">
        <v>25</v>
      </c>
      <c r="H68" s="11">
        <v>3</v>
      </c>
      <c r="K68">
        <v>15</v>
      </c>
      <c r="L68">
        <v>0</v>
      </c>
      <c r="M68">
        <v>35</v>
      </c>
      <c r="N68">
        <v>11</v>
      </c>
      <c r="O68">
        <v>800</v>
      </c>
      <c r="P68">
        <v>33</v>
      </c>
      <c r="Q68">
        <v>40</v>
      </c>
      <c r="R68">
        <v>13</v>
      </c>
      <c r="S68">
        <v>2</v>
      </c>
      <c r="T68">
        <v>7</v>
      </c>
      <c r="U68">
        <v>5</v>
      </c>
      <c r="V68">
        <v>14</v>
      </c>
      <c r="W68">
        <v>0</v>
      </c>
      <c r="X68">
        <v>2</v>
      </c>
      <c r="Y68">
        <v>10</v>
      </c>
      <c r="Z68">
        <v>15</v>
      </c>
    </row>
    <row r="69" spans="1:26">
      <c r="A69" s="10" t="s">
        <v>131</v>
      </c>
      <c r="B69" s="49" t="s">
        <v>150</v>
      </c>
      <c r="C69" s="49" t="s">
        <v>151</v>
      </c>
      <c r="D69" s="49">
        <v>480</v>
      </c>
      <c r="E69" s="49">
        <v>220</v>
      </c>
      <c r="F69" s="49">
        <v>24</v>
      </c>
      <c r="G69" s="49">
        <v>38</v>
      </c>
      <c r="H69" s="11">
        <v>7</v>
      </c>
      <c r="K69">
        <v>35</v>
      </c>
      <c r="L69">
        <v>0</v>
      </c>
      <c r="M69">
        <v>65</v>
      </c>
      <c r="N69">
        <v>21</v>
      </c>
      <c r="O69">
        <v>1260</v>
      </c>
      <c r="P69">
        <v>53</v>
      </c>
      <c r="Q69">
        <v>43</v>
      </c>
      <c r="R69">
        <v>14</v>
      </c>
      <c r="S69">
        <v>2</v>
      </c>
      <c r="T69">
        <v>8</v>
      </c>
      <c r="U69">
        <v>6</v>
      </c>
      <c r="V69">
        <v>22</v>
      </c>
      <c r="W69">
        <v>4</v>
      </c>
      <c r="X69">
        <v>10</v>
      </c>
      <c r="Y69">
        <v>20</v>
      </c>
      <c r="Z69">
        <v>15</v>
      </c>
    </row>
    <row r="70" spans="1:26">
      <c r="A70" s="10" t="s">
        <v>131</v>
      </c>
      <c r="B70" s="49" t="s">
        <v>152</v>
      </c>
      <c r="C70" s="49" t="s">
        <v>32</v>
      </c>
      <c r="D70" s="49">
        <v>430</v>
      </c>
      <c r="E70" s="49">
        <v>190</v>
      </c>
      <c r="F70" s="49">
        <v>21</v>
      </c>
      <c r="G70" s="49">
        <v>32</v>
      </c>
      <c r="H70" s="11">
        <v>5</v>
      </c>
      <c r="K70">
        <v>25</v>
      </c>
      <c r="L70">
        <v>0</v>
      </c>
      <c r="M70">
        <v>50</v>
      </c>
      <c r="N70">
        <v>17</v>
      </c>
      <c r="O70">
        <v>1260</v>
      </c>
      <c r="P70">
        <v>53</v>
      </c>
      <c r="Q70">
        <v>41</v>
      </c>
      <c r="R70">
        <v>14</v>
      </c>
      <c r="S70">
        <v>2</v>
      </c>
      <c r="T70">
        <v>7</v>
      </c>
      <c r="U70">
        <v>6</v>
      </c>
      <c r="V70">
        <v>20</v>
      </c>
      <c r="W70">
        <v>2</v>
      </c>
      <c r="X70">
        <v>10</v>
      </c>
      <c r="Y70">
        <v>15</v>
      </c>
      <c r="Z70">
        <v>15</v>
      </c>
    </row>
    <row r="71" spans="1:26">
      <c r="A71" s="10" t="s">
        <v>131</v>
      </c>
      <c r="B71" s="49" t="s">
        <v>153</v>
      </c>
      <c r="C71" s="49" t="s">
        <v>154</v>
      </c>
      <c r="D71" s="49">
        <v>360</v>
      </c>
      <c r="E71" s="49">
        <v>150</v>
      </c>
      <c r="F71" s="49">
        <v>16</v>
      </c>
      <c r="G71" s="49">
        <v>25</v>
      </c>
      <c r="H71" s="11">
        <v>3</v>
      </c>
      <c r="K71">
        <v>16</v>
      </c>
      <c r="L71">
        <v>0</v>
      </c>
      <c r="M71">
        <v>35</v>
      </c>
      <c r="N71">
        <v>11</v>
      </c>
      <c r="O71">
        <v>990</v>
      </c>
      <c r="P71">
        <v>41</v>
      </c>
      <c r="Q71">
        <v>40</v>
      </c>
      <c r="R71">
        <v>13</v>
      </c>
      <c r="S71">
        <v>2</v>
      </c>
      <c r="T71">
        <v>7</v>
      </c>
      <c r="U71">
        <v>5</v>
      </c>
      <c r="V71">
        <v>14</v>
      </c>
      <c r="W71">
        <v>2</v>
      </c>
      <c r="X71">
        <v>2</v>
      </c>
      <c r="Y71">
        <v>15</v>
      </c>
      <c r="Z71">
        <v>15</v>
      </c>
    </row>
    <row r="72" spans="1:26">
      <c r="A72" s="10" t="s">
        <v>131</v>
      </c>
      <c r="B72" s="49" t="s">
        <v>155</v>
      </c>
      <c r="C72" s="49" t="s">
        <v>156</v>
      </c>
      <c r="D72" s="49">
        <v>630</v>
      </c>
      <c r="E72" s="49">
        <v>280</v>
      </c>
      <c r="F72" s="49">
        <v>32</v>
      </c>
      <c r="G72" s="49">
        <v>49</v>
      </c>
      <c r="H72" s="11">
        <v>9</v>
      </c>
      <c r="K72">
        <v>45</v>
      </c>
      <c r="L72">
        <v>0.5</v>
      </c>
      <c r="M72">
        <v>80</v>
      </c>
      <c r="N72">
        <v>26</v>
      </c>
      <c r="O72">
        <v>1540</v>
      </c>
      <c r="P72">
        <v>64</v>
      </c>
      <c r="Q72">
        <v>56</v>
      </c>
      <c r="R72">
        <v>19</v>
      </c>
      <c r="S72">
        <v>3</v>
      </c>
      <c r="T72">
        <v>13</v>
      </c>
      <c r="U72">
        <v>7</v>
      </c>
      <c r="V72">
        <v>32</v>
      </c>
      <c r="W72">
        <v>60</v>
      </c>
      <c r="X72">
        <v>20</v>
      </c>
      <c r="Y72">
        <v>20</v>
      </c>
      <c r="Z72">
        <v>20</v>
      </c>
    </row>
    <row r="73" spans="1:26">
      <c r="A73" s="10" t="s">
        <v>131</v>
      </c>
      <c r="B73" s="49" t="s">
        <v>157</v>
      </c>
      <c r="C73" s="49" t="s">
        <v>158</v>
      </c>
      <c r="D73" s="49">
        <v>480</v>
      </c>
      <c r="E73" s="49">
        <v>170</v>
      </c>
      <c r="F73" s="49">
        <v>19</v>
      </c>
      <c r="G73" s="49">
        <v>28</v>
      </c>
      <c r="H73" s="11">
        <v>7</v>
      </c>
      <c r="K73">
        <v>36</v>
      </c>
      <c r="L73">
        <v>0</v>
      </c>
      <c r="M73">
        <v>95</v>
      </c>
      <c r="N73">
        <v>32</v>
      </c>
      <c r="O73">
        <v>1370</v>
      </c>
      <c r="P73">
        <v>57</v>
      </c>
      <c r="Q73">
        <v>42</v>
      </c>
      <c r="R73">
        <v>14</v>
      </c>
      <c r="S73">
        <v>3</v>
      </c>
      <c r="T73">
        <v>13</v>
      </c>
      <c r="U73">
        <v>6</v>
      </c>
      <c r="V73">
        <v>36</v>
      </c>
      <c r="W73">
        <v>60</v>
      </c>
      <c r="X73">
        <v>25</v>
      </c>
      <c r="Y73">
        <v>20</v>
      </c>
      <c r="Z73">
        <v>20</v>
      </c>
    </row>
    <row r="74" spans="1:26">
      <c r="A74" s="10" t="s">
        <v>131</v>
      </c>
      <c r="B74" s="49" t="s">
        <v>159</v>
      </c>
      <c r="C74" s="49" t="s">
        <v>160</v>
      </c>
      <c r="D74" s="49">
        <v>610</v>
      </c>
      <c r="E74" s="49">
        <v>280</v>
      </c>
      <c r="F74" s="49">
        <v>31</v>
      </c>
      <c r="G74" s="49">
        <v>47</v>
      </c>
      <c r="H74" s="11">
        <v>8</v>
      </c>
      <c r="K74">
        <v>40</v>
      </c>
      <c r="L74">
        <v>0.5</v>
      </c>
      <c r="M74">
        <v>65</v>
      </c>
      <c r="N74">
        <v>21</v>
      </c>
      <c r="O74">
        <v>1340</v>
      </c>
      <c r="P74">
        <v>56</v>
      </c>
      <c r="Q74">
        <v>56</v>
      </c>
      <c r="R74">
        <v>19</v>
      </c>
      <c r="S74">
        <v>3</v>
      </c>
      <c r="T74">
        <v>14</v>
      </c>
      <c r="U74">
        <v>8</v>
      </c>
      <c r="V74">
        <v>27</v>
      </c>
      <c r="W74">
        <v>60</v>
      </c>
      <c r="X74">
        <v>15</v>
      </c>
      <c r="Y74">
        <v>20</v>
      </c>
      <c r="Z74">
        <v>20</v>
      </c>
    </row>
    <row r="75" spans="1:26">
      <c r="A75" s="10" t="s">
        <v>131</v>
      </c>
      <c r="B75" s="49" t="s">
        <v>161</v>
      </c>
      <c r="C75" s="49" t="s">
        <v>162</v>
      </c>
      <c r="D75" s="49">
        <v>450</v>
      </c>
      <c r="E75" s="49">
        <v>160</v>
      </c>
      <c r="F75" s="49">
        <v>18</v>
      </c>
      <c r="G75" s="49">
        <v>27</v>
      </c>
      <c r="H75" s="11">
        <v>6</v>
      </c>
      <c r="K75">
        <v>31</v>
      </c>
      <c r="L75">
        <v>0.5</v>
      </c>
      <c r="M75">
        <v>80</v>
      </c>
      <c r="N75">
        <v>27</v>
      </c>
      <c r="O75">
        <v>1170</v>
      </c>
      <c r="P75">
        <v>49</v>
      </c>
      <c r="Q75">
        <v>42</v>
      </c>
      <c r="R75">
        <v>14</v>
      </c>
      <c r="S75">
        <v>3</v>
      </c>
      <c r="T75">
        <v>14</v>
      </c>
      <c r="U75">
        <v>6</v>
      </c>
      <c r="V75">
        <v>30</v>
      </c>
      <c r="W75">
        <v>60</v>
      </c>
      <c r="X75">
        <v>15</v>
      </c>
      <c r="Y75">
        <v>15</v>
      </c>
      <c r="Z75">
        <v>20</v>
      </c>
    </row>
    <row r="76" spans="1:26">
      <c r="A76" s="10" t="s">
        <v>131</v>
      </c>
      <c r="B76" s="49" t="s">
        <v>163</v>
      </c>
      <c r="C76" s="49" t="s">
        <v>164</v>
      </c>
      <c r="D76" s="49">
        <v>670</v>
      </c>
      <c r="E76" s="49">
        <v>300</v>
      </c>
      <c r="F76" s="49">
        <v>33</v>
      </c>
      <c r="G76" s="49">
        <v>51</v>
      </c>
      <c r="H76" s="11">
        <v>8</v>
      </c>
      <c r="K76">
        <v>40</v>
      </c>
      <c r="L76">
        <v>0.5</v>
      </c>
      <c r="M76">
        <v>60</v>
      </c>
      <c r="N76">
        <v>21</v>
      </c>
      <c r="O76">
        <v>1480</v>
      </c>
      <c r="P76">
        <v>62</v>
      </c>
      <c r="Q76">
        <v>68</v>
      </c>
      <c r="R76">
        <v>23</v>
      </c>
      <c r="S76">
        <v>5</v>
      </c>
      <c r="T76">
        <v>19</v>
      </c>
      <c r="U76">
        <v>12</v>
      </c>
      <c r="V76">
        <v>27</v>
      </c>
      <c r="W76">
        <v>60</v>
      </c>
      <c r="X76">
        <v>15</v>
      </c>
      <c r="Y76">
        <v>20</v>
      </c>
      <c r="Z76">
        <v>20</v>
      </c>
    </row>
    <row r="77" spans="1:26">
      <c r="A77" s="10" t="s">
        <v>131</v>
      </c>
      <c r="B77" s="49" t="s">
        <v>165</v>
      </c>
      <c r="C77" s="49" t="s">
        <v>166</v>
      </c>
      <c r="D77" s="49">
        <v>520</v>
      </c>
      <c r="E77" s="49">
        <v>180</v>
      </c>
      <c r="F77" s="49">
        <v>20</v>
      </c>
      <c r="G77" s="49">
        <v>31</v>
      </c>
      <c r="H77" s="11">
        <v>6</v>
      </c>
      <c r="K77">
        <v>32</v>
      </c>
      <c r="L77">
        <v>0</v>
      </c>
      <c r="M77">
        <v>80</v>
      </c>
      <c r="N77">
        <v>27</v>
      </c>
      <c r="O77">
        <v>1320</v>
      </c>
      <c r="P77">
        <v>55</v>
      </c>
      <c r="Q77">
        <v>55</v>
      </c>
      <c r="R77">
        <v>18</v>
      </c>
      <c r="S77">
        <v>5</v>
      </c>
      <c r="T77">
        <v>20</v>
      </c>
      <c r="U77">
        <v>10</v>
      </c>
      <c r="V77">
        <v>31</v>
      </c>
      <c r="W77">
        <v>70</v>
      </c>
      <c r="X77">
        <v>15</v>
      </c>
      <c r="Y77">
        <v>20</v>
      </c>
      <c r="Z77">
        <v>20</v>
      </c>
    </row>
    <row r="78" spans="1:26">
      <c r="A78" s="10" t="s">
        <v>131</v>
      </c>
      <c r="B78" s="49" t="s">
        <v>167</v>
      </c>
      <c r="C78" s="49" t="s">
        <v>168</v>
      </c>
      <c r="D78" s="49">
        <v>540</v>
      </c>
      <c r="E78" s="49">
        <v>200</v>
      </c>
      <c r="F78" s="49">
        <v>23</v>
      </c>
      <c r="G78" s="49">
        <v>35</v>
      </c>
      <c r="H78" s="11">
        <v>4.5</v>
      </c>
      <c r="K78">
        <v>23</v>
      </c>
      <c r="L78">
        <v>0</v>
      </c>
      <c r="M78">
        <v>50</v>
      </c>
      <c r="N78">
        <v>16</v>
      </c>
      <c r="O78">
        <v>1260</v>
      </c>
      <c r="P78">
        <v>52</v>
      </c>
      <c r="Q78">
        <v>61</v>
      </c>
      <c r="R78">
        <v>20</v>
      </c>
      <c r="S78">
        <v>3</v>
      </c>
      <c r="T78">
        <v>13</v>
      </c>
      <c r="U78">
        <v>14</v>
      </c>
      <c r="V78">
        <v>23</v>
      </c>
      <c r="W78">
        <v>60</v>
      </c>
      <c r="X78">
        <v>15</v>
      </c>
      <c r="Y78">
        <v>8</v>
      </c>
      <c r="Z78">
        <v>20</v>
      </c>
    </row>
    <row r="79" spans="1:26">
      <c r="A79" s="10" t="s">
        <v>131</v>
      </c>
      <c r="B79" s="49" t="s">
        <v>169</v>
      </c>
      <c r="C79" s="49" t="s">
        <v>170</v>
      </c>
      <c r="D79" s="49">
        <v>380</v>
      </c>
      <c r="E79" s="49">
        <v>90</v>
      </c>
      <c r="F79" s="49">
        <v>10</v>
      </c>
      <c r="G79" s="49">
        <v>15</v>
      </c>
      <c r="H79" s="11">
        <v>3</v>
      </c>
      <c r="K79">
        <v>14</v>
      </c>
      <c r="L79">
        <v>0</v>
      </c>
      <c r="M79">
        <v>65</v>
      </c>
      <c r="N79">
        <v>22</v>
      </c>
      <c r="O79">
        <v>1090</v>
      </c>
      <c r="P79">
        <v>45</v>
      </c>
      <c r="Q79">
        <v>47</v>
      </c>
      <c r="R79">
        <v>16</v>
      </c>
      <c r="S79">
        <v>3</v>
      </c>
      <c r="T79">
        <v>13</v>
      </c>
      <c r="U79">
        <v>12</v>
      </c>
      <c r="V79">
        <v>27</v>
      </c>
      <c r="W79">
        <v>60</v>
      </c>
      <c r="X79">
        <v>15</v>
      </c>
      <c r="Y79">
        <v>8</v>
      </c>
      <c r="Z79">
        <v>20</v>
      </c>
    </row>
    <row r="80" spans="1:26">
      <c r="A80" s="10" t="s">
        <v>131</v>
      </c>
      <c r="B80" s="49" t="s">
        <v>171</v>
      </c>
      <c r="C80" s="49" t="s">
        <v>172</v>
      </c>
      <c r="D80" s="49">
        <v>190</v>
      </c>
      <c r="E80" s="49">
        <v>110</v>
      </c>
      <c r="F80" s="49">
        <v>12</v>
      </c>
      <c r="G80" s="49">
        <v>18</v>
      </c>
      <c r="H80" s="11">
        <v>2</v>
      </c>
      <c r="K80">
        <v>10</v>
      </c>
      <c r="L80">
        <v>0</v>
      </c>
      <c r="M80">
        <v>25</v>
      </c>
      <c r="N80">
        <v>9</v>
      </c>
      <c r="O80">
        <v>360</v>
      </c>
      <c r="P80">
        <v>15</v>
      </c>
      <c r="Q80">
        <v>12</v>
      </c>
      <c r="R80">
        <v>4</v>
      </c>
      <c r="S80">
        <v>1</v>
      </c>
      <c r="T80">
        <v>2</v>
      </c>
      <c r="U80">
        <v>0</v>
      </c>
      <c r="V80">
        <v>9</v>
      </c>
      <c r="W80">
        <v>0</v>
      </c>
      <c r="X80">
        <v>2</v>
      </c>
      <c r="Y80">
        <v>0</v>
      </c>
      <c r="Z80">
        <v>2</v>
      </c>
    </row>
    <row r="81" spans="1:26">
      <c r="A81" s="10" t="s">
        <v>131</v>
      </c>
      <c r="B81" s="49" t="s">
        <v>173</v>
      </c>
      <c r="C81" s="49" t="s">
        <v>174</v>
      </c>
      <c r="D81" s="49">
        <v>280</v>
      </c>
      <c r="E81" s="49">
        <v>160</v>
      </c>
      <c r="F81" s="49">
        <v>18</v>
      </c>
      <c r="G81" s="49">
        <v>27</v>
      </c>
      <c r="H81" s="11">
        <v>3</v>
      </c>
      <c r="K81">
        <v>15</v>
      </c>
      <c r="L81">
        <v>0</v>
      </c>
      <c r="M81">
        <v>40</v>
      </c>
      <c r="N81">
        <v>13</v>
      </c>
      <c r="O81">
        <v>540</v>
      </c>
      <c r="P81">
        <v>22</v>
      </c>
      <c r="Q81">
        <v>18</v>
      </c>
      <c r="R81">
        <v>6</v>
      </c>
      <c r="S81">
        <v>1</v>
      </c>
      <c r="T81">
        <v>4</v>
      </c>
      <c r="U81">
        <v>0</v>
      </c>
      <c r="V81">
        <v>13</v>
      </c>
      <c r="W81">
        <v>0</v>
      </c>
      <c r="X81">
        <v>2</v>
      </c>
      <c r="Y81">
        <v>2</v>
      </c>
      <c r="Z81">
        <v>4</v>
      </c>
    </row>
    <row r="82" spans="1:26">
      <c r="A82" s="10" t="s">
        <v>131</v>
      </c>
      <c r="B82" s="49" t="s">
        <v>175</v>
      </c>
      <c r="C82" s="49" t="s">
        <v>176</v>
      </c>
      <c r="D82" s="49">
        <v>470</v>
      </c>
      <c r="E82" s="49">
        <v>270</v>
      </c>
      <c r="F82" s="49">
        <v>30</v>
      </c>
      <c r="G82" s="49">
        <v>45</v>
      </c>
      <c r="H82" s="11">
        <v>5</v>
      </c>
      <c r="K82">
        <v>25</v>
      </c>
      <c r="L82">
        <v>0</v>
      </c>
      <c r="M82">
        <v>65</v>
      </c>
      <c r="N82">
        <v>22</v>
      </c>
      <c r="O82">
        <v>900</v>
      </c>
      <c r="P82">
        <v>37</v>
      </c>
      <c r="Q82">
        <v>30</v>
      </c>
      <c r="R82">
        <v>10</v>
      </c>
      <c r="S82">
        <v>2</v>
      </c>
      <c r="T82">
        <v>6</v>
      </c>
      <c r="U82">
        <v>0</v>
      </c>
      <c r="V82">
        <v>22</v>
      </c>
      <c r="W82">
        <v>0</v>
      </c>
      <c r="X82">
        <v>4</v>
      </c>
      <c r="Y82">
        <v>2</v>
      </c>
      <c r="Z82">
        <v>6</v>
      </c>
    </row>
    <row r="83" spans="1:26">
      <c r="A83" s="10" t="s">
        <v>131</v>
      </c>
      <c r="B83" s="49" t="s">
        <v>177</v>
      </c>
      <c r="C83" s="49" t="s">
        <v>178</v>
      </c>
      <c r="D83" s="49">
        <v>940</v>
      </c>
      <c r="E83" s="49">
        <v>530</v>
      </c>
      <c r="F83" s="49">
        <v>59</v>
      </c>
      <c r="G83" s="49">
        <v>91</v>
      </c>
      <c r="H83" s="11">
        <v>10</v>
      </c>
      <c r="K83">
        <v>50</v>
      </c>
      <c r="L83">
        <v>0</v>
      </c>
      <c r="M83">
        <v>135</v>
      </c>
      <c r="N83">
        <v>44</v>
      </c>
      <c r="O83">
        <v>1800</v>
      </c>
      <c r="P83">
        <v>75</v>
      </c>
      <c r="Q83">
        <v>59</v>
      </c>
      <c r="R83">
        <v>20</v>
      </c>
      <c r="S83">
        <v>3</v>
      </c>
      <c r="T83">
        <v>12</v>
      </c>
      <c r="U83">
        <v>0</v>
      </c>
      <c r="V83">
        <v>44</v>
      </c>
      <c r="W83">
        <v>0</v>
      </c>
      <c r="X83">
        <v>8</v>
      </c>
      <c r="Y83">
        <v>4</v>
      </c>
      <c r="Z83">
        <v>10</v>
      </c>
    </row>
    <row r="84" spans="1:26">
      <c r="A84" s="10" t="s">
        <v>131</v>
      </c>
      <c r="B84" s="49" t="s">
        <v>179</v>
      </c>
      <c r="C84" s="49" t="s">
        <v>180</v>
      </c>
      <c r="D84" s="49">
        <v>1880</v>
      </c>
      <c r="E84" s="49">
        <v>1060</v>
      </c>
      <c r="F84" s="49">
        <v>118</v>
      </c>
      <c r="G84" s="49">
        <v>182</v>
      </c>
      <c r="H84" s="11">
        <v>20</v>
      </c>
      <c r="K84">
        <v>101</v>
      </c>
      <c r="L84">
        <v>1</v>
      </c>
      <c r="M84">
        <v>265</v>
      </c>
      <c r="N84">
        <v>89</v>
      </c>
      <c r="O84">
        <v>3600</v>
      </c>
      <c r="P84">
        <v>150</v>
      </c>
      <c r="Q84">
        <v>118</v>
      </c>
      <c r="R84">
        <v>39</v>
      </c>
      <c r="S84">
        <v>6</v>
      </c>
      <c r="T84">
        <v>24</v>
      </c>
      <c r="U84">
        <v>1</v>
      </c>
      <c r="V84">
        <v>87</v>
      </c>
      <c r="W84">
        <v>0</v>
      </c>
      <c r="X84">
        <v>15</v>
      </c>
      <c r="Y84">
        <v>8</v>
      </c>
      <c r="Z84">
        <v>25</v>
      </c>
    </row>
    <row r="85" spans="1:26">
      <c r="A85" s="10" t="s">
        <v>131</v>
      </c>
      <c r="B85" s="49" t="s">
        <v>181</v>
      </c>
      <c r="C85" s="49" t="s">
        <v>182</v>
      </c>
      <c r="D85" s="49">
        <v>390</v>
      </c>
      <c r="E85" s="49">
        <v>170</v>
      </c>
      <c r="F85" s="49">
        <v>19</v>
      </c>
      <c r="G85" s="49">
        <v>29</v>
      </c>
      <c r="H85" s="11">
        <v>4</v>
      </c>
      <c r="K85">
        <v>19</v>
      </c>
      <c r="L85">
        <v>0</v>
      </c>
      <c r="M85">
        <v>40</v>
      </c>
      <c r="N85">
        <v>14</v>
      </c>
      <c r="O85">
        <v>590</v>
      </c>
      <c r="P85">
        <v>24</v>
      </c>
      <c r="Q85">
        <v>39</v>
      </c>
      <c r="R85">
        <v>13</v>
      </c>
      <c r="S85">
        <v>2</v>
      </c>
      <c r="T85">
        <v>7</v>
      </c>
      <c r="U85">
        <v>5</v>
      </c>
      <c r="V85">
        <v>15</v>
      </c>
      <c r="W85">
        <v>2</v>
      </c>
      <c r="X85">
        <v>0</v>
      </c>
      <c r="Y85">
        <v>15</v>
      </c>
      <c r="Z85">
        <v>10</v>
      </c>
    </row>
    <row r="86" spans="1:26">
      <c r="A86" s="10" t="s">
        <v>183</v>
      </c>
      <c r="B86" s="49" t="s">
        <v>184</v>
      </c>
      <c r="C86" s="49" t="s">
        <v>185</v>
      </c>
      <c r="D86" s="49">
        <v>140</v>
      </c>
      <c r="E86" s="49">
        <v>70</v>
      </c>
      <c r="F86" s="49">
        <v>7</v>
      </c>
      <c r="G86" s="49">
        <v>11</v>
      </c>
      <c r="H86" s="11">
        <v>3.5</v>
      </c>
      <c r="K86">
        <v>18</v>
      </c>
      <c r="L86">
        <v>0</v>
      </c>
      <c r="M86">
        <v>25</v>
      </c>
      <c r="N86">
        <v>9</v>
      </c>
      <c r="O86">
        <v>300</v>
      </c>
      <c r="P86">
        <v>13</v>
      </c>
      <c r="Q86">
        <v>10</v>
      </c>
      <c r="R86">
        <v>3</v>
      </c>
      <c r="S86">
        <v>3</v>
      </c>
      <c r="T86">
        <v>12</v>
      </c>
      <c r="U86">
        <v>4</v>
      </c>
      <c r="V86">
        <v>9</v>
      </c>
      <c r="W86">
        <v>170</v>
      </c>
      <c r="X86">
        <v>30</v>
      </c>
      <c r="Y86">
        <v>15</v>
      </c>
      <c r="Z86">
        <v>6</v>
      </c>
    </row>
    <row r="87" spans="1:26">
      <c r="A87" s="10" t="s">
        <v>183</v>
      </c>
      <c r="B87" s="49" t="s">
        <v>186</v>
      </c>
      <c r="C87" s="49" t="s">
        <v>187</v>
      </c>
      <c r="D87" s="49">
        <v>380</v>
      </c>
      <c r="E87" s="49">
        <v>190</v>
      </c>
      <c r="F87" s="49">
        <v>21</v>
      </c>
      <c r="G87" s="49">
        <v>33</v>
      </c>
      <c r="H87" s="11">
        <v>6</v>
      </c>
      <c r="K87">
        <v>29</v>
      </c>
      <c r="L87">
        <v>0</v>
      </c>
      <c r="M87">
        <v>70</v>
      </c>
      <c r="N87">
        <v>23</v>
      </c>
      <c r="O87">
        <v>860</v>
      </c>
      <c r="P87">
        <v>36</v>
      </c>
      <c r="Q87">
        <v>22</v>
      </c>
      <c r="R87">
        <v>7</v>
      </c>
      <c r="S87">
        <v>2</v>
      </c>
      <c r="T87">
        <v>10</v>
      </c>
      <c r="U87">
        <v>5</v>
      </c>
      <c r="V87">
        <v>25</v>
      </c>
      <c r="W87">
        <v>100</v>
      </c>
      <c r="X87">
        <v>25</v>
      </c>
      <c r="Y87">
        <v>15</v>
      </c>
      <c r="Z87">
        <v>8</v>
      </c>
    </row>
    <row r="88" spans="1:26">
      <c r="A88" s="10" t="s">
        <v>183</v>
      </c>
      <c r="B88" s="49" t="s">
        <v>188</v>
      </c>
      <c r="C88" s="49" t="s">
        <v>74</v>
      </c>
      <c r="D88" s="49">
        <v>220</v>
      </c>
      <c r="E88" s="49">
        <v>80</v>
      </c>
      <c r="F88" s="49">
        <v>8</v>
      </c>
      <c r="G88" s="49">
        <v>13</v>
      </c>
      <c r="H88" s="11">
        <v>4</v>
      </c>
      <c r="K88">
        <v>20</v>
      </c>
      <c r="L88">
        <v>0</v>
      </c>
      <c r="M88">
        <v>85</v>
      </c>
      <c r="N88">
        <v>29</v>
      </c>
      <c r="O88">
        <v>690</v>
      </c>
      <c r="P88">
        <v>29</v>
      </c>
      <c r="Q88">
        <v>8</v>
      </c>
      <c r="R88">
        <v>3</v>
      </c>
      <c r="S88">
        <v>2</v>
      </c>
      <c r="T88">
        <v>10</v>
      </c>
      <c r="U88">
        <v>4</v>
      </c>
      <c r="V88">
        <v>29</v>
      </c>
      <c r="W88">
        <v>110</v>
      </c>
      <c r="X88">
        <v>30</v>
      </c>
      <c r="Y88">
        <v>15</v>
      </c>
      <c r="Z88">
        <v>8</v>
      </c>
    </row>
    <row r="89" spans="1:26">
      <c r="A89" s="10" t="s">
        <v>183</v>
      </c>
      <c r="B89" s="49" t="s">
        <v>189</v>
      </c>
      <c r="C89" s="49" t="s">
        <v>140</v>
      </c>
      <c r="D89" s="49">
        <v>140</v>
      </c>
      <c r="E89" s="49">
        <v>40</v>
      </c>
      <c r="F89" s="49">
        <v>4.5</v>
      </c>
      <c r="G89" s="49">
        <v>7</v>
      </c>
      <c r="H89" s="11">
        <v>2</v>
      </c>
      <c r="K89">
        <v>9</v>
      </c>
      <c r="L89">
        <v>0</v>
      </c>
      <c r="M89">
        <v>10</v>
      </c>
      <c r="N89">
        <v>3</v>
      </c>
      <c r="O89">
        <v>150</v>
      </c>
      <c r="P89">
        <v>6</v>
      </c>
      <c r="Q89">
        <v>20</v>
      </c>
      <c r="R89">
        <v>7</v>
      </c>
      <c r="S89">
        <v>6</v>
      </c>
      <c r="T89">
        <v>23</v>
      </c>
      <c r="U89">
        <v>6</v>
      </c>
      <c r="V89">
        <v>6</v>
      </c>
      <c r="W89">
        <v>160</v>
      </c>
      <c r="X89">
        <v>25</v>
      </c>
      <c r="Y89">
        <v>15</v>
      </c>
      <c r="Z89">
        <v>10</v>
      </c>
    </row>
    <row r="90" spans="1:26">
      <c r="A90" s="10" t="s">
        <v>183</v>
      </c>
      <c r="B90" s="49" t="s">
        <v>190</v>
      </c>
      <c r="C90" s="49" t="s">
        <v>191</v>
      </c>
      <c r="D90" s="49">
        <v>450</v>
      </c>
      <c r="E90" s="49">
        <v>190</v>
      </c>
      <c r="F90" s="49">
        <v>22</v>
      </c>
      <c r="G90" s="49">
        <v>33</v>
      </c>
      <c r="H90" s="11">
        <v>4.5</v>
      </c>
      <c r="K90">
        <v>22</v>
      </c>
      <c r="L90">
        <v>0</v>
      </c>
      <c r="M90">
        <v>50</v>
      </c>
      <c r="N90">
        <v>17</v>
      </c>
      <c r="O90">
        <v>850</v>
      </c>
      <c r="P90">
        <v>35</v>
      </c>
      <c r="Q90">
        <v>42</v>
      </c>
      <c r="R90">
        <v>14</v>
      </c>
      <c r="S90">
        <v>7</v>
      </c>
      <c r="T90">
        <v>28</v>
      </c>
      <c r="U90">
        <v>12</v>
      </c>
      <c r="V90">
        <v>23</v>
      </c>
      <c r="W90">
        <v>170</v>
      </c>
      <c r="X90">
        <v>30</v>
      </c>
      <c r="Y90">
        <v>15</v>
      </c>
      <c r="Z90">
        <v>15</v>
      </c>
    </row>
    <row r="91" spans="1:26">
      <c r="A91" s="10" t="s">
        <v>183</v>
      </c>
      <c r="B91" s="49" t="s">
        <v>192</v>
      </c>
      <c r="C91" s="49" t="s">
        <v>193</v>
      </c>
      <c r="D91" s="49">
        <v>290</v>
      </c>
      <c r="E91" s="49">
        <v>80</v>
      </c>
      <c r="F91" s="49">
        <v>8</v>
      </c>
      <c r="G91" s="49">
        <v>13</v>
      </c>
      <c r="H91" s="11">
        <v>2.5</v>
      </c>
      <c r="K91">
        <v>13</v>
      </c>
      <c r="L91">
        <v>0</v>
      </c>
      <c r="M91">
        <v>70</v>
      </c>
      <c r="N91">
        <v>23</v>
      </c>
      <c r="O91">
        <v>680</v>
      </c>
      <c r="P91">
        <v>28</v>
      </c>
      <c r="Q91">
        <v>28</v>
      </c>
      <c r="R91">
        <v>9</v>
      </c>
      <c r="S91">
        <v>7</v>
      </c>
      <c r="T91">
        <v>28</v>
      </c>
      <c r="U91">
        <v>10</v>
      </c>
      <c r="V91">
        <v>27</v>
      </c>
      <c r="W91">
        <v>170</v>
      </c>
      <c r="X91">
        <v>30</v>
      </c>
      <c r="Y91">
        <v>15</v>
      </c>
      <c r="Z91">
        <v>15</v>
      </c>
    </row>
    <row r="92" spans="1:26">
      <c r="A92" s="10" t="s">
        <v>194</v>
      </c>
      <c r="B92" s="49" t="s">
        <v>195</v>
      </c>
      <c r="C92" s="49" t="s">
        <v>196</v>
      </c>
      <c r="D92" s="49">
        <v>340</v>
      </c>
      <c r="E92" s="49">
        <v>130</v>
      </c>
      <c r="F92" s="49">
        <v>15</v>
      </c>
      <c r="G92" s="49">
        <v>23</v>
      </c>
      <c r="H92" s="11">
        <v>4.5</v>
      </c>
      <c r="K92">
        <v>22</v>
      </c>
      <c r="L92">
        <v>0</v>
      </c>
      <c r="M92">
        <v>30</v>
      </c>
      <c r="N92">
        <v>11</v>
      </c>
      <c r="O92">
        <v>780</v>
      </c>
      <c r="P92">
        <v>33</v>
      </c>
      <c r="Q92">
        <v>37</v>
      </c>
      <c r="R92">
        <v>12</v>
      </c>
      <c r="S92">
        <v>1</v>
      </c>
      <c r="T92">
        <v>6</v>
      </c>
      <c r="U92">
        <v>8</v>
      </c>
      <c r="V92">
        <v>14</v>
      </c>
      <c r="W92">
        <v>4</v>
      </c>
      <c r="X92">
        <v>0</v>
      </c>
      <c r="Y92">
        <v>10</v>
      </c>
      <c r="Z92">
        <v>10</v>
      </c>
    </row>
    <row r="93" spans="1:26">
      <c r="A93" s="10" t="s">
        <v>194</v>
      </c>
      <c r="B93" s="49" t="s">
        <v>197</v>
      </c>
      <c r="C93" s="49" t="s">
        <v>198</v>
      </c>
      <c r="D93" s="49">
        <v>260</v>
      </c>
      <c r="E93" s="49">
        <v>70</v>
      </c>
      <c r="F93" s="49">
        <v>8</v>
      </c>
      <c r="G93" s="49">
        <v>13</v>
      </c>
      <c r="H93" s="11">
        <v>3.5</v>
      </c>
      <c r="K93">
        <v>18</v>
      </c>
      <c r="L93">
        <v>0</v>
      </c>
      <c r="M93">
        <v>40</v>
      </c>
      <c r="N93">
        <v>14</v>
      </c>
      <c r="O93">
        <v>700</v>
      </c>
      <c r="P93">
        <v>29</v>
      </c>
      <c r="Q93">
        <v>30</v>
      </c>
      <c r="R93">
        <v>10</v>
      </c>
      <c r="S93">
        <v>1</v>
      </c>
      <c r="T93">
        <v>6</v>
      </c>
      <c r="U93">
        <v>7</v>
      </c>
      <c r="V93">
        <v>16</v>
      </c>
      <c r="W93">
        <v>4</v>
      </c>
      <c r="X93">
        <v>2</v>
      </c>
      <c r="Y93">
        <v>10</v>
      </c>
      <c r="Z93">
        <v>10</v>
      </c>
    </row>
    <row r="94" spans="1:26">
      <c r="A94" s="10" t="s">
        <v>194</v>
      </c>
      <c r="B94" s="49" t="s">
        <v>199</v>
      </c>
      <c r="C94" s="49" t="s">
        <v>198</v>
      </c>
      <c r="D94" s="49">
        <v>330</v>
      </c>
      <c r="E94" s="49">
        <v>130</v>
      </c>
      <c r="F94" s="49">
        <v>15</v>
      </c>
      <c r="G94" s="49">
        <v>23</v>
      </c>
      <c r="H94" s="11">
        <v>4.5</v>
      </c>
      <c r="K94">
        <v>22</v>
      </c>
      <c r="L94">
        <v>0</v>
      </c>
      <c r="M94">
        <v>35</v>
      </c>
      <c r="N94">
        <v>11</v>
      </c>
      <c r="O94">
        <v>730</v>
      </c>
      <c r="P94">
        <v>30</v>
      </c>
      <c r="Q94">
        <v>34</v>
      </c>
      <c r="R94">
        <v>11</v>
      </c>
      <c r="S94">
        <v>1</v>
      </c>
      <c r="T94">
        <v>5</v>
      </c>
      <c r="U94">
        <v>3</v>
      </c>
      <c r="V94">
        <v>14</v>
      </c>
      <c r="W94">
        <v>2</v>
      </c>
      <c r="X94">
        <v>0</v>
      </c>
      <c r="Y94">
        <v>10</v>
      </c>
      <c r="Z94">
        <v>10</v>
      </c>
    </row>
    <row r="95" spans="1:26">
      <c r="A95" s="10" t="s">
        <v>194</v>
      </c>
      <c r="B95" s="49" t="s">
        <v>200</v>
      </c>
      <c r="C95" s="49" t="s">
        <v>201</v>
      </c>
      <c r="D95" s="49">
        <v>250</v>
      </c>
      <c r="E95" s="49">
        <v>70</v>
      </c>
      <c r="F95" s="49">
        <v>8</v>
      </c>
      <c r="G95" s="49">
        <v>13</v>
      </c>
      <c r="H95" s="11">
        <v>3.5</v>
      </c>
      <c r="K95">
        <v>18</v>
      </c>
      <c r="L95">
        <v>0</v>
      </c>
      <c r="M95">
        <v>45</v>
      </c>
      <c r="N95">
        <v>14</v>
      </c>
      <c r="O95">
        <v>650</v>
      </c>
      <c r="P95">
        <v>27</v>
      </c>
      <c r="Q95">
        <v>27</v>
      </c>
      <c r="R95">
        <v>9</v>
      </c>
      <c r="S95">
        <v>1</v>
      </c>
      <c r="T95">
        <v>5</v>
      </c>
      <c r="U95">
        <v>2</v>
      </c>
      <c r="V95">
        <v>16</v>
      </c>
      <c r="W95">
        <v>2</v>
      </c>
      <c r="X95">
        <v>2</v>
      </c>
      <c r="Y95">
        <v>10</v>
      </c>
      <c r="Z95">
        <v>10</v>
      </c>
    </row>
    <row r="96" spans="1:26">
      <c r="A96" s="10" t="s">
        <v>194</v>
      </c>
      <c r="B96" s="49" t="s">
        <v>202</v>
      </c>
      <c r="C96" s="49" t="s">
        <v>203</v>
      </c>
      <c r="D96" s="49">
        <v>360</v>
      </c>
      <c r="E96" s="49">
        <v>180</v>
      </c>
      <c r="F96" s="49">
        <v>20</v>
      </c>
      <c r="G96" s="49">
        <v>30</v>
      </c>
      <c r="H96" s="11">
        <v>5</v>
      </c>
      <c r="K96">
        <v>27</v>
      </c>
      <c r="L96">
        <v>0</v>
      </c>
      <c r="M96">
        <v>40</v>
      </c>
      <c r="N96">
        <v>13</v>
      </c>
      <c r="O96">
        <v>810</v>
      </c>
      <c r="P96">
        <v>34</v>
      </c>
      <c r="Q96">
        <v>32</v>
      </c>
      <c r="R96">
        <v>11</v>
      </c>
      <c r="S96">
        <v>1</v>
      </c>
      <c r="T96">
        <v>5</v>
      </c>
      <c r="U96">
        <v>3</v>
      </c>
      <c r="V96">
        <v>15</v>
      </c>
      <c r="W96">
        <v>2</v>
      </c>
      <c r="X96">
        <v>0</v>
      </c>
      <c r="Y96">
        <v>10</v>
      </c>
      <c r="Z96">
        <v>10</v>
      </c>
    </row>
    <row r="97" spans="1:26">
      <c r="A97" s="10" t="s">
        <v>194</v>
      </c>
      <c r="B97" s="49" t="s">
        <v>204</v>
      </c>
      <c r="C97" s="49" t="s">
        <v>205</v>
      </c>
      <c r="D97" s="49">
        <v>280</v>
      </c>
      <c r="E97" s="49">
        <v>120</v>
      </c>
      <c r="F97" s="49">
        <v>13</v>
      </c>
      <c r="G97" s="49">
        <v>20</v>
      </c>
      <c r="H97" s="11">
        <v>4.5</v>
      </c>
      <c r="K97">
        <v>22</v>
      </c>
      <c r="L97">
        <v>0</v>
      </c>
      <c r="M97">
        <v>45</v>
      </c>
      <c r="N97">
        <v>16</v>
      </c>
      <c r="O97">
        <v>720</v>
      </c>
      <c r="P97">
        <v>30</v>
      </c>
      <c r="Q97">
        <v>25</v>
      </c>
      <c r="R97">
        <v>8</v>
      </c>
      <c r="S97">
        <v>1</v>
      </c>
      <c r="T97">
        <v>5</v>
      </c>
      <c r="U97">
        <v>2</v>
      </c>
      <c r="V97">
        <v>16</v>
      </c>
      <c r="W97">
        <v>2</v>
      </c>
      <c r="X97">
        <v>2</v>
      </c>
      <c r="Y97">
        <v>10</v>
      </c>
      <c r="Z97">
        <v>10</v>
      </c>
    </row>
    <row r="98" spans="1:26">
      <c r="A98" s="10" t="s">
        <v>194</v>
      </c>
      <c r="B98" s="49" t="s">
        <v>206</v>
      </c>
      <c r="C98" s="49" t="s">
        <v>207</v>
      </c>
      <c r="D98" s="49">
        <v>230</v>
      </c>
      <c r="E98" s="49">
        <v>100</v>
      </c>
      <c r="F98" s="49">
        <v>11</v>
      </c>
      <c r="G98" s="49">
        <v>17</v>
      </c>
      <c r="H98" s="11">
        <v>1.5</v>
      </c>
      <c r="K98">
        <v>8</v>
      </c>
      <c r="L98">
        <v>0</v>
      </c>
      <c r="M98">
        <v>0</v>
      </c>
      <c r="N98">
        <v>0</v>
      </c>
      <c r="O98">
        <v>130</v>
      </c>
      <c r="P98">
        <v>5</v>
      </c>
      <c r="Q98">
        <v>30</v>
      </c>
      <c r="R98">
        <v>10</v>
      </c>
      <c r="S98">
        <v>2</v>
      </c>
      <c r="T98">
        <v>10</v>
      </c>
      <c r="U98">
        <v>0</v>
      </c>
      <c r="V98">
        <v>2</v>
      </c>
      <c r="W98">
        <v>0</v>
      </c>
      <c r="X98">
        <v>30</v>
      </c>
      <c r="Y98">
        <v>0</v>
      </c>
      <c r="Z98">
        <v>4</v>
      </c>
    </row>
    <row r="99" spans="1:26">
      <c r="A99" s="10" t="s">
        <v>194</v>
      </c>
      <c r="B99" s="49" t="s">
        <v>208</v>
      </c>
      <c r="C99" s="49" t="s">
        <v>30</v>
      </c>
      <c r="D99" s="49">
        <v>340</v>
      </c>
      <c r="E99" s="49">
        <v>140</v>
      </c>
      <c r="F99" s="49">
        <v>16</v>
      </c>
      <c r="G99" s="49">
        <v>24</v>
      </c>
      <c r="H99" s="11">
        <v>2.5</v>
      </c>
      <c r="K99">
        <v>11</v>
      </c>
      <c r="L99">
        <v>0</v>
      </c>
      <c r="M99">
        <v>0</v>
      </c>
      <c r="N99">
        <v>0</v>
      </c>
      <c r="O99">
        <v>190</v>
      </c>
      <c r="P99">
        <v>8</v>
      </c>
      <c r="Q99">
        <v>44</v>
      </c>
      <c r="R99">
        <v>15</v>
      </c>
      <c r="S99">
        <v>4</v>
      </c>
      <c r="T99">
        <v>14</v>
      </c>
      <c r="U99">
        <v>0</v>
      </c>
      <c r="V99">
        <v>4</v>
      </c>
      <c r="W99">
        <v>0</v>
      </c>
      <c r="X99">
        <v>45</v>
      </c>
      <c r="Y99">
        <v>2</v>
      </c>
      <c r="Z99">
        <v>4</v>
      </c>
    </row>
    <row r="100" spans="1:26">
      <c r="A100" s="10" t="s">
        <v>194</v>
      </c>
      <c r="B100" s="49" t="s">
        <v>209</v>
      </c>
      <c r="C100" s="49" t="s">
        <v>210</v>
      </c>
      <c r="D100" s="49">
        <v>510</v>
      </c>
      <c r="E100" s="49">
        <v>220</v>
      </c>
      <c r="F100" s="49">
        <v>24</v>
      </c>
      <c r="G100" s="49">
        <v>37</v>
      </c>
      <c r="H100" s="11">
        <v>3.5</v>
      </c>
      <c r="K100">
        <v>17</v>
      </c>
      <c r="L100">
        <v>0</v>
      </c>
      <c r="M100">
        <v>0</v>
      </c>
      <c r="N100">
        <v>0</v>
      </c>
      <c r="O100">
        <v>290</v>
      </c>
      <c r="P100">
        <v>12</v>
      </c>
      <c r="Q100">
        <v>67</v>
      </c>
      <c r="R100">
        <v>22</v>
      </c>
      <c r="S100">
        <v>5</v>
      </c>
      <c r="T100">
        <v>22</v>
      </c>
      <c r="U100">
        <v>0</v>
      </c>
      <c r="V100">
        <v>6</v>
      </c>
      <c r="W100">
        <v>0</v>
      </c>
      <c r="X100">
        <v>70</v>
      </c>
      <c r="Y100">
        <v>2</v>
      </c>
      <c r="Z100">
        <v>8</v>
      </c>
    </row>
    <row r="101" spans="1:26">
      <c r="A101" s="10" t="s">
        <v>194</v>
      </c>
      <c r="B101" s="49" t="s">
        <v>211</v>
      </c>
      <c r="C101" s="49" t="s">
        <v>212</v>
      </c>
      <c r="D101" s="49">
        <v>110</v>
      </c>
      <c r="E101" s="49">
        <v>50</v>
      </c>
      <c r="F101" s="49">
        <v>5</v>
      </c>
      <c r="G101" s="49">
        <v>8</v>
      </c>
      <c r="H101" s="11">
        <v>1</v>
      </c>
      <c r="K101">
        <v>4</v>
      </c>
      <c r="L101">
        <v>0</v>
      </c>
      <c r="M101">
        <v>0</v>
      </c>
      <c r="N101">
        <v>0</v>
      </c>
      <c r="O101">
        <v>65</v>
      </c>
      <c r="P101">
        <v>3</v>
      </c>
      <c r="Q101">
        <v>15</v>
      </c>
      <c r="R101">
        <v>5</v>
      </c>
      <c r="S101">
        <v>1</v>
      </c>
      <c r="T101">
        <v>5</v>
      </c>
      <c r="U101">
        <v>0</v>
      </c>
      <c r="V101">
        <v>1</v>
      </c>
      <c r="W101">
        <v>0</v>
      </c>
      <c r="X101">
        <v>15</v>
      </c>
      <c r="Y101">
        <v>0</v>
      </c>
      <c r="Z101">
        <v>2</v>
      </c>
    </row>
    <row r="102" spans="1:26">
      <c r="A102" s="10" t="s">
        <v>194</v>
      </c>
      <c r="B102" s="49" t="s">
        <v>213</v>
      </c>
      <c r="C102" s="49" t="s">
        <v>214</v>
      </c>
      <c r="D102" s="49">
        <v>20</v>
      </c>
      <c r="E102" s="49">
        <v>0</v>
      </c>
      <c r="F102" s="49">
        <v>0</v>
      </c>
      <c r="G102" s="49">
        <v>0</v>
      </c>
      <c r="H102" s="11">
        <v>0</v>
      </c>
      <c r="K102">
        <v>0</v>
      </c>
      <c r="L102">
        <v>0</v>
      </c>
      <c r="M102">
        <v>0</v>
      </c>
      <c r="N102">
        <v>0</v>
      </c>
      <c r="O102">
        <v>10</v>
      </c>
      <c r="P102">
        <v>0</v>
      </c>
      <c r="Q102">
        <v>4</v>
      </c>
      <c r="R102">
        <v>1</v>
      </c>
      <c r="S102">
        <v>1</v>
      </c>
      <c r="T102">
        <v>6</v>
      </c>
      <c r="U102">
        <v>2</v>
      </c>
      <c r="V102">
        <v>1</v>
      </c>
      <c r="W102">
        <v>45</v>
      </c>
      <c r="X102">
        <v>25</v>
      </c>
      <c r="Y102">
        <v>2</v>
      </c>
      <c r="Z102">
        <v>4</v>
      </c>
    </row>
    <row r="103" spans="1:26">
      <c r="A103" s="10" t="s">
        <v>194</v>
      </c>
      <c r="B103" s="49" t="s">
        <v>215</v>
      </c>
      <c r="C103" s="49" t="s">
        <v>216</v>
      </c>
      <c r="D103" s="49">
        <v>15</v>
      </c>
      <c r="E103" s="49">
        <v>0</v>
      </c>
      <c r="F103" s="49">
        <v>0</v>
      </c>
      <c r="G103" s="49">
        <v>0</v>
      </c>
      <c r="H103" s="11">
        <v>0</v>
      </c>
      <c r="K103">
        <v>0</v>
      </c>
      <c r="L103">
        <v>0</v>
      </c>
      <c r="M103">
        <v>0</v>
      </c>
      <c r="N103">
        <v>0</v>
      </c>
      <c r="O103">
        <v>0</v>
      </c>
      <c r="P103">
        <v>0</v>
      </c>
      <c r="Q103">
        <v>4</v>
      </c>
      <c r="R103">
        <v>1</v>
      </c>
      <c r="S103">
        <v>0</v>
      </c>
      <c r="T103">
        <v>0</v>
      </c>
      <c r="U103">
        <v>3</v>
      </c>
      <c r="V103">
        <v>0</v>
      </c>
      <c r="W103">
        <v>0</v>
      </c>
      <c r="X103">
        <v>160</v>
      </c>
      <c r="Y103">
        <v>2</v>
      </c>
      <c r="Z103">
        <v>0</v>
      </c>
    </row>
    <row r="104" spans="1:26">
      <c r="A104" s="10" t="s">
        <v>194</v>
      </c>
      <c r="B104" s="49" t="s">
        <v>217</v>
      </c>
      <c r="C104" s="49" t="s">
        <v>218</v>
      </c>
      <c r="D104" s="49">
        <v>150</v>
      </c>
      <c r="E104" s="49">
        <v>20</v>
      </c>
      <c r="F104" s="49">
        <v>2</v>
      </c>
      <c r="G104" s="49">
        <v>3</v>
      </c>
      <c r="H104" s="11">
        <v>1</v>
      </c>
      <c r="K104">
        <v>5</v>
      </c>
      <c r="L104">
        <v>0</v>
      </c>
      <c r="M104">
        <v>5</v>
      </c>
      <c r="N104">
        <v>2</v>
      </c>
      <c r="O104">
        <v>70</v>
      </c>
      <c r="P104">
        <v>3</v>
      </c>
      <c r="Q104">
        <v>30</v>
      </c>
      <c r="R104">
        <v>10</v>
      </c>
      <c r="S104">
        <v>1</v>
      </c>
      <c r="T104">
        <v>3</v>
      </c>
      <c r="U104">
        <v>23</v>
      </c>
      <c r="V104">
        <v>4</v>
      </c>
      <c r="W104">
        <v>2</v>
      </c>
      <c r="X104">
        <v>15</v>
      </c>
      <c r="Y104">
        <v>10</v>
      </c>
      <c r="Z104">
        <v>4</v>
      </c>
    </row>
    <row r="105" spans="1:26">
      <c r="A105" s="10" t="s">
        <v>219</v>
      </c>
      <c r="B105" s="49" t="s">
        <v>220</v>
      </c>
      <c r="C105" s="49" t="s">
        <v>221</v>
      </c>
      <c r="D105" s="49">
        <v>250</v>
      </c>
      <c r="E105" s="49">
        <v>110</v>
      </c>
      <c r="F105" s="49">
        <v>13</v>
      </c>
      <c r="G105" s="49">
        <v>19</v>
      </c>
      <c r="H105" s="11">
        <v>7</v>
      </c>
      <c r="K105">
        <v>35</v>
      </c>
      <c r="L105">
        <v>0</v>
      </c>
      <c r="M105">
        <v>0</v>
      </c>
      <c r="N105">
        <v>0</v>
      </c>
      <c r="O105">
        <v>170</v>
      </c>
      <c r="P105">
        <v>7</v>
      </c>
      <c r="Q105">
        <v>32</v>
      </c>
      <c r="R105">
        <v>11</v>
      </c>
      <c r="S105">
        <v>4</v>
      </c>
      <c r="T105">
        <v>15</v>
      </c>
      <c r="U105">
        <v>13</v>
      </c>
      <c r="V105">
        <v>2</v>
      </c>
      <c r="W105">
        <v>4</v>
      </c>
      <c r="X105">
        <v>25</v>
      </c>
      <c r="Y105">
        <v>2</v>
      </c>
      <c r="Z105">
        <v>6</v>
      </c>
    </row>
    <row r="106" spans="1:26">
      <c r="A106" s="10" t="s">
        <v>219</v>
      </c>
      <c r="B106" s="49" t="s">
        <v>222</v>
      </c>
      <c r="C106" s="49" t="s">
        <v>223</v>
      </c>
      <c r="D106" s="49">
        <v>160</v>
      </c>
      <c r="E106" s="49">
        <v>70</v>
      </c>
      <c r="F106" s="49">
        <v>8</v>
      </c>
      <c r="G106" s="49">
        <v>12</v>
      </c>
      <c r="H106" s="11">
        <v>3.5</v>
      </c>
      <c r="K106">
        <v>19</v>
      </c>
      <c r="L106">
        <v>0</v>
      </c>
      <c r="M106">
        <v>10</v>
      </c>
      <c r="N106">
        <v>3</v>
      </c>
      <c r="O106">
        <v>90</v>
      </c>
      <c r="P106">
        <v>4</v>
      </c>
      <c r="Q106">
        <v>21</v>
      </c>
      <c r="R106">
        <v>7</v>
      </c>
      <c r="S106">
        <v>1</v>
      </c>
      <c r="T106">
        <v>3</v>
      </c>
      <c r="U106">
        <v>15</v>
      </c>
      <c r="V106">
        <v>2</v>
      </c>
      <c r="W106">
        <v>2</v>
      </c>
      <c r="X106">
        <v>0</v>
      </c>
      <c r="Y106">
        <v>2</v>
      </c>
      <c r="Z106">
        <v>8</v>
      </c>
    </row>
    <row r="107" spans="1:26">
      <c r="A107" s="10" t="s">
        <v>219</v>
      </c>
      <c r="B107" s="49" t="s">
        <v>224</v>
      </c>
      <c r="C107" s="49" t="s">
        <v>223</v>
      </c>
      <c r="D107" s="49">
        <v>150</v>
      </c>
      <c r="E107" s="49">
        <v>50</v>
      </c>
      <c r="F107" s="49">
        <v>6</v>
      </c>
      <c r="G107" s="49">
        <v>9</v>
      </c>
      <c r="H107" s="11">
        <v>2.5</v>
      </c>
      <c r="K107">
        <v>13</v>
      </c>
      <c r="L107">
        <v>0</v>
      </c>
      <c r="M107">
        <v>10</v>
      </c>
      <c r="N107">
        <v>3</v>
      </c>
      <c r="O107">
        <v>135</v>
      </c>
      <c r="P107">
        <v>6</v>
      </c>
      <c r="Q107">
        <v>22</v>
      </c>
      <c r="R107">
        <v>7</v>
      </c>
      <c r="S107">
        <v>1</v>
      </c>
      <c r="T107">
        <v>3</v>
      </c>
      <c r="U107">
        <v>13</v>
      </c>
      <c r="V107">
        <v>2</v>
      </c>
      <c r="W107">
        <v>2</v>
      </c>
      <c r="X107">
        <v>0</v>
      </c>
      <c r="Y107">
        <v>2</v>
      </c>
      <c r="Z107">
        <v>6</v>
      </c>
    </row>
    <row r="108" spans="1:26">
      <c r="A108" s="10" t="s">
        <v>219</v>
      </c>
      <c r="B108" s="49" t="s">
        <v>225</v>
      </c>
      <c r="C108" s="49" t="s">
        <v>226</v>
      </c>
      <c r="D108" s="49">
        <v>45</v>
      </c>
      <c r="E108" s="49">
        <v>10</v>
      </c>
      <c r="F108" s="49">
        <v>1.5</v>
      </c>
      <c r="G108" s="49">
        <v>2</v>
      </c>
      <c r="H108" s="11">
        <v>1</v>
      </c>
      <c r="K108">
        <v>4</v>
      </c>
      <c r="L108">
        <v>0</v>
      </c>
      <c r="M108">
        <v>5</v>
      </c>
      <c r="N108">
        <v>2</v>
      </c>
      <c r="O108">
        <v>20</v>
      </c>
      <c r="P108">
        <v>1</v>
      </c>
      <c r="Q108">
        <v>7</v>
      </c>
      <c r="R108">
        <v>2</v>
      </c>
      <c r="S108">
        <v>0</v>
      </c>
      <c r="T108">
        <v>0</v>
      </c>
      <c r="U108">
        <v>6</v>
      </c>
      <c r="V108">
        <v>1</v>
      </c>
      <c r="W108">
        <v>2</v>
      </c>
      <c r="X108">
        <v>0</v>
      </c>
      <c r="Y108">
        <v>4</v>
      </c>
      <c r="Z108">
        <v>0</v>
      </c>
    </row>
    <row r="109" spans="1:26">
      <c r="A109" s="10" t="s">
        <v>219</v>
      </c>
      <c r="B109" s="49" t="s">
        <v>227</v>
      </c>
      <c r="C109" s="49" t="s">
        <v>228</v>
      </c>
      <c r="D109" s="49">
        <v>330</v>
      </c>
      <c r="E109" s="49">
        <v>80</v>
      </c>
      <c r="F109" s="49">
        <v>9</v>
      </c>
      <c r="G109" s="49">
        <v>14</v>
      </c>
      <c r="H109" s="11">
        <v>7</v>
      </c>
      <c r="K109">
        <v>34</v>
      </c>
      <c r="L109">
        <v>0</v>
      </c>
      <c r="M109">
        <v>25</v>
      </c>
      <c r="N109">
        <v>8</v>
      </c>
      <c r="O109">
        <v>170</v>
      </c>
      <c r="P109">
        <v>7</v>
      </c>
      <c r="Q109">
        <v>53</v>
      </c>
      <c r="R109">
        <v>18</v>
      </c>
      <c r="S109">
        <v>1</v>
      </c>
      <c r="T109">
        <v>3</v>
      </c>
      <c r="U109">
        <v>48</v>
      </c>
      <c r="V109">
        <v>8</v>
      </c>
      <c r="W109">
        <v>8</v>
      </c>
      <c r="X109">
        <v>0</v>
      </c>
      <c r="Y109">
        <v>25</v>
      </c>
      <c r="Z109">
        <v>8</v>
      </c>
    </row>
    <row r="110" spans="1:26">
      <c r="A110" s="10" t="s">
        <v>219</v>
      </c>
      <c r="B110" s="49" t="s">
        <v>229</v>
      </c>
      <c r="C110" s="49" t="s">
        <v>230</v>
      </c>
      <c r="D110" s="49">
        <v>340</v>
      </c>
      <c r="E110" s="49">
        <v>70</v>
      </c>
      <c r="F110" s="49">
        <v>8</v>
      </c>
      <c r="G110" s="49">
        <v>12</v>
      </c>
      <c r="H110" s="11">
        <v>5</v>
      </c>
      <c r="K110">
        <v>24</v>
      </c>
      <c r="L110">
        <v>0</v>
      </c>
      <c r="M110">
        <v>30</v>
      </c>
      <c r="N110">
        <v>10</v>
      </c>
      <c r="O110">
        <v>150</v>
      </c>
      <c r="P110">
        <v>6</v>
      </c>
      <c r="Q110">
        <v>60</v>
      </c>
      <c r="R110">
        <v>20</v>
      </c>
      <c r="S110">
        <v>0</v>
      </c>
      <c r="T110">
        <v>0</v>
      </c>
      <c r="U110">
        <v>43</v>
      </c>
      <c r="V110">
        <v>7</v>
      </c>
      <c r="W110">
        <v>10</v>
      </c>
      <c r="X110">
        <v>0</v>
      </c>
      <c r="Y110">
        <v>25</v>
      </c>
      <c r="Z110">
        <v>0</v>
      </c>
    </row>
    <row r="111" spans="1:26">
      <c r="A111" s="10" t="s">
        <v>219</v>
      </c>
      <c r="B111" s="49" t="s">
        <v>231</v>
      </c>
      <c r="C111" s="49" t="s">
        <v>64</v>
      </c>
      <c r="D111" s="49">
        <v>280</v>
      </c>
      <c r="E111" s="49">
        <v>60</v>
      </c>
      <c r="F111" s="49">
        <v>6</v>
      </c>
      <c r="G111" s="49">
        <v>10</v>
      </c>
      <c r="H111" s="11">
        <v>4</v>
      </c>
      <c r="K111">
        <v>20</v>
      </c>
      <c r="L111">
        <v>0</v>
      </c>
      <c r="M111">
        <v>25</v>
      </c>
      <c r="N111">
        <v>8</v>
      </c>
      <c r="O111">
        <v>85</v>
      </c>
      <c r="P111">
        <v>4</v>
      </c>
      <c r="Q111">
        <v>49</v>
      </c>
      <c r="R111">
        <v>16</v>
      </c>
      <c r="S111">
        <v>0</v>
      </c>
      <c r="T111">
        <v>0</v>
      </c>
      <c r="U111">
        <v>45</v>
      </c>
      <c r="V111">
        <v>6</v>
      </c>
      <c r="W111">
        <v>8</v>
      </c>
      <c r="X111">
        <v>4</v>
      </c>
      <c r="Y111">
        <v>20</v>
      </c>
      <c r="Z111">
        <v>0</v>
      </c>
    </row>
    <row r="112" spans="1:26">
      <c r="A112" s="10" t="s">
        <v>232</v>
      </c>
      <c r="B112" s="49" t="s">
        <v>233</v>
      </c>
      <c r="C112" s="49" t="s">
        <v>234</v>
      </c>
      <c r="D112" s="49">
        <v>140</v>
      </c>
      <c r="E112" s="49">
        <v>0</v>
      </c>
      <c r="F112" s="49">
        <v>0</v>
      </c>
      <c r="G112" s="49">
        <v>0</v>
      </c>
      <c r="H112" s="11">
        <v>0</v>
      </c>
      <c r="K112">
        <v>0</v>
      </c>
      <c r="L112">
        <v>0</v>
      </c>
      <c r="M112">
        <v>0</v>
      </c>
      <c r="N112">
        <v>0</v>
      </c>
      <c r="O112">
        <v>0</v>
      </c>
      <c r="P112">
        <v>0</v>
      </c>
      <c r="Q112">
        <v>39</v>
      </c>
      <c r="R112">
        <v>13</v>
      </c>
      <c r="S112">
        <v>0</v>
      </c>
      <c r="T112">
        <v>0</v>
      </c>
      <c r="U112">
        <v>39</v>
      </c>
      <c r="V112">
        <v>0</v>
      </c>
      <c r="W112">
        <v>0</v>
      </c>
      <c r="X112">
        <v>0</v>
      </c>
      <c r="Y112">
        <v>0</v>
      </c>
      <c r="Z112">
        <v>0</v>
      </c>
    </row>
    <row r="113" spans="1:26">
      <c r="A113" s="10" t="s">
        <v>232</v>
      </c>
      <c r="B113" s="49" t="s">
        <v>235</v>
      </c>
      <c r="C113" s="49" t="s">
        <v>236</v>
      </c>
      <c r="D113" s="49">
        <v>200</v>
      </c>
      <c r="E113" s="49">
        <v>0</v>
      </c>
      <c r="F113" s="49">
        <v>0</v>
      </c>
      <c r="G113" s="49">
        <v>0</v>
      </c>
      <c r="H113" s="11">
        <v>0</v>
      </c>
      <c r="K113">
        <v>0</v>
      </c>
      <c r="L113">
        <v>0</v>
      </c>
      <c r="M113">
        <v>0</v>
      </c>
      <c r="N113">
        <v>0</v>
      </c>
      <c r="O113">
        <v>5</v>
      </c>
      <c r="P113">
        <v>0</v>
      </c>
      <c r="Q113">
        <v>55</v>
      </c>
      <c r="R113">
        <v>18</v>
      </c>
      <c r="S113">
        <v>0</v>
      </c>
      <c r="T113">
        <v>0</v>
      </c>
      <c r="U113">
        <v>55</v>
      </c>
      <c r="V113">
        <v>0</v>
      </c>
      <c r="W113">
        <v>0</v>
      </c>
      <c r="X113">
        <v>0</v>
      </c>
      <c r="Y113">
        <v>0</v>
      </c>
      <c r="Z113">
        <v>0</v>
      </c>
    </row>
    <row r="114" spans="1:26">
      <c r="A114" s="10" t="s">
        <v>232</v>
      </c>
      <c r="B114" s="49" t="s">
        <v>237</v>
      </c>
      <c r="C114" s="49" t="s">
        <v>238</v>
      </c>
      <c r="D114" s="49">
        <v>280</v>
      </c>
      <c r="E114" s="49">
        <v>0</v>
      </c>
      <c r="F114" s="49">
        <v>0</v>
      </c>
      <c r="G114" s="49">
        <v>0</v>
      </c>
      <c r="H114" s="11">
        <v>0</v>
      </c>
      <c r="K114">
        <v>0</v>
      </c>
      <c r="L114">
        <v>0</v>
      </c>
      <c r="M114">
        <v>0</v>
      </c>
      <c r="N114">
        <v>0</v>
      </c>
      <c r="O114">
        <v>5</v>
      </c>
      <c r="P114">
        <v>0</v>
      </c>
      <c r="Q114">
        <v>76</v>
      </c>
      <c r="R114">
        <v>25</v>
      </c>
      <c r="S114">
        <v>0</v>
      </c>
      <c r="T114">
        <v>0</v>
      </c>
      <c r="U114">
        <v>76</v>
      </c>
      <c r="V114">
        <v>0</v>
      </c>
      <c r="W114">
        <v>0</v>
      </c>
      <c r="X114">
        <v>0</v>
      </c>
      <c r="Y114">
        <v>0</v>
      </c>
      <c r="Z114">
        <v>0</v>
      </c>
    </row>
    <row r="115" spans="1:26">
      <c r="A115" s="10" t="s">
        <v>232</v>
      </c>
      <c r="B115" s="49" t="s">
        <v>239</v>
      </c>
      <c r="C115" s="49" t="s">
        <v>240</v>
      </c>
      <c r="D115" s="49">
        <v>100</v>
      </c>
      <c r="E115" s="49">
        <v>0</v>
      </c>
      <c r="F115" s="49">
        <v>0</v>
      </c>
      <c r="G115" s="49">
        <v>0</v>
      </c>
      <c r="H115" s="11">
        <v>0</v>
      </c>
      <c r="K115">
        <v>0</v>
      </c>
      <c r="L115">
        <v>0</v>
      </c>
      <c r="M115">
        <v>0</v>
      </c>
      <c r="N115">
        <v>0</v>
      </c>
      <c r="O115">
        <v>0</v>
      </c>
      <c r="P115">
        <v>0</v>
      </c>
      <c r="Q115">
        <v>28</v>
      </c>
      <c r="R115">
        <v>9</v>
      </c>
      <c r="S115">
        <v>0</v>
      </c>
      <c r="T115">
        <v>0</v>
      </c>
      <c r="U115">
        <v>28</v>
      </c>
      <c r="V115">
        <v>0</v>
      </c>
      <c r="W115">
        <v>0</v>
      </c>
      <c r="X115">
        <v>0</v>
      </c>
      <c r="Y115">
        <v>0</v>
      </c>
      <c r="Z115">
        <v>0</v>
      </c>
    </row>
    <row r="116" spans="1:26">
      <c r="A116" s="10" t="s">
        <v>232</v>
      </c>
      <c r="B116" s="49" t="s">
        <v>241</v>
      </c>
      <c r="C116" s="49" t="s">
        <v>234</v>
      </c>
      <c r="D116" s="49">
        <v>0</v>
      </c>
      <c r="E116" s="49">
        <v>0</v>
      </c>
      <c r="F116" s="49">
        <v>0</v>
      </c>
      <c r="G116" s="49">
        <v>0</v>
      </c>
      <c r="H116" s="11">
        <v>0</v>
      </c>
      <c r="K116">
        <v>0</v>
      </c>
      <c r="L116">
        <v>0</v>
      </c>
      <c r="M116">
        <v>0</v>
      </c>
      <c r="N116">
        <v>0</v>
      </c>
      <c r="O116">
        <v>10</v>
      </c>
      <c r="P116">
        <v>0</v>
      </c>
      <c r="Q116">
        <v>0</v>
      </c>
      <c r="R116">
        <v>0</v>
      </c>
      <c r="S116">
        <v>0</v>
      </c>
      <c r="T116">
        <v>0</v>
      </c>
      <c r="U116">
        <v>0</v>
      </c>
      <c r="V116">
        <v>0</v>
      </c>
      <c r="W116">
        <v>0</v>
      </c>
      <c r="X116">
        <v>0</v>
      </c>
      <c r="Y116">
        <v>0</v>
      </c>
      <c r="Z116">
        <v>0</v>
      </c>
    </row>
    <row r="117" spans="1:26">
      <c r="A117" s="10" t="s">
        <v>232</v>
      </c>
      <c r="B117" s="49" t="s">
        <v>242</v>
      </c>
      <c r="C117" s="49" t="s">
        <v>236</v>
      </c>
      <c r="D117" s="49">
        <v>0</v>
      </c>
      <c r="E117" s="49">
        <v>0</v>
      </c>
      <c r="F117" s="49">
        <v>0</v>
      </c>
      <c r="G117" s="49">
        <v>0</v>
      </c>
      <c r="H117" s="11">
        <v>0</v>
      </c>
      <c r="K117">
        <v>0</v>
      </c>
      <c r="L117">
        <v>0</v>
      </c>
      <c r="M117">
        <v>0</v>
      </c>
      <c r="N117">
        <v>0</v>
      </c>
      <c r="O117">
        <v>20</v>
      </c>
      <c r="P117">
        <v>1</v>
      </c>
      <c r="Q117">
        <v>0</v>
      </c>
      <c r="R117">
        <v>0</v>
      </c>
      <c r="S117">
        <v>0</v>
      </c>
      <c r="T117">
        <v>0</v>
      </c>
      <c r="U117">
        <v>0</v>
      </c>
      <c r="V117">
        <v>0</v>
      </c>
      <c r="W117">
        <v>0</v>
      </c>
      <c r="X117">
        <v>0</v>
      </c>
      <c r="Y117">
        <v>0</v>
      </c>
      <c r="Z117">
        <v>0</v>
      </c>
    </row>
    <row r="118" spans="1:26">
      <c r="A118" s="10" t="s">
        <v>232</v>
      </c>
      <c r="B118" s="49" t="s">
        <v>243</v>
      </c>
      <c r="C118" s="49" t="s">
        <v>238</v>
      </c>
      <c r="D118" s="49">
        <v>0</v>
      </c>
      <c r="E118" s="49">
        <v>0</v>
      </c>
      <c r="F118" s="49">
        <v>0</v>
      </c>
      <c r="G118" s="49">
        <v>0</v>
      </c>
      <c r="H118" s="11">
        <v>0</v>
      </c>
      <c r="K118">
        <v>0</v>
      </c>
      <c r="L118">
        <v>0</v>
      </c>
      <c r="M118">
        <v>0</v>
      </c>
      <c r="N118">
        <v>0</v>
      </c>
      <c r="O118">
        <v>35</v>
      </c>
      <c r="P118">
        <v>1</v>
      </c>
      <c r="Q118">
        <v>0</v>
      </c>
      <c r="R118">
        <v>0</v>
      </c>
      <c r="S118">
        <v>0</v>
      </c>
      <c r="T118">
        <v>0</v>
      </c>
      <c r="U118">
        <v>0</v>
      </c>
      <c r="V118">
        <v>0</v>
      </c>
      <c r="W118">
        <v>0</v>
      </c>
      <c r="X118">
        <v>0</v>
      </c>
      <c r="Y118">
        <v>0</v>
      </c>
      <c r="Z118">
        <v>0</v>
      </c>
    </row>
    <row r="119" spans="1:26">
      <c r="A119" s="10" t="s">
        <v>232</v>
      </c>
      <c r="B119" s="49" t="s">
        <v>244</v>
      </c>
      <c r="C119" s="49" t="s">
        <v>240</v>
      </c>
      <c r="D119" s="49">
        <v>0</v>
      </c>
      <c r="E119" s="49">
        <v>0</v>
      </c>
      <c r="F119" s="49">
        <v>0</v>
      </c>
      <c r="G119" s="49">
        <v>0</v>
      </c>
      <c r="H119" s="11">
        <v>0</v>
      </c>
      <c r="K119">
        <v>0</v>
      </c>
      <c r="L119">
        <v>0</v>
      </c>
      <c r="M119">
        <v>0</v>
      </c>
      <c r="N119">
        <v>0</v>
      </c>
      <c r="O119">
        <v>15</v>
      </c>
      <c r="P119">
        <v>1</v>
      </c>
      <c r="Q119">
        <v>0</v>
      </c>
      <c r="R119">
        <v>0</v>
      </c>
      <c r="S119">
        <v>0</v>
      </c>
      <c r="T119">
        <v>0</v>
      </c>
      <c r="U119">
        <v>0</v>
      </c>
      <c r="V119">
        <v>0</v>
      </c>
      <c r="W119">
        <v>0</v>
      </c>
      <c r="X119">
        <v>0</v>
      </c>
      <c r="Y119">
        <v>0</v>
      </c>
      <c r="Z119">
        <v>0</v>
      </c>
    </row>
    <row r="120" spans="1:26">
      <c r="A120" s="10" t="s">
        <v>232</v>
      </c>
      <c r="B120" s="49" t="s">
        <v>245</v>
      </c>
      <c r="C120" s="49" t="s">
        <v>234</v>
      </c>
      <c r="D120" s="49">
        <v>140</v>
      </c>
      <c r="E120" s="49">
        <v>0</v>
      </c>
      <c r="F120" s="49">
        <v>0</v>
      </c>
      <c r="G120" s="49">
        <v>0</v>
      </c>
      <c r="H120" s="11">
        <v>0</v>
      </c>
      <c r="K120">
        <v>0</v>
      </c>
      <c r="L120">
        <v>0</v>
      </c>
      <c r="M120">
        <v>0</v>
      </c>
      <c r="N120">
        <v>0</v>
      </c>
      <c r="O120">
        <v>45</v>
      </c>
      <c r="P120">
        <v>2</v>
      </c>
      <c r="Q120">
        <v>37</v>
      </c>
      <c r="R120">
        <v>12</v>
      </c>
      <c r="S120">
        <v>0</v>
      </c>
      <c r="T120">
        <v>0</v>
      </c>
      <c r="U120">
        <v>35</v>
      </c>
      <c r="V120">
        <v>0</v>
      </c>
      <c r="W120">
        <v>0</v>
      </c>
      <c r="X120">
        <v>0</v>
      </c>
      <c r="Y120">
        <v>0</v>
      </c>
      <c r="Z120">
        <v>0</v>
      </c>
    </row>
    <row r="121" spans="1:26">
      <c r="A121" s="10" t="s">
        <v>232</v>
      </c>
      <c r="B121" s="49" t="s">
        <v>246</v>
      </c>
      <c r="C121" s="49" t="s">
        <v>236</v>
      </c>
      <c r="D121" s="49">
        <v>190</v>
      </c>
      <c r="E121" s="49">
        <v>0</v>
      </c>
      <c r="F121" s="49">
        <v>0</v>
      </c>
      <c r="G121" s="49">
        <v>0</v>
      </c>
      <c r="H121" s="11">
        <v>0</v>
      </c>
      <c r="K121">
        <v>0</v>
      </c>
      <c r="L121">
        <v>0</v>
      </c>
      <c r="M121">
        <v>0</v>
      </c>
      <c r="N121">
        <v>0</v>
      </c>
      <c r="O121">
        <v>65</v>
      </c>
      <c r="P121">
        <v>3</v>
      </c>
      <c r="Q121">
        <v>53</v>
      </c>
      <c r="R121">
        <v>18</v>
      </c>
      <c r="S121">
        <v>0</v>
      </c>
      <c r="T121">
        <v>0</v>
      </c>
      <c r="U121">
        <v>51</v>
      </c>
      <c r="V121">
        <v>0</v>
      </c>
      <c r="W121">
        <v>0</v>
      </c>
      <c r="X121">
        <v>0</v>
      </c>
      <c r="Y121">
        <v>0</v>
      </c>
      <c r="Z121">
        <v>0</v>
      </c>
    </row>
    <row r="122" spans="1:26">
      <c r="A122" s="10" t="s">
        <v>232</v>
      </c>
      <c r="B122" s="49" t="s">
        <v>247</v>
      </c>
      <c r="C122" s="49" t="s">
        <v>238</v>
      </c>
      <c r="D122" s="49">
        <v>270</v>
      </c>
      <c r="E122" s="49">
        <v>0</v>
      </c>
      <c r="F122" s="49">
        <v>0</v>
      </c>
      <c r="G122" s="49">
        <v>0</v>
      </c>
      <c r="H122" s="11">
        <v>0</v>
      </c>
      <c r="K122">
        <v>0</v>
      </c>
      <c r="L122">
        <v>0</v>
      </c>
      <c r="M122">
        <v>0</v>
      </c>
      <c r="N122">
        <v>0</v>
      </c>
      <c r="O122">
        <v>90</v>
      </c>
      <c r="P122">
        <v>4</v>
      </c>
      <c r="Q122">
        <v>72</v>
      </c>
      <c r="R122">
        <v>24</v>
      </c>
      <c r="S122">
        <v>0</v>
      </c>
      <c r="T122">
        <v>0</v>
      </c>
      <c r="U122">
        <v>70</v>
      </c>
      <c r="V122">
        <v>0</v>
      </c>
      <c r="W122">
        <v>0</v>
      </c>
      <c r="X122">
        <v>0</v>
      </c>
      <c r="Y122">
        <v>0</v>
      </c>
      <c r="Z122">
        <v>0</v>
      </c>
    </row>
    <row r="123" spans="1:26">
      <c r="A123" s="10" t="s">
        <v>232</v>
      </c>
      <c r="B123" s="49" t="s">
        <v>248</v>
      </c>
      <c r="C123" s="49" t="s">
        <v>240</v>
      </c>
      <c r="D123" s="49">
        <v>100</v>
      </c>
      <c r="E123" s="49">
        <v>0</v>
      </c>
      <c r="F123" s="49">
        <v>0</v>
      </c>
      <c r="G123" s="49">
        <v>0</v>
      </c>
      <c r="H123" s="11">
        <v>0</v>
      </c>
      <c r="K123">
        <v>0</v>
      </c>
      <c r="L123">
        <v>0</v>
      </c>
      <c r="M123">
        <v>0</v>
      </c>
      <c r="N123">
        <v>0</v>
      </c>
      <c r="O123">
        <v>30</v>
      </c>
      <c r="P123">
        <v>1</v>
      </c>
      <c r="Q123">
        <v>27</v>
      </c>
      <c r="R123">
        <v>9</v>
      </c>
      <c r="S123">
        <v>0</v>
      </c>
      <c r="T123">
        <v>0</v>
      </c>
      <c r="U123">
        <v>26</v>
      </c>
      <c r="V123">
        <v>0</v>
      </c>
      <c r="W123">
        <v>0</v>
      </c>
      <c r="X123">
        <v>0</v>
      </c>
      <c r="Y123">
        <v>0</v>
      </c>
      <c r="Z123">
        <v>0</v>
      </c>
    </row>
    <row r="124" spans="1:26">
      <c r="A124" s="10" t="s">
        <v>232</v>
      </c>
      <c r="B124" s="49" t="s">
        <v>249</v>
      </c>
      <c r="C124" s="49" t="s">
        <v>234</v>
      </c>
      <c r="D124" s="49">
        <v>0</v>
      </c>
      <c r="E124" s="49">
        <v>0</v>
      </c>
      <c r="F124" s="49">
        <v>0</v>
      </c>
      <c r="G124" s="49">
        <v>0</v>
      </c>
      <c r="H124" s="11">
        <v>0</v>
      </c>
      <c r="K124">
        <v>0</v>
      </c>
      <c r="L124">
        <v>0</v>
      </c>
      <c r="M124">
        <v>0</v>
      </c>
      <c r="N124">
        <v>0</v>
      </c>
      <c r="O124">
        <v>70</v>
      </c>
      <c r="P124">
        <v>3</v>
      </c>
      <c r="Q124">
        <v>0</v>
      </c>
      <c r="R124">
        <v>0</v>
      </c>
      <c r="S124">
        <v>0</v>
      </c>
      <c r="T124">
        <v>0</v>
      </c>
      <c r="U124">
        <v>0</v>
      </c>
      <c r="V124">
        <v>2</v>
      </c>
      <c r="W124">
        <v>0</v>
      </c>
      <c r="X124">
        <v>0</v>
      </c>
      <c r="Y124">
        <v>0</v>
      </c>
      <c r="Z124">
        <v>0</v>
      </c>
    </row>
    <row r="125" spans="1:26">
      <c r="A125" s="10" t="s">
        <v>232</v>
      </c>
      <c r="B125" s="49" t="s">
        <v>250</v>
      </c>
      <c r="C125" s="49" t="s">
        <v>236</v>
      </c>
      <c r="D125" s="49">
        <v>0</v>
      </c>
      <c r="E125" s="49">
        <v>0</v>
      </c>
      <c r="F125" s="49">
        <v>0</v>
      </c>
      <c r="G125" s="49">
        <v>0</v>
      </c>
      <c r="H125" s="11">
        <v>0</v>
      </c>
      <c r="K125">
        <v>0</v>
      </c>
      <c r="L125">
        <v>0</v>
      </c>
      <c r="M125">
        <v>0</v>
      </c>
      <c r="N125">
        <v>0</v>
      </c>
      <c r="O125">
        <v>100</v>
      </c>
      <c r="P125">
        <v>4</v>
      </c>
      <c r="Q125">
        <v>0</v>
      </c>
      <c r="R125">
        <v>0</v>
      </c>
      <c r="S125">
        <v>0</v>
      </c>
      <c r="T125">
        <v>0</v>
      </c>
      <c r="U125">
        <v>0</v>
      </c>
      <c r="V125">
        <v>3</v>
      </c>
      <c r="W125">
        <v>0</v>
      </c>
      <c r="X125">
        <v>0</v>
      </c>
      <c r="Y125">
        <v>0</v>
      </c>
      <c r="Z125">
        <v>0</v>
      </c>
    </row>
    <row r="126" spans="1:26">
      <c r="A126" s="10" t="s">
        <v>232</v>
      </c>
      <c r="B126" s="49" t="s">
        <v>251</v>
      </c>
      <c r="C126" s="49" t="s">
        <v>238</v>
      </c>
      <c r="D126" s="49">
        <v>0</v>
      </c>
      <c r="E126" s="49">
        <v>0</v>
      </c>
      <c r="F126" s="49">
        <v>0</v>
      </c>
      <c r="G126" s="49">
        <v>0</v>
      </c>
      <c r="H126" s="11">
        <v>0</v>
      </c>
      <c r="K126">
        <v>0</v>
      </c>
      <c r="L126">
        <v>0</v>
      </c>
      <c r="M126">
        <v>0</v>
      </c>
      <c r="N126">
        <v>0</v>
      </c>
      <c r="O126">
        <v>140</v>
      </c>
      <c r="P126">
        <v>6</v>
      </c>
      <c r="Q126">
        <v>0</v>
      </c>
      <c r="R126">
        <v>0</v>
      </c>
      <c r="S126">
        <v>0</v>
      </c>
      <c r="T126">
        <v>0</v>
      </c>
      <c r="U126">
        <v>0</v>
      </c>
      <c r="V126">
        <v>4</v>
      </c>
      <c r="W126">
        <v>0</v>
      </c>
      <c r="X126">
        <v>0</v>
      </c>
      <c r="Y126">
        <v>0</v>
      </c>
      <c r="Z126">
        <v>0</v>
      </c>
    </row>
    <row r="127" spans="1:26">
      <c r="A127" s="10" t="s">
        <v>232</v>
      </c>
      <c r="B127" s="49" t="s">
        <v>252</v>
      </c>
      <c r="C127" s="49" t="s">
        <v>240</v>
      </c>
      <c r="D127" s="49">
        <v>0</v>
      </c>
      <c r="E127" s="49">
        <v>0</v>
      </c>
      <c r="F127" s="49">
        <v>0</v>
      </c>
      <c r="G127" s="49">
        <v>0</v>
      </c>
      <c r="H127" s="11">
        <v>0</v>
      </c>
      <c r="K127">
        <v>0</v>
      </c>
      <c r="L127">
        <v>0</v>
      </c>
      <c r="M127">
        <v>0</v>
      </c>
      <c r="N127">
        <v>0</v>
      </c>
      <c r="O127">
        <v>50</v>
      </c>
      <c r="P127">
        <v>2</v>
      </c>
      <c r="Q127">
        <v>0</v>
      </c>
      <c r="R127">
        <v>0</v>
      </c>
      <c r="S127">
        <v>0</v>
      </c>
      <c r="T127">
        <v>0</v>
      </c>
      <c r="U127">
        <v>0</v>
      </c>
      <c r="V127">
        <v>1</v>
      </c>
      <c r="W127">
        <v>0</v>
      </c>
      <c r="X127">
        <v>0</v>
      </c>
      <c r="Y127">
        <v>0</v>
      </c>
      <c r="Z127">
        <v>0</v>
      </c>
    </row>
    <row r="128" spans="1:26">
      <c r="A128" s="10" t="s">
        <v>232</v>
      </c>
      <c r="B128" s="49" t="s">
        <v>253</v>
      </c>
      <c r="C128" s="49" t="s">
        <v>234</v>
      </c>
      <c r="D128" s="49">
        <v>140</v>
      </c>
      <c r="E128" s="49">
        <v>0</v>
      </c>
      <c r="F128" s="49">
        <v>0</v>
      </c>
      <c r="G128" s="49">
        <v>0</v>
      </c>
      <c r="H128" s="11">
        <v>0</v>
      </c>
      <c r="K128">
        <v>0</v>
      </c>
      <c r="L128">
        <v>0</v>
      </c>
      <c r="M128">
        <v>0</v>
      </c>
      <c r="N128">
        <v>0</v>
      </c>
      <c r="O128">
        <v>30</v>
      </c>
      <c r="P128">
        <v>1</v>
      </c>
      <c r="Q128">
        <v>37</v>
      </c>
      <c r="R128">
        <v>12</v>
      </c>
      <c r="S128">
        <v>0</v>
      </c>
      <c r="T128">
        <v>0</v>
      </c>
      <c r="U128">
        <v>37</v>
      </c>
      <c r="V128">
        <v>0</v>
      </c>
      <c r="W128">
        <v>0</v>
      </c>
      <c r="X128">
        <v>0</v>
      </c>
      <c r="Y128">
        <v>0</v>
      </c>
      <c r="Z128">
        <v>0</v>
      </c>
    </row>
    <row r="129" spans="1:26">
      <c r="A129" s="10" t="s">
        <v>232</v>
      </c>
      <c r="B129" s="49" t="s">
        <v>254</v>
      </c>
      <c r="C129" s="49" t="s">
        <v>236</v>
      </c>
      <c r="D129" s="49">
        <v>200</v>
      </c>
      <c r="E129" s="49">
        <v>0</v>
      </c>
      <c r="F129" s="49">
        <v>0</v>
      </c>
      <c r="G129" s="49">
        <v>0</v>
      </c>
      <c r="H129" s="11">
        <v>0</v>
      </c>
      <c r="K129">
        <v>0</v>
      </c>
      <c r="L129">
        <v>0</v>
      </c>
      <c r="M129">
        <v>0</v>
      </c>
      <c r="N129">
        <v>0</v>
      </c>
      <c r="O129">
        <v>45</v>
      </c>
      <c r="P129">
        <v>2</v>
      </c>
      <c r="Q129">
        <v>54</v>
      </c>
      <c r="R129">
        <v>18</v>
      </c>
      <c r="S129">
        <v>0</v>
      </c>
      <c r="T129">
        <v>0</v>
      </c>
      <c r="U129">
        <v>54</v>
      </c>
      <c r="V129">
        <v>0</v>
      </c>
      <c r="W129">
        <v>0</v>
      </c>
      <c r="X129">
        <v>0</v>
      </c>
      <c r="Y129">
        <v>0</v>
      </c>
      <c r="Z129">
        <v>0</v>
      </c>
    </row>
    <row r="130" spans="1:26">
      <c r="A130" s="10" t="s">
        <v>232</v>
      </c>
      <c r="B130" s="49" t="s">
        <v>255</v>
      </c>
      <c r="C130" s="49" t="s">
        <v>238</v>
      </c>
      <c r="D130" s="49">
        <v>280</v>
      </c>
      <c r="E130" s="49">
        <v>0</v>
      </c>
      <c r="F130" s="49">
        <v>0</v>
      </c>
      <c r="G130" s="49">
        <v>0</v>
      </c>
      <c r="H130" s="11">
        <v>0</v>
      </c>
      <c r="K130">
        <v>0</v>
      </c>
      <c r="L130">
        <v>0</v>
      </c>
      <c r="M130">
        <v>0</v>
      </c>
      <c r="N130">
        <v>0</v>
      </c>
      <c r="O130">
        <v>60</v>
      </c>
      <c r="P130">
        <v>3</v>
      </c>
      <c r="Q130">
        <v>74</v>
      </c>
      <c r="R130">
        <v>25</v>
      </c>
      <c r="S130">
        <v>0</v>
      </c>
      <c r="T130">
        <v>0</v>
      </c>
      <c r="U130">
        <v>74</v>
      </c>
      <c r="V130">
        <v>0</v>
      </c>
      <c r="W130">
        <v>0</v>
      </c>
      <c r="X130">
        <v>0</v>
      </c>
      <c r="Y130">
        <v>0</v>
      </c>
      <c r="Z130">
        <v>0</v>
      </c>
    </row>
    <row r="131" spans="1:26">
      <c r="A131" s="10" t="s">
        <v>232</v>
      </c>
      <c r="B131" s="49" t="s">
        <v>256</v>
      </c>
      <c r="C131" s="49" t="s">
        <v>240</v>
      </c>
      <c r="D131" s="49">
        <v>100</v>
      </c>
      <c r="E131" s="49">
        <v>0</v>
      </c>
      <c r="F131" s="49">
        <v>0</v>
      </c>
      <c r="G131" s="49">
        <v>0</v>
      </c>
      <c r="H131" s="11">
        <v>0</v>
      </c>
      <c r="K131">
        <v>0</v>
      </c>
      <c r="L131">
        <v>0</v>
      </c>
      <c r="M131">
        <v>0</v>
      </c>
      <c r="N131">
        <v>0</v>
      </c>
      <c r="O131">
        <v>25</v>
      </c>
      <c r="P131">
        <v>1</v>
      </c>
      <c r="Q131">
        <v>27</v>
      </c>
      <c r="R131">
        <v>9</v>
      </c>
      <c r="S131">
        <v>0</v>
      </c>
      <c r="T131">
        <v>0</v>
      </c>
      <c r="U131">
        <v>27</v>
      </c>
      <c r="V131">
        <v>0</v>
      </c>
      <c r="W131">
        <v>0</v>
      </c>
      <c r="X131">
        <v>0</v>
      </c>
      <c r="Y131">
        <v>0</v>
      </c>
      <c r="Z131">
        <v>0</v>
      </c>
    </row>
    <row r="132" spans="1:26">
      <c r="A132" s="10" t="s">
        <v>232</v>
      </c>
      <c r="B132" s="49" t="s">
        <v>257</v>
      </c>
      <c r="C132" s="49" t="s">
        <v>258</v>
      </c>
      <c r="D132" s="49">
        <v>100</v>
      </c>
      <c r="E132" s="49">
        <v>20</v>
      </c>
      <c r="F132" s="49">
        <v>2.5</v>
      </c>
      <c r="G132" s="49">
        <v>4</v>
      </c>
      <c r="H132" s="11">
        <v>1.5</v>
      </c>
      <c r="K132">
        <v>8</v>
      </c>
      <c r="L132">
        <v>0</v>
      </c>
      <c r="M132">
        <v>10</v>
      </c>
      <c r="N132">
        <v>3</v>
      </c>
      <c r="O132">
        <v>125</v>
      </c>
      <c r="P132">
        <v>5</v>
      </c>
      <c r="Q132">
        <v>12</v>
      </c>
      <c r="R132">
        <v>4</v>
      </c>
      <c r="S132">
        <v>0</v>
      </c>
      <c r="T132">
        <v>0</v>
      </c>
      <c r="U132">
        <v>12</v>
      </c>
      <c r="V132">
        <v>8</v>
      </c>
      <c r="W132">
        <v>10</v>
      </c>
      <c r="X132">
        <v>4</v>
      </c>
      <c r="Y132">
        <v>30</v>
      </c>
      <c r="Z132">
        <v>0</v>
      </c>
    </row>
    <row r="133" spans="1:26">
      <c r="A133" s="10" t="s">
        <v>232</v>
      </c>
      <c r="B133" s="49" t="s">
        <v>259</v>
      </c>
      <c r="C133" s="49" t="s">
        <v>258</v>
      </c>
      <c r="D133" s="49">
        <v>130</v>
      </c>
      <c r="E133" s="49">
        <v>0</v>
      </c>
      <c r="F133" s="49">
        <v>0</v>
      </c>
      <c r="G133" s="49">
        <v>0</v>
      </c>
      <c r="H133" s="11">
        <v>0</v>
      </c>
      <c r="K133">
        <v>0</v>
      </c>
      <c r="L133">
        <v>0</v>
      </c>
      <c r="M133">
        <v>5</v>
      </c>
      <c r="N133">
        <v>2</v>
      </c>
      <c r="O133">
        <v>135</v>
      </c>
      <c r="P133">
        <v>6</v>
      </c>
      <c r="Q133">
        <v>23</v>
      </c>
      <c r="R133">
        <v>8</v>
      </c>
      <c r="S133">
        <v>1</v>
      </c>
      <c r="T133">
        <v>2</v>
      </c>
      <c r="U133">
        <v>22</v>
      </c>
      <c r="V133">
        <v>9</v>
      </c>
      <c r="W133">
        <v>10</v>
      </c>
      <c r="X133">
        <v>0</v>
      </c>
      <c r="Y133">
        <v>30</v>
      </c>
      <c r="Z133">
        <v>8</v>
      </c>
    </row>
    <row r="134" spans="1:26">
      <c r="A134" s="10" t="s">
        <v>232</v>
      </c>
      <c r="B134" s="49" t="s">
        <v>260</v>
      </c>
      <c r="C134" s="49" t="s">
        <v>261</v>
      </c>
      <c r="D134" s="49">
        <v>80</v>
      </c>
      <c r="E134" s="49">
        <v>0</v>
      </c>
      <c r="F134" s="49">
        <v>0</v>
      </c>
      <c r="G134" s="49">
        <v>0</v>
      </c>
      <c r="H134" s="11">
        <v>0</v>
      </c>
      <c r="K134">
        <v>0</v>
      </c>
      <c r="L134">
        <v>0</v>
      </c>
      <c r="M134">
        <v>0</v>
      </c>
      <c r="N134">
        <v>0</v>
      </c>
      <c r="O134">
        <v>15</v>
      </c>
      <c r="P134">
        <v>1</v>
      </c>
      <c r="Q134">
        <v>21</v>
      </c>
      <c r="R134">
        <v>7</v>
      </c>
      <c r="S134">
        <v>0</v>
      </c>
      <c r="T134">
        <v>0</v>
      </c>
      <c r="U134">
        <v>19</v>
      </c>
      <c r="V134">
        <v>0</v>
      </c>
      <c r="W134">
        <v>0</v>
      </c>
      <c r="X134">
        <v>100</v>
      </c>
      <c r="Y134">
        <v>10</v>
      </c>
      <c r="Z134">
        <v>0</v>
      </c>
    </row>
    <row r="135" spans="1:26">
      <c r="A135" s="10" t="s">
        <v>232</v>
      </c>
      <c r="B135" s="49" t="s">
        <v>262</v>
      </c>
      <c r="C135" s="49" t="s">
        <v>240</v>
      </c>
      <c r="D135" s="49">
        <v>150</v>
      </c>
      <c r="E135" s="49">
        <v>0</v>
      </c>
      <c r="F135" s="49">
        <v>0</v>
      </c>
      <c r="G135" s="49">
        <v>0</v>
      </c>
      <c r="H135" s="11">
        <v>0</v>
      </c>
      <c r="K135">
        <v>0</v>
      </c>
      <c r="L135">
        <v>0</v>
      </c>
      <c r="M135">
        <v>0</v>
      </c>
      <c r="N135">
        <v>0</v>
      </c>
      <c r="O135">
        <v>0</v>
      </c>
      <c r="P135">
        <v>0</v>
      </c>
      <c r="Q135">
        <v>34</v>
      </c>
      <c r="R135">
        <v>11</v>
      </c>
      <c r="S135">
        <v>0</v>
      </c>
      <c r="T135">
        <v>0</v>
      </c>
      <c r="U135">
        <v>30</v>
      </c>
      <c r="V135">
        <v>2</v>
      </c>
      <c r="W135">
        <v>0</v>
      </c>
      <c r="X135">
        <v>130</v>
      </c>
      <c r="Y135">
        <v>2</v>
      </c>
      <c r="Z135">
        <v>0</v>
      </c>
    </row>
    <row r="136" spans="1:26">
      <c r="A136" s="10" t="s">
        <v>232</v>
      </c>
      <c r="B136" s="49" t="s">
        <v>263</v>
      </c>
      <c r="C136" s="49" t="s">
        <v>234</v>
      </c>
      <c r="D136" s="49">
        <v>190</v>
      </c>
      <c r="E136" s="49">
        <v>0</v>
      </c>
      <c r="F136" s="49">
        <v>0</v>
      </c>
      <c r="G136" s="49">
        <v>0</v>
      </c>
      <c r="H136" s="11">
        <v>0</v>
      </c>
      <c r="K136">
        <v>0</v>
      </c>
      <c r="L136">
        <v>0</v>
      </c>
      <c r="M136">
        <v>0</v>
      </c>
      <c r="N136">
        <v>0</v>
      </c>
      <c r="O136">
        <v>0</v>
      </c>
      <c r="P136">
        <v>0</v>
      </c>
      <c r="Q136">
        <v>44</v>
      </c>
      <c r="R136">
        <v>15</v>
      </c>
      <c r="S136">
        <v>0</v>
      </c>
      <c r="T136">
        <v>0</v>
      </c>
      <c r="U136">
        <v>39</v>
      </c>
      <c r="V136">
        <v>3</v>
      </c>
      <c r="W136">
        <v>0</v>
      </c>
      <c r="X136">
        <v>160</v>
      </c>
      <c r="Y136">
        <v>4</v>
      </c>
      <c r="Z136">
        <v>0</v>
      </c>
    </row>
    <row r="137" spans="1:26">
      <c r="A137" s="10" t="s">
        <v>232</v>
      </c>
      <c r="B137" s="49" t="s">
        <v>264</v>
      </c>
      <c r="C137" s="49" t="s">
        <v>265</v>
      </c>
      <c r="D137" s="49">
        <v>280</v>
      </c>
      <c r="E137" s="49">
        <v>0</v>
      </c>
      <c r="F137" s="49">
        <v>0</v>
      </c>
      <c r="G137" s="49">
        <v>0</v>
      </c>
      <c r="H137" s="11">
        <v>0</v>
      </c>
      <c r="K137">
        <v>0</v>
      </c>
      <c r="L137">
        <v>0</v>
      </c>
      <c r="M137">
        <v>0</v>
      </c>
      <c r="N137">
        <v>0</v>
      </c>
      <c r="O137">
        <v>5</v>
      </c>
      <c r="P137">
        <v>0</v>
      </c>
      <c r="Q137">
        <v>65</v>
      </c>
      <c r="R137">
        <v>22</v>
      </c>
      <c r="S137">
        <v>0</v>
      </c>
      <c r="T137">
        <v>0</v>
      </c>
      <c r="U137">
        <v>58</v>
      </c>
      <c r="V137">
        <v>4</v>
      </c>
      <c r="W137">
        <v>0</v>
      </c>
      <c r="X137">
        <v>240</v>
      </c>
      <c r="Y137">
        <v>4</v>
      </c>
      <c r="Z137">
        <v>0</v>
      </c>
    </row>
    <row r="138" spans="1:26">
      <c r="A138" s="10" t="s">
        <v>232</v>
      </c>
      <c r="B138" s="49" t="s">
        <v>266</v>
      </c>
      <c r="C138" s="49" t="s">
        <v>267</v>
      </c>
      <c r="D138" s="49">
        <v>0</v>
      </c>
      <c r="E138" s="49">
        <v>0</v>
      </c>
      <c r="F138" s="49">
        <v>0</v>
      </c>
      <c r="G138" s="49">
        <v>0</v>
      </c>
      <c r="H138" s="11">
        <v>0</v>
      </c>
      <c r="K138">
        <v>0</v>
      </c>
      <c r="L138">
        <v>0</v>
      </c>
      <c r="M138">
        <v>0</v>
      </c>
      <c r="N138">
        <v>0</v>
      </c>
      <c r="O138">
        <v>0</v>
      </c>
      <c r="P138">
        <v>0</v>
      </c>
      <c r="Q138">
        <v>0</v>
      </c>
      <c r="R138">
        <v>0</v>
      </c>
      <c r="S138">
        <v>0</v>
      </c>
      <c r="T138">
        <v>0</v>
      </c>
      <c r="U138">
        <v>0</v>
      </c>
      <c r="V138">
        <v>0</v>
      </c>
      <c r="W138">
        <v>0</v>
      </c>
      <c r="X138">
        <v>0</v>
      </c>
      <c r="Y138">
        <v>0</v>
      </c>
      <c r="Z138">
        <v>0</v>
      </c>
    </row>
    <row r="139" spans="1:26">
      <c r="A139" s="10" t="s">
        <v>268</v>
      </c>
      <c r="B139" s="49" t="s">
        <v>269</v>
      </c>
      <c r="C139" s="49" t="s">
        <v>234</v>
      </c>
      <c r="D139" s="49">
        <v>0</v>
      </c>
      <c r="E139" s="49">
        <v>0</v>
      </c>
      <c r="F139" s="49">
        <v>0</v>
      </c>
      <c r="G139" s="49">
        <v>0</v>
      </c>
      <c r="H139" s="11">
        <v>0</v>
      </c>
      <c r="K139">
        <v>0</v>
      </c>
      <c r="L139">
        <v>0</v>
      </c>
      <c r="M139">
        <v>0</v>
      </c>
      <c r="N139">
        <v>0</v>
      </c>
      <c r="O139">
        <v>10</v>
      </c>
      <c r="P139">
        <v>0</v>
      </c>
      <c r="Q139">
        <v>0</v>
      </c>
      <c r="R139">
        <v>0</v>
      </c>
      <c r="S139">
        <v>0</v>
      </c>
      <c r="T139">
        <v>0</v>
      </c>
      <c r="U139">
        <v>0</v>
      </c>
      <c r="V139">
        <v>0</v>
      </c>
      <c r="W139">
        <v>0</v>
      </c>
      <c r="X139">
        <v>0</v>
      </c>
      <c r="Y139">
        <v>0</v>
      </c>
      <c r="Z139">
        <v>0</v>
      </c>
    </row>
    <row r="140" spans="1:26">
      <c r="A140" s="10" t="s">
        <v>268</v>
      </c>
      <c r="B140" s="49" t="s">
        <v>270</v>
      </c>
      <c r="C140" s="49" t="s">
        <v>236</v>
      </c>
      <c r="D140" s="49">
        <v>0</v>
      </c>
      <c r="E140" s="49">
        <v>0</v>
      </c>
      <c r="F140" s="49">
        <v>0</v>
      </c>
      <c r="G140" s="49">
        <v>0</v>
      </c>
      <c r="H140" s="11">
        <v>0</v>
      </c>
      <c r="K140">
        <v>0</v>
      </c>
      <c r="L140">
        <v>0</v>
      </c>
      <c r="M140">
        <v>0</v>
      </c>
      <c r="N140">
        <v>0</v>
      </c>
      <c r="O140">
        <v>10</v>
      </c>
      <c r="P140">
        <v>0</v>
      </c>
      <c r="Q140">
        <v>0</v>
      </c>
      <c r="R140">
        <v>0</v>
      </c>
      <c r="S140">
        <v>0</v>
      </c>
      <c r="T140">
        <v>0</v>
      </c>
      <c r="U140">
        <v>0</v>
      </c>
      <c r="V140">
        <v>0</v>
      </c>
      <c r="W140">
        <v>0</v>
      </c>
      <c r="X140">
        <v>0</v>
      </c>
      <c r="Y140">
        <v>0</v>
      </c>
      <c r="Z140">
        <v>0</v>
      </c>
    </row>
    <row r="141" spans="1:26">
      <c r="A141" s="10" t="s">
        <v>268</v>
      </c>
      <c r="B141" s="49" t="s">
        <v>271</v>
      </c>
      <c r="C141" s="49" t="s">
        <v>238</v>
      </c>
      <c r="D141" s="49">
        <v>0</v>
      </c>
      <c r="E141" s="49">
        <v>0</v>
      </c>
      <c r="F141" s="49">
        <v>0</v>
      </c>
      <c r="G141" s="49">
        <v>0</v>
      </c>
      <c r="H141" s="11">
        <v>0</v>
      </c>
      <c r="K141">
        <v>0</v>
      </c>
      <c r="L141">
        <v>0</v>
      </c>
      <c r="M141">
        <v>0</v>
      </c>
      <c r="N141">
        <v>0</v>
      </c>
      <c r="O141">
        <v>15</v>
      </c>
      <c r="P141">
        <v>1</v>
      </c>
      <c r="Q141">
        <v>0</v>
      </c>
      <c r="R141">
        <v>0</v>
      </c>
      <c r="S141">
        <v>0</v>
      </c>
      <c r="T141">
        <v>0</v>
      </c>
      <c r="U141">
        <v>0</v>
      </c>
      <c r="V141">
        <v>0</v>
      </c>
      <c r="W141">
        <v>0</v>
      </c>
      <c r="X141">
        <v>0</v>
      </c>
      <c r="Y141">
        <v>0</v>
      </c>
      <c r="Z141">
        <v>0</v>
      </c>
    </row>
    <row r="142" spans="1:26">
      <c r="A142" s="10" t="s">
        <v>268</v>
      </c>
      <c r="B142" s="49" t="s">
        <v>272</v>
      </c>
      <c r="C142" s="49" t="s">
        <v>240</v>
      </c>
      <c r="D142" s="49">
        <v>0</v>
      </c>
      <c r="E142" s="49">
        <v>0</v>
      </c>
      <c r="F142" s="49">
        <v>0</v>
      </c>
      <c r="G142" s="49">
        <v>0</v>
      </c>
      <c r="H142" s="11">
        <v>0</v>
      </c>
      <c r="K142">
        <v>0</v>
      </c>
      <c r="L142">
        <v>0</v>
      </c>
      <c r="M142">
        <v>0</v>
      </c>
      <c r="N142">
        <v>0</v>
      </c>
      <c r="O142">
        <v>5</v>
      </c>
      <c r="P142">
        <v>0</v>
      </c>
      <c r="Q142">
        <v>0</v>
      </c>
      <c r="R142">
        <v>0</v>
      </c>
      <c r="S142">
        <v>0</v>
      </c>
      <c r="T142">
        <v>0</v>
      </c>
      <c r="U142">
        <v>0</v>
      </c>
      <c r="V142">
        <v>0</v>
      </c>
      <c r="W142">
        <v>0</v>
      </c>
      <c r="X142">
        <v>0</v>
      </c>
      <c r="Y142">
        <v>0</v>
      </c>
      <c r="Z142">
        <v>0</v>
      </c>
    </row>
    <row r="143" spans="1:26">
      <c r="A143" s="10" t="s">
        <v>268</v>
      </c>
      <c r="B143" s="49" t="s">
        <v>273</v>
      </c>
      <c r="C143" s="49" t="s">
        <v>234</v>
      </c>
      <c r="D143" s="49">
        <v>150</v>
      </c>
      <c r="E143" s="49">
        <v>0</v>
      </c>
      <c r="F143" s="49">
        <v>0</v>
      </c>
      <c r="G143" s="49">
        <v>0</v>
      </c>
      <c r="H143" s="11">
        <v>0</v>
      </c>
      <c r="K143">
        <v>0</v>
      </c>
      <c r="L143">
        <v>0</v>
      </c>
      <c r="M143">
        <v>0</v>
      </c>
      <c r="N143">
        <v>0</v>
      </c>
      <c r="O143">
        <v>10</v>
      </c>
      <c r="P143">
        <v>0</v>
      </c>
      <c r="Q143">
        <v>36</v>
      </c>
      <c r="R143">
        <v>12</v>
      </c>
      <c r="S143">
        <v>0</v>
      </c>
      <c r="T143">
        <v>0</v>
      </c>
      <c r="U143">
        <v>36</v>
      </c>
      <c r="V143">
        <v>1</v>
      </c>
      <c r="W143">
        <v>0</v>
      </c>
      <c r="X143">
        <v>0</v>
      </c>
      <c r="Y143">
        <v>0</v>
      </c>
      <c r="Z143">
        <v>0</v>
      </c>
    </row>
    <row r="144" spans="1:26">
      <c r="A144" s="10" t="s">
        <v>268</v>
      </c>
      <c r="B144" s="49" t="s">
        <v>274</v>
      </c>
      <c r="C144" s="49" t="s">
        <v>236</v>
      </c>
      <c r="D144" s="49">
        <v>180</v>
      </c>
      <c r="E144" s="49">
        <v>0</v>
      </c>
      <c r="F144" s="49">
        <v>0</v>
      </c>
      <c r="G144" s="49">
        <v>0</v>
      </c>
      <c r="H144" s="11">
        <v>0</v>
      </c>
      <c r="K144">
        <v>0</v>
      </c>
      <c r="L144">
        <v>0</v>
      </c>
      <c r="M144">
        <v>0</v>
      </c>
      <c r="N144">
        <v>0</v>
      </c>
      <c r="O144">
        <v>10</v>
      </c>
      <c r="P144">
        <v>0</v>
      </c>
      <c r="Q144">
        <v>45</v>
      </c>
      <c r="R144">
        <v>15</v>
      </c>
      <c r="S144">
        <v>0</v>
      </c>
      <c r="T144">
        <v>0</v>
      </c>
      <c r="U144">
        <v>45</v>
      </c>
      <c r="V144">
        <v>1</v>
      </c>
      <c r="W144">
        <v>0</v>
      </c>
      <c r="X144">
        <v>0</v>
      </c>
      <c r="Y144">
        <v>0</v>
      </c>
      <c r="Z144">
        <v>0</v>
      </c>
    </row>
    <row r="145" spans="1:26">
      <c r="A145" s="10" t="s">
        <v>268</v>
      </c>
      <c r="B145" s="49" t="s">
        <v>275</v>
      </c>
      <c r="C145" s="49" t="s">
        <v>238</v>
      </c>
      <c r="D145" s="49">
        <v>220</v>
      </c>
      <c r="E145" s="49">
        <v>0</v>
      </c>
      <c r="F145" s="49">
        <v>0</v>
      </c>
      <c r="G145" s="49">
        <v>0</v>
      </c>
      <c r="H145" s="11">
        <v>0</v>
      </c>
      <c r="K145">
        <v>0</v>
      </c>
      <c r="L145">
        <v>0</v>
      </c>
      <c r="M145">
        <v>0</v>
      </c>
      <c r="N145">
        <v>0</v>
      </c>
      <c r="O145">
        <v>10</v>
      </c>
      <c r="P145">
        <v>1</v>
      </c>
      <c r="Q145">
        <v>54</v>
      </c>
      <c r="R145">
        <v>18</v>
      </c>
      <c r="S145">
        <v>0</v>
      </c>
      <c r="T145">
        <v>0</v>
      </c>
      <c r="U145">
        <v>54</v>
      </c>
      <c r="V145">
        <v>1</v>
      </c>
      <c r="W145">
        <v>0</v>
      </c>
      <c r="X145">
        <v>0</v>
      </c>
      <c r="Y145">
        <v>0</v>
      </c>
      <c r="Z145">
        <v>0</v>
      </c>
    </row>
    <row r="146" spans="1:26">
      <c r="A146" s="10" t="s">
        <v>268</v>
      </c>
      <c r="B146" s="49" t="s">
        <v>276</v>
      </c>
      <c r="C146" s="49" t="s">
        <v>240</v>
      </c>
      <c r="D146" s="49">
        <v>110</v>
      </c>
      <c r="E146" s="49">
        <v>0</v>
      </c>
      <c r="F146" s="49">
        <v>0</v>
      </c>
      <c r="G146" s="49">
        <v>0</v>
      </c>
      <c r="H146" s="11">
        <v>0</v>
      </c>
      <c r="K146">
        <v>0</v>
      </c>
      <c r="L146">
        <v>0</v>
      </c>
      <c r="M146">
        <v>0</v>
      </c>
      <c r="N146">
        <v>0</v>
      </c>
      <c r="O146">
        <v>5</v>
      </c>
      <c r="P146">
        <v>0</v>
      </c>
      <c r="Q146">
        <v>27</v>
      </c>
      <c r="R146">
        <v>9</v>
      </c>
      <c r="S146">
        <v>0</v>
      </c>
      <c r="T146">
        <v>0</v>
      </c>
      <c r="U146">
        <v>27</v>
      </c>
      <c r="V146">
        <v>0</v>
      </c>
      <c r="W146">
        <v>0</v>
      </c>
      <c r="X146">
        <v>0</v>
      </c>
      <c r="Y146">
        <v>0</v>
      </c>
      <c r="Z146">
        <v>0</v>
      </c>
    </row>
    <row r="147" spans="1:26">
      <c r="A147" s="10" t="s">
        <v>268</v>
      </c>
      <c r="B147" s="49" t="s">
        <v>277</v>
      </c>
      <c r="C147" s="49" t="s">
        <v>240</v>
      </c>
      <c r="D147" s="49">
        <v>0</v>
      </c>
      <c r="E147" s="49">
        <v>0</v>
      </c>
      <c r="F147" s="49">
        <v>0</v>
      </c>
      <c r="G147" s="49">
        <v>0</v>
      </c>
      <c r="H147" s="11">
        <v>0</v>
      </c>
      <c r="K147">
        <v>0</v>
      </c>
      <c r="L147">
        <v>0</v>
      </c>
      <c r="M147">
        <v>0</v>
      </c>
      <c r="N147">
        <v>0</v>
      </c>
      <c r="O147">
        <v>0</v>
      </c>
      <c r="P147">
        <v>0</v>
      </c>
      <c r="Q147">
        <v>0</v>
      </c>
      <c r="R147">
        <v>0</v>
      </c>
      <c r="S147">
        <v>0</v>
      </c>
      <c r="T147">
        <v>0</v>
      </c>
      <c r="U147">
        <v>0</v>
      </c>
      <c r="V147">
        <v>0</v>
      </c>
      <c r="W147">
        <v>0</v>
      </c>
      <c r="X147">
        <v>0</v>
      </c>
      <c r="Y147">
        <v>0</v>
      </c>
      <c r="Z147">
        <v>0</v>
      </c>
    </row>
    <row r="148" spans="1:26">
      <c r="A148" s="10" t="s">
        <v>268</v>
      </c>
      <c r="B148" s="49" t="s">
        <v>278</v>
      </c>
      <c r="C148" s="49" t="s">
        <v>234</v>
      </c>
      <c r="D148" s="49">
        <v>0</v>
      </c>
      <c r="E148" s="49">
        <v>0</v>
      </c>
      <c r="F148" s="49">
        <v>0</v>
      </c>
      <c r="G148" s="49">
        <v>0</v>
      </c>
      <c r="H148" s="11">
        <v>0</v>
      </c>
      <c r="K148">
        <v>0</v>
      </c>
      <c r="L148">
        <v>0</v>
      </c>
      <c r="M148">
        <v>0</v>
      </c>
      <c r="N148">
        <v>0</v>
      </c>
      <c r="O148">
        <v>0</v>
      </c>
      <c r="P148">
        <v>0</v>
      </c>
      <c r="Q148">
        <v>0</v>
      </c>
      <c r="R148">
        <v>0</v>
      </c>
      <c r="S148">
        <v>0</v>
      </c>
      <c r="T148">
        <v>0</v>
      </c>
      <c r="U148">
        <v>0</v>
      </c>
      <c r="V148">
        <v>0</v>
      </c>
      <c r="W148">
        <v>0</v>
      </c>
      <c r="X148">
        <v>0</v>
      </c>
      <c r="Y148">
        <v>0</v>
      </c>
      <c r="Z148">
        <v>0</v>
      </c>
    </row>
    <row r="149" spans="1:26">
      <c r="A149" s="10" t="s">
        <v>268</v>
      </c>
      <c r="B149" s="49" t="s">
        <v>279</v>
      </c>
      <c r="C149" s="49" t="s">
        <v>234</v>
      </c>
      <c r="D149" s="49">
        <v>0</v>
      </c>
      <c r="E149" s="49">
        <v>0</v>
      </c>
      <c r="F149" s="49">
        <v>0</v>
      </c>
      <c r="G149" s="49">
        <v>0</v>
      </c>
      <c r="H149" s="11">
        <v>0</v>
      </c>
      <c r="K149">
        <v>0</v>
      </c>
      <c r="L149">
        <v>0</v>
      </c>
      <c r="M149">
        <v>0</v>
      </c>
      <c r="N149">
        <v>0</v>
      </c>
      <c r="O149">
        <v>0</v>
      </c>
      <c r="P149">
        <v>0</v>
      </c>
      <c r="Q149">
        <v>0</v>
      </c>
      <c r="R149">
        <v>0</v>
      </c>
      <c r="S149">
        <v>0</v>
      </c>
      <c r="T149">
        <v>0</v>
      </c>
      <c r="U149">
        <v>0</v>
      </c>
      <c r="V149">
        <v>0</v>
      </c>
      <c r="W149">
        <v>0</v>
      </c>
      <c r="X149">
        <v>0</v>
      </c>
      <c r="Y149">
        <v>0</v>
      </c>
      <c r="Z149">
        <v>0</v>
      </c>
    </row>
    <row r="150" spans="1:26">
      <c r="A150" s="10" t="s">
        <v>268</v>
      </c>
      <c r="B150" s="49" t="s">
        <v>280</v>
      </c>
      <c r="C150" s="49" t="s">
        <v>240</v>
      </c>
      <c r="D150" s="49">
        <v>170</v>
      </c>
      <c r="E150" s="49">
        <v>80</v>
      </c>
      <c r="F150" s="49">
        <v>9</v>
      </c>
      <c r="G150" s="49">
        <v>13</v>
      </c>
      <c r="H150" s="11">
        <v>5</v>
      </c>
      <c r="K150">
        <v>24</v>
      </c>
      <c r="L150">
        <v>0</v>
      </c>
      <c r="M150">
        <v>25</v>
      </c>
      <c r="N150">
        <v>9</v>
      </c>
      <c r="O150">
        <v>115</v>
      </c>
      <c r="P150">
        <v>5</v>
      </c>
      <c r="Q150">
        <v>15</v>
      </c>
      <c r="R150">
        <v>5</v>
      </c>
      <c r="S150">
        <v>1</v>
      </c>
      <c r="T150">
        <v>3</v>
      </c>
      <c r="U150">
        <v>12</v>
      </c>
      <c r="V150">
        <v>9</v>
      </c>
      <c r="W150">
        <v>8</v>
      </c>
      <c r="X150">
        <v>0</v>
      </c>
      <c r="Y150">
        <v>30</v>
      </c>
      <c r="Z150">
        <v>0</v>
      </c>
    </row>
    <row r="151" spans="1:26">
      <c r="A151" s="10" t="s">
        <v>268</v>
      </c>
      <c r="B151" s="49" t="s">
        <v>281</v>
      </c>
      <c r="C151" s="49" t="s">
        <v>234</v>
      </c>
      <c r="D151" s="49">
        <v>210</v>
      </c>
      <c r="E151" s="49">
        <v>90</v>
      </c>
      <c r="F151" s="49">
        <v>10</v>
      </c>
      <c r="G151" s="49">
        <v>16</v>
      </c>
      <c r="H151" s="11">
        <v>6</v>
      </c>
      <c r="K151">
        <v>30</v>
      </c>
      <c r="L151">
        <v>0</v>
      </c>
      <c r="M151">
        <v>30</v>
      </c>
      <c r="N151">
        <v>11</v>
      </c>
      <c r="O151">
        <v>140</v>
      </c>
      <c r="P151">
        <v>6</v>
      </c>
      <c r="Q151">
        <v>18</v>
      </c>
      <c r="R151">
        <v>6</v>
      </c>
      <c r="S151">
        <v>1</v>
      </c>
      <c r="T151">
        <v>4</v>
      </c>
      <c r="U151">
        <v>15</v>
      </c>
      <c r="V151">
        <v>11</v>
      </c>
      <c r="W151">
        <v>10</v>
      </c>
      <c r="X151">
        <v>0</v>
      </c>
      <c r="Y151">
        <v>35</v>
      </c>
      <c r="Z151">
        <v>0</v>
      </c>
    </row>
    <row r="152" spans="1:26">
      <c r="A152" s="10" t="s">
        <v>268</v>
      </c>
      <c r="B152" s="49" t="s">
        <v>282</v>
      </c>
      <c r="C152" s="49" t="s">
        <v>283</v>
      </c>
      <c r="D152" s="49">
        <v>280</v>
      </c>
      <c r="E152" s="49">
        <v>120</v>
      </c>
      <c r="F152" s="49">
        <v>14</v>
      </c>
      <c r="G152" s="49">
        <v>21</v>
      </c>
      <c r="H152" s="11">
        <v>8</v>
      </c>
      <c r="K152">
        <v>39</v>
      </c>
      <c r="L152">
        <v>0</v>
      </c>
      <c r="M152">
        <v>40</v>
      </c>
      <c r="N152">
        <v>14</v>
      </c>
      <c r="O152">
        <v>180</v>
      </c>
      <c r="P152">
        <v>8</v>
      </c>
      <c r="Q152">
        <v>24</v>
      </c>
      <c r="R152">
        <v>8</v>
      </c>
      <c r="S152">
        <v>1</v>
      </c>
      <c r="T152">
        <v>6</v>
      </c>
      <c r="U152">
        <v>20</v>
      </c>
      <c r="V152">
        <v>15</v>
      </c>
      <c r="W152">
        <v>15</v>
      </c>
      <c r="X152">
        <v>0</v>
      </c>
      <c r="Y152">
        <v>50</v>
      </c>
      <c r="Z152">
        <v>2</v>
      </c>
    </row>
    <row r="153" spans="1:26">
      <c r="A153" s="10" t="s">
        <v>268</v>
      </c>
      <c r="B153" s="49" t="s">
        <v>284</v>
      </c>
      <c r="C153" s="49" t="s">
        <v>240</v>
      </c>
      <c r="D153" s="49">
        <v>270</v>
      </c>
      <c r="E153" s="49">
        <v>80</v>
      </c>
      <c r="F153" s="49">
        <v>9</v>
      </c>
      <c r="G153" s="49">
        <v>13</v>
      </c>
      <c r="H153" s="11">
        <v>5</v>
      </c>
      <c r="K153">
        <v>24</v>
      </c>
      <c r="L153">
        <v>0</v>
      </c>
      <c r="M153">
        <v>25</v>
      </c>
      <c r="N153">
        <v>9</v>
      </c>
      <c r="O153">
        <v>115</v>
      </c>
      <c r="P153">
        <v>5</v>
      </c>
      <c r="Q153">
        <v>40</v>
      </c>
      <c r="R153">
        <v>13</v>
      </c>
      <c r="S153">
        <v>1</v>
      </c>
      <c r="T153">
        <v>3</v>
      </c>
      <c r="U153">
        <v>38</v>
      </c>
      <c r="V153">
        <v>9</v>
      </c>
      <c r="W153">
        <v>8</v>
      </c>
      <c r="X153">
        <v>0</v>
      </c>
      <c r="Y153">
        <v>30</v>
      </c>
      <c r="Z153">
        <v>0</v>
      </c>
    </row>
    <row r="154" spans="1:26">
      <c r="A154" s="10" t="s">
        <v>268</v>
      </c>
      <c r="B154" s="49" t="s">
        <v>285</v>
      </c>
      <c r="C154" s="49" t="s">
        <v>234</v>
      </c>
      <c r="D154" s="49">
        <v>340</v>
      </c>
      <c r="E154" s="49">
        <v>90</v>
      </c>
      <c r="F154" s="49">
        <v>10</v>
      </c>
      <c r="G154" s="49">
        <v>16</v>
      </c>
      <c r="H154" s="11">
        <v>6</v>
      </c>
      <c r="K154">
        <v>30</v>
      </c>
      <c r="L154">
        <v>0</v>
      </c>
      <c r="M154">
        <v>30</v>
      </c>
      <c r="N154">
        <v>11</v>
      </c>
      <c r="O154">
        <v>140</v>
      </c>
      <c r="P154">
        <v>6</v>
      </c>
      <c r="Q154">
        <v>50</v>
      </c>
      <c r="R154">
        <v>17</v>
      </c>
      <c r="S154">
        <v>1</v>
      </c>
      <c r="T154">
        <v>4</v>
      </c>
      <c r="U154">
        <v>48</v>
      </c>
      <c r="V154">
        <v>11</v>
      </c>
      <c r="W154">
        <v>10</v>
      </c>
      <c r="X154">
        <v>0</v>
      </c>
      <c r="Y154">
        <v>35</v>
      </c>
      <c r="Z154">
        <v>0</v>
      </c>
    </row>
    <row r="155" spans="1:26">
      <c r="A155" s="10" t="s">
        <v>268</v>
      </c>
      <c r="B155" s="49" t="s">
        <v>286</v>
      </c>
      <c r="C155" s="49" t="s">
        <v>283</v>
      </c>
      <c r="D155" s="49">
        <v>430</v>
      </c>
      <c r="E155" s="49">
        <v>120</v>
      </c>
      <c r="F155" s="49">
        <v>14</v>
      </c>
      <c r="G155" s="49">
        <v>21</v>
      </c>
      <c r="H155" s="11">
        <v>8</v>
      </c>
      <c r="K155">
        <v>39</v>
      </c>
      <c r="L155">
        <v>0</v>
      </c>
      <c r="M155">
        <v>40</v>
      </c>
      <c r="N155">
        <v>14</v>
      </c>
      <c r="O155">
        <v>180</v>
      </c>
      <c r="P155">
        <v>8</v>
      </c>
      <c r="Q155">
        <v>62</v>
      </c>
      <c r="R155">
        <v>21</v>
      </c>
      <c r="S155">
        <v>1</v>
      </c>
      <c r="T155">
        <v>6</v>
      </c>
      <c r="U155">
        <v>59</v>
      </c>
      <c r="V155">
        <v>15</v>
      </c>
      <c r="W155">
        <v>15</v>
      </c>
      <c r="X155">
        <v>0</v>
      </c>
      <c r="Y155">
        <v>50</v>
      </c>
      <c r="Z155">
        <v>2</v>
      </c>
    </row>
    <row r="156" spans="1:26">
      <c r="A156" s="10" t="s">
        <v>268</v>
      </c>
      <c r="B156" s="49" t="s">
        <v>287</v>
      </c>
      <c r="C156" s="49" t="s">
        <v>240</v>
      </c>
      <c r="D156" s="49">
        <v>270</v>
      </c>
      <c r="E156" s="49">
        <v>80</v>
      </c>
      <c r="F156" s="49">
        <v>9</v>
      </c>
      <c r="G156" s="49">
        <v>13</v>
      </c>
      <c r="H156" s="11">
        <v>5</v>
      </c>
      <c r="K156">
        <v>24</v>
      </c>
      <c r="L156">
        <v>0</v>
      </c>
      <c r="M156">
        <v>25</v>
      </c>
      <c r="N156">
        <v>9</v>
      </c>
      <c r="O156">
        <v>115</v>
      </c>
      <c r="P156">
        <v>5</v>
      </c>
      <c r="Q156">
        <v>40</v>
      </c>
      <c r="R156">
        <v>13</v>
      </c>
      <c r="S156">
        <v>1</v>
      </c>
      <c r="T156">
        <v>3</v>
      </c>
      <c r="U156">
        <v>38</v>
      </c>
      <c r="V156">
        <v>9</v>
      </c>
      <c r="W156">
        <v>8</v>
      </c>
      <c r="X156">
        <v>0</v>
      </c>
      <c r="Y156">
        <v>30</v>
      </c>
      <c r="Z156">
        <v>0</v>
      </c>
    </row>
    <row r="157" spans="1:26">
      <c r="A157" s="10" t="s">
        <v>268</v>
      </c>
      <c r="B157" s="49" t="s">
        <v>288</v>
      </c>
      <c r="C157" s="49" t="s">
        <v>234</v>
      </c>
      <c r="D157" s="49">
        <v>330</v>
      </c>
      <c r="E157" s="49">
        <v>90</v>
      </c>
      <c r="F157" s="49">
        <v>10</v>
      </c>
      <c r="G157" s="49">
        <v>16</v>
      </c>
      <c r="H157" s="11">
        <v>6</v>
      </c>
      <c r="K157">
        <v>30</v>
      </c>
      <c r="L157">
        <v>0</v>
      </c>
      <c r="M157">
        <v>30</v>
      </c>
      <c r="N157">
        <v>11</v>
      </c>
      <c r="O157">
        <v>140</v>
      </c>
      <c r="P157">
        <v>6</v>
      </c>
      <c r="Q157">
        <v>50</v>
      </c>
      <c r="R157">
        <v>17</v>
      </c>
      <c r="S157">
        <v>1</v>
      </c>
      <c r="T157">
        <v>4</v>
      </c>
      <c r="U157">
        <v>47</v>
      </c>
      <c r="V157">
        <v>11</v>
      </c>
      <c r="W157">
        <v>10</v>
      </c>
      <c r="X157">
        <v>0</v>
      </c>
      <c r="Y157">
        <v>35</v>
      </c>
      <c r="Z157">
        <v>0</v>
      </c>
    </row>
    <row r="158" spans="1:26">
      <c r="A158" s="10" t="s">
        <v>268</v>
      </c>
      <c r="B158" s="49" t="s">
        <v>289</v>
      </c>
      <c r="C158" s="49" t="s">
        <v>283</v>
      </c>
      <c r="D158" s="49">
        <v>430</v>
      </c>
      <c r="E158" s="49">
        <v>120</v>
      </c>
      <c r="F158" s="49">
        <v>14</v>
      </c>
      <c r="G158" s="49">
        <v>21</v>
      </c>
      <c r="H158" s="11">
        <v>8</v>
      </c>
      <c r="K158">
        <v>39</v>
      </c>
      <c r="L158">
        <v>0</v>
      </c>
      <c r="M158">
        <v>40</v>
      </c>
      <c r="N158">
        <v>14</v>
      </c>
      <c r="O158">
        <v>180</v>
      </c>
      <c r="P158">
        <v>8</v>
      </c>
      <c r="Q158">
        <v>62</v>
      </c>
      <c r="R158">
        <v>21</v>
      </c>
      <c r="S158">
        <v>1</v>
      </c>
      <c r="T158">
        <v>6</v>
      </c>
      <c r="U158">
        <v>58</v>
      </c>
      <c r="V158">
        <v>15</v>
      </c>
      <c r="W158">
        <v>15</v>
      </c>
      <c r="X158">
        <v>0</v>
      </c>
      <c r="Y158">
        <v>50</v>
      </c>
      <c r="Z158">
        <v>2</v>
      </c>
    </row>
    <row r="159" spans="1:26">
      <c r="A159" s="10" t="s">
        <v>268</v>
      </c>
      <c r="B159" s="49" t="s">
        <v>290</v>
      </c>
      <c r="C159" s="49" t="s">
        <v>240</v>
      </c>
      <c r="D159" s="49">
        <v>260</v>
      </c>
      <c r="E159" s="49">
        <v>80</v>
      </c>
      <c r="F159" s="49">
        <v>9</v>
      </c>
      <c r="G159" s="49">
        <v>13</v>
      </c>
      <c r="H159" s="11">
        <v>5</v>
      </c>
      <c r="K159">
        <v>24</v>
      </c>
      <c r="L159">
        <v>0</v>
      </c>
      <c r="M159">
        <v>25</v>
      </c>
      <c r="N159">
        <v>9</v>
      </c>
      <c r="O159">
        <v>115</v>
      </c>
      <c r="P159">
        <v>5</v>
      </c>
      <c r="Q159">
        <v>38</v>
      </c>
      <c r="R159">
        <v>13</v>
      </c>
      <c r="S159">
        <v>1</v>
      </c>
      <c r="T159">
        <v>3</v>
      </c>
      <c r="U159">
        <v>36</v>
      </c>
      <c r="V159">
        <v>9</v>
      </c>
      <c r="W159">
        <v>8</v>
      </c>
      <c r="X159">
        <v>0</v>
      </c>
      <c r="Y159">
        <v>30</v>
      </c>
      <c r="Z159">
        <v>0</v>
      </c>
    </row>
    <row r="160" spans="1:26">
      <c r="A160" s="10" t="s">
        <v>268</v>
      </c>
      <c r="B160" s="49" t="s">
        <v>291</v>
      </c>
      <c r="C160" s="49" t="s">
        <v>234</v>
      </c>
      <c r="D160" s="49">
        <v>330</v>
      </c>
      <c r="E160" s="49">
        <v>90</v>
      </c>
      <c r="F160" s="49">
        <v>10</v>
      </c>
      <c r="G160" s="49">
        <v>16</v>
      </c>
      <c r="H160" s="11">
        <v>6</v>
      </c>
      <c r="K160">
        <v>30</v>
      </c>
      <c r="L160">
        <v>0</v>
      </c>
      <c r="M160">
        <v>30</v>
      </c>
      <c r="N160">
        <v>11</v>
      </c>
      <c r="O160">
        <v>140</v>
      </c>
      <c r="P160">
        <v>6</v>
      </c>
      <c r="Q160">
        <v>48</v>
      </c>
      <c r="R160">
        <v>16</v>
      </c>
      <c r="S160">
        <v>1</v>
      </c>
      <c r="T160">
        <v>4</v>
      </c>
      <c r="U160">
        <v>45</v>
      </c>
      <c r="V160">
        <v>11</v>
      </c>
      <c r="W160">
        <v>10</v>
      </c>
      <c r="X160">
        <v>0</v>
      </c>
      <c r="Y160">
        <v>35</v>
      </c>
      <c r="Z160">
        <v>2</v>
      </c>
    </row>
    <row r="161" spans="1:26">
      <c r="A161" s="10" t="s">
        <v>268</v>
      </c>
      <c r="B161" s="49" t="s">
        <v>292</v>
      </c>
      <c r="C161" s="49" t="s">
        <v>283</v>
      </c>
      <c r="D161" s="49">
        <v>420</v>
      </c>
      <c r="E161" s="49">
        <v>120</v>
      </c>
      <c r="F161" s="49">
        <v>14</v>
      </c>
      <c r="G161" s="49">
        <v>21</v>
      </c>
      <c r="H161" s="11">
        <v>8</v>
      </c>
      <c r="K161">
        <v>39</v>
      </c>
      <c r="L161">
        <v>0</v>
      </c>
      <c r="M161">
        <v>40</v>
      </c>
      <c r="N161">
        <v>14</v>
      </c>
      <c r="O161">
        <v>190</v>
      </c>
      <c r="P161">
        <v>8</v>
      </c>
      <c r="Q161">
        <v>60</v>
      </c>
      <c r="R161">
        <v>20</v>
      </c>
      <c r="S161">
        <v>1</v>
      </c>
      <c r="T161">
        <v>6</v>
      </c>
      <c r="U161">
        <v>56</v>
      </c>
      <c r="V161">
        <v>15</v>
      </c>
      <c r="W161">
        <v>15</v>
      </c>
      <c r="X161">
        <v>0</v>
      </c>
      <c r="Y161">
        <v>50</v>
      </c>
      <c r="Z161">
        <v>2</v>
      </c>
    </row>
    <row r="162" spans="1:26">
      <c r="A162" s="10" t="s">
        <v>268</v>
      </c>
      <c r="B162" s="49" t="s">
        <v>293</v>
      </c>
      <c r="C162" s="49" t="s">
        <v>240</v>
      </c>
      <c r="D162" s="49">
        <v>210</v>
      </c>
      <c r="E162" s="49">
        <v>80</v>
      </c>
      <c r="F162" s="49">
        <v>9</v>
      </c>
      <c r="G162" s="49">
        <v>13</v>
      </c>
      <c r="H162" s="11">
        <v>5</v>
      </c>
      <c r="K162">
        <v>24</v>
      </c>
      <c r="L162">
        <v>0</v>
      </c>
      <c r="M162">
        <v>25</v>
      </c>
      <c r="N162">
        <v>9</v>
      </c>
      <c r="O162">
        <v>150</v>
      </c>
      <c r="P162">
        <v>6</v>
      </c>
      <c r="Q162">
        <v>24</v>
      </c>
      <c r="R162">
        <v>8</v>
      </c>
      <c r="S162">
        <v>1</v>
      </c>
      <c r="T162">
        <v>4</v>
      </c>
      <c r="U162">
        <v>12</v>
      </c>
      <c r="V162">
        <v>9</v>
      </c>
      <c r="W162">
        <v>8</v>
      </c>
      <c r="X162">
        <v>0</v>
      </c>
      <c r="Y162">
        <v>30</v>
      </c>
      <c r="Z162">
        <v>0</v>
      </c>
    </row>
    <row r="163" spans="1:26">
      <c r="A163" s="10" t="s">
        <v>268</v>
      </c>
      <c r="B163" s="49" t="s">
        <v>294</v>
      </c>
      <c r="C163" s="49" t="s">
        <v>234</v>
      </c>
      <c r="D163" s="49">
        <v>260</v>
      </c>
      <c r="E163" s="49">
        <v>90</v>
      </c>
      <c r="F163" s="49">
        <v>10</v>
      </c>
      <c r="G163" s="49">
        <v>16</v>
      </c>
      <c r="H163" s="11">
        <v>6</v>
      </c>
      <c r="K163">
        <v>30</v>
      </c>
      <c r="L163">
        <v>0</v>
      </c>
      <c r="M163">
        <v>30</v>
      </c>
      <c r="N163">
        <v>11</v>
      </c>
      <c r="O163">
        <v>190</v>
      </c>
      <c r="P163">
        <v>8</v>
      </c>
      <c r="Q163">
        <v>29</v>
      </c>
      <c r="R163">
        <v>10</v>
      </c>
      <c r="S163">
        <v>1</v>
      </c>
      <c r="T163">
        <v>5</v>
      </c>
      <c r="U163">
        <v>15</v>
      </c>
      <c r="V163">
        <v>12</v>
      </c>
      <c r="W163">
        <v>10</v>
      </c>
      <c r="X163">
        <v>0</v>
      </c>
      <c r="Y163">
        <v>35</v>
      </c>
      <c r="Z163">
        <v>0</v>
      </c>
    </row>
    <row r="164" spans="1:26">
      <c r="A164" s="10" t="s">
        <v>268</v>
      </c>
      <c r="B164" s="49" t="s">
        <v>295</v>
      </c>
      <c r="C164" s="49" t="s">
        <v>283</v>
      </c>
      <c r="D164" s="49">
        <v>330</v>
      </c>
      <c r="E164" s="49">
        <v>120</v>
      </c>
      <c r="F164" s="49">
        <v>14</v>
      </c>
      <c r="G164" s="49">
        <v>21</v>
      </c>
      <c r="H164" s="11">
        <v>8</v>
      </c>
      <c r="K164">
        <v>39</v>
      </c>
      <c r="L164">
        <v>0</v>
      </c>
      <c r="M164">
        <v>40</v>
      </c>
      <c r="N164">
        <v>14</v>
      </c>
      <c r="O164">
        <v>240</v>
      </c>
      <c r="P164">
        <v>10</v>
      </c>
      <c r="Q164">
        <v>37</v>
      </c>
      <c r="R164">
        <v>12</v>
      </c>
      <c r="S164">
        <v>2</v>
      </c>
      <c r="T164">
        <v>7</v>
      </c>
      <c r="U164">
        <v>20</v>
      </c>
      <c r="V164">
        <v>15</v>
      </c>
      <c r="W164">
        <v>15</v>
      </c>
      <c r="X164">
        <v>0</v>
      </c>
      <c r="Y164">
        <v>50</v>
      </c>
      <c r="Z164">
        <v>2</v>
      </c>
    </row>
    <row r="165" spans="1:26">
      <c r="A165" s="10" t="s">
        <v>268</v>
      </c>
      <c r="B165" s="49" t="s">
        <v>296</v>
      </c>
      <c r="C165" s="49" t="s">
        <v>240</v>
      </c>
      <c r="D165" s="49">
        <v>100</v>
      </c>
      <c r="E165" s="49">
        <v>0</v>
      </c>
      <c r="F165" s="49">
        <v>0</v>
      </c>
      <c r="G165" s="49">
        <v>0</v>
      </c>
      <c r="H165" s="11">
        <v>0</v>
      </c>
      <c r="K165">
        <v>0</v>
      </c>
      <c r="L165">
        <v>0</v>
      </c>
      <c r="M165">
        <v>5</v>
      </c>
      <c r="N165">
        <v>2</v>
      </c>
      <c r="O165">
        <v>110</v>
      </c>
      <c r="P165">
        <v>5</v>
      </c>
      <c r="Q165">
        <v>15</v>
      </c>
      <c r="R165">
        <v>5</v>
      </c>
      <c r="S165">
        <v>1</v>
      </c>
      <c r="T165">
        <v>3</v>
      </c>
      <c r="U165">
        <v>13</v>
      </c>
      <c r="V165">
        <v>10</v>
      </c>
      <c r="W165">
        <v>10</v>
      </c>
      <c r="X165">
        <v>0</v>
      </c>
      <c r="Y165">
        <v>30</v>
      </c>
      <c r="Z165">
        <v>0</v>
      </c>
    </row>
    <row r="166" spans="1:26">
      <c r="A166" s="10" t="s">
        <v>268</v>
      </c>
      <c r="B166" s="49" t="s">
        <v>297</v>
      </c>
      <c r="C166" s="49" t="s">
        <v>234</v>
      </c>
      <c r="D166" s="49">
        <v>130</v>
      </c>
      <c r="E166" s="49">
        <v>0</v>
      </c>
      <c r="F166" s="49">
        <v>0</v>
      </c>
      <c r="G166" s="49">
        <v>0</v>
      </c>
      <c r="H166" s="11">
        <v>0</v>
      </c>
      <c r="K166">
        <v>0</v>
      </c>
      <c r="L166">
        <v>0</v>
      </c>
      <c r="M166">
        <v>5</v>
      </c>
      <c r="N166">
        <v>2</v>
      </c>
      <c r="O166">
        <v>135</v>
      </c>
      <c r="P166">
        <v>6</v>
      </c>
      <c r="Q166">
        <v>19</v>
      </c>
      <c r="R166">
        <v>6</v>
      </c>
      <c r="S166">
        <v>1</v>
      </c>
      <c r="T166">
        <v>4</v>
      </c>
      <c r="U166">
        <v>16</v>
      </c>
      <c r="V166">
        <v>12</v>
      </c>
      <c r="W166">
        <v>15</v>
      </c>
      <c r="X166">
        <v>0</v>
      </c>
      <c r="Y166">
        <v>40</v>
      </c>
      <c r="Z166">
        <v>0</v>
      </c>
    </row>
    <row r="167" spans="1:26">
      <c r="A167" s="10" t="s">
        <v>268</v>
      </c>
      <c r="B167" s="49" t="s">
        <v>298</v>
      </c>
      <c r="C167" s="49" t="s">
        <v>283</v>
      </c>
      <c r="D167" s="49">
        <v>170</v>
      </c>
      <c r="E167" s="49">
        <v>0</v>
      </c>
      <c r="F167" s="49">
        <v>0.5</v>
      </c>
      <c r="G167" s="49">
        <v>1</v>
      </c>
      <c r="H167" s="11">
        <v>0</v>
      </c>
      <c r="K167">
        <v>0</v>
      </c>
      <c r="L167">
        <v>0</v>
      </c>
      <c r="M167">
        <v>10</v>
      </c>
      <c r="N167">
        <v>3</v>
      </c>
      <c r="O167">
        <v>180</v>
      </c>
      <c r="P167">
        <v>7</v>
      </c>
      <c r="Q167">
        <v>25</v>
      </c>
      <c r="R167">
        <v>8</v>
      </c>
      <c r="S167">
        <v>1</v>
      </c>
      <c r="T167">
        <v>6</v>
      </c>
      <c r="U167">
        <v>21</v>
      </c>
      <c r="V167">
        <v>16</v>
      </c>
      <c r="W167">
        <v>15</v>
      </c>
      <c r="X167">
        <v>0</v>
      </c>
      <c r="Y167">
        <v>50</v>
      </c>
      <c r="Z167">
        <v>2</v>
      </c>
    </row>
    <row r="168" spans="1:26">
      <c r="A168" s="10" t="s">
        <v>268</v>
      </c>
      <c r="B168" s="49" t="s">
        <v>299</v>
      </c>
      <c r="C168" s="49" t="s">
        <v>240</v>
      </c>
      <c r="D168" s="49">
        <v>200</v>
      </c>
      <c r="E168" s="49">
        <v>0</v>
      </c>
      <c r="F168" s="49">
        <v>0</v>
      </c>
      <c r="G168" s="49">
        <v>0</v>
      </c>
      <c r="H168" s="11">
        <v>0</v>
      </c>
      <c r="K168">
        <v>0</v>
      </c>
      <c r="L168">
        <v>0</v>
      </c>
      <c r="M168">
        <v>5</v>
      </c>
      <c r="N168">
        <v>2</v>
      </c>
      <c r="O168">
        <v>110</v>
      </c>
      <c r="P168">
        <v>5</v>
      </c>
      <c r="Q168">
        <v>41</v>
      </c>
      <c r="R168">
        <v>14</v>
      </c>
      <c r="S168">
        <v>1</v>
      </c>
      <c r="T168">
        <v>3</v>
      </c>
      <c r="U168">
        <v>39</v>
      </c>
      <c r="V168">
        <v>10</v>
      </c>
      <c r="W168">
        <v>10</v>
      </c>
      <c r="X168">
        <v>0</v>
      </c>
      <c r="Y168">
        <v>30</v>
      </c>
      <c r="Z168">
        <v>0</v>
      </c>
    </row>
    <row r="169" spans="1:26">
      <c r="A169" s="10" t="s">
        <v>268</v>
      </c>
      <c r="B169" s="49" t="s">
        <v>300</v>
      </c>
      <c r="C169" s="49" t="s">
        <v>234</v>
      </c>
      <c r="D169" s="49">
        <v>250</v>
      </c>
      <c r="E169" s="49">
        <v>0</v>
      </c>
      <c r="F169" s="49">
        <v>0</v>
      </c>
      <c r="G169" s="49">
        <v>0</v>
      </c>
      <c r="H169" s="11">
        <v>0</v>
      </c>
      <c r="K169">
        <v>0</v>
      </c>
      <c r="L169">
        <v>0</v>
      </c>
      <c r="M169">
        <v>5</v>
      </c>
      <c r="N169">
        <v>2</v>
      </c>
      <c r="O169">
        <v>135</v>
      </c>
      <c r="P169">
        <v>6</v>
      </c>
      <c r="Q169">
        <v>51</v>
      </c>
      <c r="R169">
        <v>17</v>
      </c>
      <c r="S169">
        <v>1</v>
      </c>
      <c r="T169">
        <v>4</v>
      </c>
      <c r="U169">
        <v>48</v>
      </c>
      <c r="V169">
        <v>12</v>
      </c>
      <c r="W169">
        <v>15</v>
      </c>
      <c r="X169">
        <v>0</v>
      </c>
      <c r="Y169">
        <v>40</v>
      </c>
      <c r="Z169">
        <v>0</v>
      </c>
    </row>
    <row r="170" spans="1:26">
      <c r="A170" s="10" t="s">
        <v>268</v>
      </c>
      <c r="B170" s="49" t="s">
        <v>301</v>
      </c>
      <c r="C170" s="49" t="s">
        <v>283</v>
      </c>
      <c r="D170" s="49">
        <v>310</v>
      </c>
      <c r="E170" s="49">
        <v>0</v>
      </c>
      <c r="F170" s="49">
        <v>0.5</v>
      </c>
      <c r="G170" s="49">
        <v>1</v>
      </c>
      <c r="H170" s="11">
        <v>0</v>
      </c>
      <c r="K170">
        <v>0</v>
      </c>
      <c r="L170">
        <v>0</v>
      </c>
      <c r="M170">
        <v>10</v>
      </c>
      <c r="N170">
        <v>3</v>
      </c>
      <c r="O170">
        <v>180</v>
      </c>
      <c r="P170">
        <v>7</v>
      </c>
      <c r="Q170">
        <v>63</v>
      </c>
      <c r="R170">
        <v>21</v>
      </c>
      <c r="S170">
        <v>1</v>
      </c>
      <c r="T170">
        <v>6</v>
      </c>
      <c r="U170">
        <v>59</v>
      </c>
      <c r="V170">
        <v>16</v>
      </c>
      <c r="W170">
        <v>15</v>
      </c>
      <c r="X170">
        <v>0</v>
      </c>
      <c r="Y170">
        <v>50</v>
      </c>
      <c r="Z170">
        <v>2</v>
      </c>
    </row>
    <row r="171" spans="1:26">
      <c r="A171" s="10" t="s">
        <v>268</v>
      </c>
      <c r="B171" s="49" t="s">
        <v>302</v>
      </c>
      <c r="C171" s="49" t="s">
        <v>240</v>
      </c>
      <c r="D171" s="49">
        <v>200</v>
      </c>
      <c r="E171" s="49">
        <v>0</v>
      </c>
      <c r="F171" s="49">
        <v>0</v>
      </c>
      <c r="G171" s="49">
        <v>0</v>
      </c>
      <c r="H171" s="11">
        <v>0</v>
      </c>
      <c r="K171">
        <v>0</v>
      </c>
      <c r="L171">
        <v>0</v>
      </c>
      <c r="M171">
        <v>5</v>
      </c>
      <c r="N171">
        <v>2</v>
      </c>
      <c r="O171">
        <v>110</v>
      </c>
      <c r="P171">
        <v>5</v>
      </c>
      <c r="Q171">
        <v>40</v>
      </c>
      <c r="R171">
        <v>13</v>
      </c>
      <c r="S171">
        <v>1</v>
      </c>
      <c r="T171">
        <v>3</v>
      </c>
      <c r="U171">
        <v>38</v>
      </c>
      <c r="V171">
        <v>10</v>
      </c>
      <c r="W171">
        <v>10</v>
      </c>
      <c r="X171">
        <v>0</v>
      </c>
      <c r="Y171">
        <v>30</v>
      </c>
      <c r="Z171">
        <v>0</v>
      </c>
    </row>
    <row r="172" spans="1:26">
      <c r="A172" s="10" t="s">
        <v>268</v>
      </c>
      <c r="B172" s="49" t="s">
        <v>303</v>
      </c>
      <c r="C172" s="49" t="s">
        <v>234</v>
      </c>
      <c r="D172" s="49">
        <v>250</v>
      </c>
      <c r="E172" s="49">
        <v>0</v>
      </c>
      <c r="F172" s="49">
        <v>0</v>
      </c>
      <c r="G172" s="49">
        <v>0</v>
      </c>
      <c r="H172" s="11">
        <v>0</v>
      </c>
      <c r="K172">
        <v>0</v>
      </c>
      <c r="L172">
        <v>0</v>
      </c>
      <c r="M172">
        <v>5</v>
      </c>
      <c r="N172">
        <v>2</v>
      </c>
      <c r="O172">
        <v>135</v>
      </c>
      <c r="P172">
        <v>6</v>
      </c>
      <c r="Q172">
        <v>51</v>
      </c>
      <c r="R172">
        <v>17</v>
      </c>
      <c r="S172">
        <v>1</v>
      </c>
      <c r="T172">
        <v>4</v>
      </c>
      <c r="U172">
        <v>48</v>
      </c>
      <c r="V172">
        <v>12</v>
      </c>
      <c r="W172">
        <v>15</v>
      </c>
      <c r="X172">
        <v>0</v>
      </c>
      <c r="Y172">
        <v>40</v>
      </c>
      <c r="Z172">
        <v>0</v>
      </c>
    </row>
    <row r="173" spans="1:26">
      <c r="A173" s="10" t="s">
        <v>268</v>
      </c>
      <c r="B173" s="49" t="s">
        <v>304</v>
      </c>
      <c r="C173" s="49" t="s">
        <v>283</v>
      </c>
      <c r="D173" s="49">
        <v>310</v>
      </c>
      <c r="E173" s="49">
        <v>0</v>
      </c>
      <c r="F173" s="49">
        <v>0.5</v>
      </c>
      <c r="G173" s="49">
        <v>1</v>
      </c>
      <c r="H173" s="11">
        <v>0</v>
      </c>
      <c r="K173">
        <v>0</v>
      </c>
      <c r="L173">
        <v>0</v>
      </c>
      <c r="M173">
        <v>10</v>
      </c>
      <c r="N173">
        <v>3</v>
      </c>
      <c r="O173">
        <v>180</v>
      </c>
      <c r="P173">
        <v>7</v>
      </c>
      <c r="Q173">
        <v>63</v>
      </c>
      <c r="R173">
        <v>21</v>
      </c>
      <c r="S173">
        <v>1</v>
      </c>
      <c r="T173">
        <v>6</v>
      </c>
      <c r="U173">
        <v>59</v>
      </c>
      <c r="V173">
        <v>16</v>
      </c>
      <c r="W173">
        <v>15</v>
      </c>
      <c r="X173">
        <v>0</v>
      </c>
      <c r="Y173">
        <v>50</v>
      </c>
      <c r="Z173">
        <v>2</v>
      </c>
    </row>
    <row r="174" spans="1:26">
      <c r="A174" s="10" t="s">
        <v>268</v>
      </c>
      <c r="B174" s="49" t="s">
        <v>305</v>
      </c>
      <c r="C174" s="49" t="s">
        <v>240</v>
      </c>
      <c r="D174" s="49">
        <v>190</v>
      </c>
      <c r="E174" s="49">
        <v>0</v>
      </c>
      <c r="F174" s="49">
        <v>0</v>
      </c>
      <c r="G174" s="49">
        <v>0</v>
      </c>
      <c r="H174" s="11">
        <v>0</v>
      </c>
      <c r="K174">
        <v>0</v>
      </c>
      <c r="L174">
        <v>0</v>
      </c>
      <c r="M174">
        <v>5</v>
      </c>
      <c r="N174">
        <v>2</v>
      </c>
      <c r="O174">
        <v>115</v>
      </c>
      <c r="P174">
        <v>5</v>
      </c>
      <c r="Q174">
        <v>39</v>
      </c>
      <c r="R174">
        <v>13</v>
      </c>
      <c r="S174">
        <v>1</v>
      </c>
      <c r="T174">
        <v>3</v>
      </c>
      <c r="U174">
        <v>37</v>
      </c>
      <c r="V174">
        <v>10</v>
      </c>
      <c r="W174">
        <v>10</v>
      </c>
      <c r="X174">
        <v>0</v>
      </c>
      <c r="Y174">
        <v>30</v>
      </c>
      <c r="Z174">
        <v>0</v>
      </c>
    </row>
    <row r="175" spans="1:26">
      <c r="A175" s="10" t="s">
        <v>268</v>
      </c>
      <c r="B175" s="49" t="s">
        <v>306</v>
      </c>
      <c r="C175" s="49" t="s">
        <v>234</v>
      </c>
      <c r="D175" s="49">
        <v>240</v>
      </c>
      <c r="E175" s="49">
        <v>0</v>
      </c>
      <c r="F175" s="49">
        <v>0</v>
      </c>
      <c r="G175" s="49">
        <v>0</v>
      </c>
      <c r="H175" s="11">
        <v>0</v>
      </c>
      <c r="K175">
        <v>0</v>
      </c>
      <c r="L175">
        <v>0</v>
      </c>
      <c r="M175">
        <v>5</v>
      </c>
      <c r="N175">
        <v>2</v>
      </c>
      <c r="O175">
        <v>140</v>
      </c>
      <c r="P175">
        <v>6</v>
      </c>
      <c r="Q175">
        <v>49</v>
      </c>
      <c r="R175">
        <v>16</v>
      </c>
      <c r="S175">
        <v>1</v>
      </c>
      <c r="T175">
        <v>4</v>
      </c>
      <c r="U175">
        <v>46</v>
      </c>
      <c r="V175">
        <v>12</v>
      </c>
      <c r="W175">
        <v>15</v>
      </c>
      <c r="X175">
        <v>0</v>
      </c>
      <c r="Y175">
        <v>40</v>
      </c>
      <c r="Z175">
        <v>2</v>
      </c>
    </row>
    <row r="176" spans="1:26">
      <c r="A176" s="10" t="s">
        <v>268</v>
      </c>
      <c r="B176" s="49" t="s">
        <v>307</v>
      </c>
      <c r="C176" s="49" t="s">
        <v>283</v>
      </c>
      <c r="D176" s="49">
        <v>300</v>
      </c>
      <c r="E176" s="49">
        <v>0</v>
      </c>
      <c r="F176" s="49">
        <v>0.5</v>
      </c>
      <c r="G176" s="49">
        <v>1</v>
      </c>
      <c r="H176" s="11">
        <v>0</v>
      </c>
      <c r="K176">
        <v>0</v>
      </c>
      <c r="L176">
        <v>0</v>
      </c>
      <c r="M176">
        <v>10</v>
      </c>
      <c r="N176">
        <v>3</v>
      </c>
      <c r="O176">
        <v>180</v>
      </c>
      <c r="P176">
        <v>8</v>
      </c>
      <c r="Q176">
        <v>60</v>
      </c>
      <c r="R176">
        <v>20</v>
      </c>
      <c r="S176">
        <v>1</v>
      </c>
      <c r="T176">
        <v>6</v>
      </c>
      <c r="U176">
        <v>56</v>
      </c>
      <c r="V176">
        <v>16</v>
      </c>
      <c r="W176">
        <v>15</v>
      </c>
      <c r="X176">
        <v>0</v>
      </c>
      <c r="Y176">
        <v>50</v>
      </c>
      <c r="Z176">
        <v>2</v>
      </c>
    </row>
    <row r="177" spans="1:26">
      <c r="A177" s="10" t="s">
        <v>268</v>
      </c>
      <c r="B177" s="49" t="s">
        <v>308</v>
      </c>
      <c r="C177" s="49" t="s">
        <v>240</v>
      </c>
      <c r="D177" s="49">
        <v>140</v>
      </c>
      <c r="E177" s="49">
        <v>0</v>
      </c>
      <c r="F177" s="49">
        <v>0</v>
      </c>
      <c r="G177" s="49">
        <v>0</v>
      </c>
      <c r="H177" s="11">
        <v>0</v>
      </c>
      <c r="K177">
        <v>0</v>
      </c>
      <c r="L177">
        <v>0</v>
      </c>
      <c r="M177">
        <v>5</v>
      </c>
      <c r="N177">
        <v>2</v>
      </c>
      <c r="O177">
        <v>150</v>
      </c>
      <c r="P177">
        <v>6</v>
      </c>
      <c r="Q177">
        <v>24</v>
      </c>
      <c r="R177">
        <v>8</v>
      </c>
      <c r="S177">
        <v>1</v>
      </c>
      <c r="T177">
        <v>4</v>
      </c>
      <c r="U177">
        <v>13</v>
      </c>
      <c r="V177">
        <v>10</v>
      </c>
      <c r="W177">
        <v>10</v>
      </c>
      <c r="X177">
        <v>0</v>
      </c>
      <c r="Y177">
        <v>30</v>
      </c>
      <c r="Z177">
        <v>0</v>
      </c>
    </row>
    <row r="178" spans="1:26">
      <c r="A178" s="10" t="s">
        <v>268</v>
      </c>
      <c r="B178" s="49" t="s">
        <v>309</v>
      </c>
      <c r="C178" s="49" t="s">
        <v>234</v>
      </c>
      <c r="D178" s="49">
        <v>170</v>
      </c>
      <c r="E178" s="49">
        <v>0</v>
      </c>
      <c r="F178" s="49">
        <v>0</v>
      </c>
      <c r="G178" s="49">
        <v>0</v>
      </c>
      <c r="H178" s="11">
        <v>0</v>
      </c>
      <c r="K178">
        <v>0</v>
      </c>
      <c r="L178">
        <v>0</v>
      </c>
      <c r="M178">
        <v>5</v>
      </c>
      <c r="N178">
        <v>2</v>
      </c>
      <c r="O178">
        <v>180</v>
      </c>
      <c r="P178">
        <v>8</v>
      </c>
      <c r="Q178">
        <v>30</v>
      </c>
      <c r="R178">
        <v>10</v>
      </c>
      <c r="S178">
        <v>1</v>
      </c>
      <c r="T178">
        <v>5</v>
      </c>
      <c r="U178">
        <v>16</v>
      </c>
      <c r="V178">
        <v>12</v>
      </c>
      <c r="W178">
        <v>15</v>
      </c>
      <c r="X178">
        <v>0</v>
      </c>
      <c r="Y178">
        <v>40</v>
      </c>
      <c r="Z178">
        <v>0</v>
      </c>
    </row>
    <row r="179" spans="1:26">
      <c r="A179" s="10" t="s">
        <v>268</v>
      </c>
      <c r="B179" s="49" t="s">
        <v>310</v>
      </c>
      <c r="C179" s="49" t="s">
        <v>283</v>
      </c>
      <c r="D179" s="49">
        <v>220</v>
      </c>
      <c r="E179" s="49">
        <v>0</v>
      </c>
      <c r="F179" s="49">
        <v>0.5</v>
      </c>
      <c r="G179" s="49">
        <v>1</v>
      </c>
      <c r="H179" s="11">
        <v>0</v>
      </c>
      <c r="K179">
        <v>0</v>
      </c>
      <c r="L179">
        <v>0</v>
      </c>
      <c r="M179">
        <v>10</v>
      </c>
      <c r="N179">
        <v>3</v>
      </c>
      <c r="O179">
        <v>240</v>
      </c>
      <c r="P179">
        <v>10</v>
      </c>
      <c r="Q179">
        <v>38</v>
      </c>
      <c r="R179">
        <v>13</v>
      </c>
      <c r="S179">
        <v>2</v>
      </c>
      <c r="T179">
        <v>7</v>
      </c>
      <c r="U179">
        <v>21</v>
      </c>
      <c r="V179">
        <v>16</v>
      </c>
      <c r="W179">
        <v>15</v>
      </c>
      <c r="X179">
        <v>0</v>
      </c>
      <c r="Y179">
        <v>50</v>
      </c>
      <c r="Z179">
        <v>2</v>
      </c>
    </row>
    <row r="180" spans="1:26">
      <c r="A180" s="10" t="s">
        <v>268</v>
      </c>
      <c r="B180" s="49" t="s">
        <v>311</v>
      </c>
      <c r="C180" s="49" t="s">
        <v>240</v>
      </c>
      <c r="D180" s="49">
        <v>340</v>
      </c>
      <c r="E180" s="49">
        <v>100</v>
      </c>
      <c r="F180" s="49">
        <v>11</v>
      </c>
      <c r="G180" s="49">
        <v>18</v>
      </c>
      <c r="H180" s="11">
        <v>7</v>
      </c>
      <c r="K180">
        <v>34</v>
      </c>
      <c r="L180">
        <v>0</v>
      </c>
      <c r="M180">
        <v>35</v>
      </c>
      <c r="N180">
        <v>12</v>
      </c>
      <c r="O180">
        <v>150</v>
      </c>
      <c r="P180">
        <v>6</v>
      </c>
      <c r="Q180">
        <v>49</v>
      </c>
      <c r="R180">
        <v>16</v>
      </c>
      <c r="S180">
        <v>2</v>
      </c>
      <c r="T180">
        <v>6</v>
      </c>
      <c r="U180">
        <v>42</v>
      </c>
      <c r="V180">
        <v>10</v>
      </c>
      <c r="W180">
        <v>10</v>
      </c>
      <c r="X180">
        <v>0</v>
      </c>
      <c r="Y180">
        <v>30</v>
      </c>
      <c r="Z180">
        <v>6</v>
      </c>
    </row>
    <row r="181" spans="1:26">
      <c r="A181" s="10" t="s">
        <v>268</v>
      </c>
      <c r="B181" s="49" t="s">
        <v>312</v>
      </c>
      <c r="C181" s="49" t="s">
        <v>234</v>
      </c>
      <c r="D181" s="49">
        <v>410</v>
      </c>
      <c r="E181" s="49">
        <v>120</v>
      </c>
      <c r="F181" s="49">
        <v>14</v>
      </c>
      <c r="G181" s="49">
        <v>21</v>
      </c>
      <c r="H181" s="11">
        <v>8</v>
      </c>
      <c r="K181">
        <v>40</v>
      </c>
      <c r="L181">
        <v>0</v>
      </c>
      <c r="M181">
        <v>40</v>
      </c>
      <c r="N181">
        <v>14</v>
      </c>
      <c r="O181">
        <v>190</v>
      </c>
      <c r="P181">
        <v>8</v>
      </c>
      <c r="Q181">
        <v>60</v>
      </c>
      <c r="R181">
        <v>20</v>
      </c>
      <c r="S181">
        <v>2</v>
      </c>
      <c r="T181">
        <v>8</v>
      </c>
      <c r="U181">
        <v>53</v>
      </c>
      <c r="V181">
        <v>13</v>
      </c>
      <c r="W181">
        <v>10</v>
      </c>
      <c r="X181">
        <v>0</v>
      </c>
      <c r="Y181">
        <v>40</v>
      </c>
      <c r="Z181">
        <v>6</v>
      </c>
    </row>
    <row r="182" spans="1:26">
      <c r="A182" s="10" t="s">
        <v>268</v>
      </c>
      <c r="B182" s="49" t="s">
        <v>313</v>
      </c>
      <c r="C182" s="49" t="s">
        <v>283</v>
      </c>
      <c r="D182" s="49">
        <v>500</v>
      </c>
      <c r="E182" s="49">
        <v>150</v>
      </c>
      <c r="F182" s="49">
        <v>17</v>
      </c>
      <c r="G182" s="49">
        <v>26</v>
      </c>
      <c r="H182" s="11">
        <v>10</v>
      </c>
      <c r="K182">
        <v>49</v>
      </c>
      <c r="L182">
        <v>0.5</v>
      </c>
      <c r="M182">
        <v>50</v>
      </c>
      <c r="N182">
        <v>17</v>
      </c>
      <c r="O182">
        <v>240</v>
      </c>
      <c r="P182">
        <v>10</v>
      </c>
      <c r="Q182">
        <v>72</v>
      </c>
      <c r="R182">
        <v>24</v>
      </c>
      <c r="S182">
        <v>2</v>
      </c>
      <c r="T182">
        <v>10</v>
      </c>
      <c r="U182">
        <v>63</v>
      </c>
      <c r="V182">
        <v>16</v>
      </c>
      <c r="W182">
        <v>15</v>
      </c>
      <c r="X182">
        <v>0</v>
      </c>
      <c r="Y182">
        <v>50</v>
      </c>
      <c r="Z182">
        <v>8</v>
      </c>
    </row>
    <row r="183" spans="1:26">
      <c r="A183" s="10" t="s">
        <v>268</v>
      </c>
      <c r="B183" s="49" t="s">
        <v>314</v>
      </c>
      <c r="C183" s="49" t="s">
        <v>240</v>
      </c>
      <c r="D183" s="49">
        <v>270</v>
      </c>
      <c r="E183" s="49">
        <v>30</v>
      </c>
      <c r="F183" s="49">
        <v>3.5</v>
      </c>
      <c r="G183" s="49">
        <v>5</v>
      </c>
      <c r="H183" s="11">
        <v>2</v>
      </c>
      <c r="K183">
        <v>11</v>
      </c>
      <c r="L183">
        <v>0</v>
      </c>
      <c r="M183">
        <v>15</v>
      </c>
      <c r="N183">
        <v>5</v>
      </c>
      <c r="O183">
        <v>150</v>
      </c>
      <c r="P183">
        <v>6</v>
      </c>
      <c r="Q183">
        <v>49</v>
      </c>
      <c r="R183">
        <v>16</v>
      </c>
      <c r="S183">
        <v>2</v>
      </c>
      <c r="T183">
        <v>6</v>
      </c>
      <c r="U183">
        <v>43</v>
      </c>
      <c r="V183">
        <v>11</v>
      </c>
      <c r="W183">
        <v>10</v>
      </c>
      <c r="X183">
        <v>0</v>
      </c>
      <c r="Y183">
        <v>35</v>
      </c>
      <c r="Z183">
        <v>6</v>
      </c>
    </row>
    <row r="184" spans="1:26">
      <c r="A184" s="10" t="s">
        <v>268</v>
      </c>
      <c r="B184" s="49" t="s">
        <v>315</v>
      </c>
      <c r="C184" s="49" t="s">
        <v>234</v>
      </c>
      <c r="D184" s="49">
        <v>330</v>
      </c>
      <c r="E184" s="49">
        <v>30</v>
      </c>
      <c r="F184" s="49">
        <v>3.5</v>
      </c>
      <c r="G184" s="49">
        <v>6</v>
      </c>
      <c r="H184" s="11">
        <v>2</v>
      </c>
      <c r="K184">
        <v>11</v>
      </c>
      <c r="L184">
        <v>0</v>
      </c>
      <c r="M184">
        <v>15</v>
      </c>
      <c r="N184">
        <v>5</v>
      </c>
      <c r="O184">
        <v>190</v>
      </c>
      <c r="P184">
        <v>8</v>
      </c>
      <c r="Q184">
        <v>60</v>
      </c>
      <c r="R184">
        <v>20</v>
      </c>
      <c r="S184">
        <v>2</v>
      </c>
      <c r="T184">
        <v>8</v>
      </c>
      <c r="U184">
        <v>53</v>
      </c>
      <c r="V184">
        <v>13</v>
      </c>
      <c r="W184">
        <v>15</v>
      </c>
      <c r="X184">
        <v>0</v>
      </c>
      <c r="Y184">
        <v>40</v>
      </c>
      <c r="Z184">
        <v>6</v>
      </c>
    </row>
    <row r="185" spans="1:26">
      <c r="A185" s="10" t="s">
        <v>268</v>
      </c>
      <c r="B185" s="49" t="s">
        <v>316</v>
      </c>
      <c r="C185" s="49" t="s">
        <v>283</v>
      </c>
      <c r="D185" s="49">
        <v>390</v>
      </c>
      <c r="E185" s="49">
        <v>35</v>
      </c>
      <c r="F185" s="49">
        <v>4</v>
      </c>
      <c r="G185" s="49">
        <v>6</v>
      </c>
      <c r="H185" s="11">
        <v>2.5</v>
      </c>
      <c r="K185">
        <v>12</v>
      </c>
      <c r="L185">
        <v>0</v>
      </c>
      <c r="M185">
        <v>20</v>
      </c>
      <c r="N185">
        <v>6</v>
      </c>
      <c r="O185">
        <v>240</v>
      </c>
      <c r="P185">
        <v>10</v>
      </c>
      <c r="Q185">
        <v>73</v>
      </c>
      <c r="R185">
        <v>24</v>
      </c>
      <c r="S185">
        <v>2</v>
      </c>
      <c r="T185">
        <v>10</v>
      </c>
      <c r="U185">
        <v>64</v>
      </c>
      <c r="V185">
        <v>17</v>
      </c>
      <c r="W185">
        <v>20</v>
      </c>
      <c r="X185">
        <v>0</v>
      </c>
      <c r="Y185">
        <v>50</v>
      </c>
      <c r="Z185">
        <v>8</v>
      </c>
    </row>
    <row r="186" spans="1:26">
      <c r="A186" s="10" t="s">
        <v>268</v>
      </c>
      <c r="B186" s="49" t="s">
        <v>317</v>
      </c>
      <c r="C186" s="49" t="s">
        <v>240</v>
      </c>
      <c r="D186" s="49">
        <v>320</v>
      </c>
      <c r="E186" s="49">
        <v>100</v>
      </c>
      <c r="F186" s="49">
        <v>11</v>
      </c>
      <c r="G186" s="49">
        <v>17</v>
      </c>
      <c r="H186" s="11">
        <v>7</v>
      </c>
      <c r="K186">
        <v>33</v>
      </c>
      <c r="L186">
        <v>0</v>
      </c>
      <c r="M186">
        <v>35</v>
      </c>
      <c r="N186">
        <v>12</v>
      </c>
      <c r="O186">
        <v>170</v>
      </c>
      <c r="P186">
        <v>7</v>
      </c>
      <c r="Q186">
        <v>45</v>
      </c>
      <c r="R186">
        <v>15</v>
      </c>
      <c r="S186">
        <v>1</v>
      </c>
      <c r="T186">
        <v>3</v>
      </c>
      <c r="U186">
        <v>40</v>
      </c>
      <c r="V186">
        <v>10</v>
      </c>
      <c r="W186">
        <v>10</v>
      </c>
      <c r="X186">
        <v>0</v>
      </c>
      <c r="Y186">
        <v>30</v>
      </c>
      <c r="Z186">
        <v>2</v>
      </c>
    </row>
    <row r="187" spans="1:26">
      <c r="A187" s="10" t="s">
        <v>268</v>
      </c>
      <c r="B187" s="49" t="s">
        <v>318</v>
      </c>
      <c r="C187" s="49" t="s">
        <v>234</v>
      </c>
      <c r="D187" s="49">
        <v>390</v>
      </c>
      <c r="E187" s="49">
        <v>120</v>
      </c>
      <c r="F187" s="49">
        <v>14</v>
      </c>
      <c r="G187" s="49">
        <v>21</v>
      </c>
      <c r="H187" s="11">
        <v>8</v>
      </c>
      <c r="K187">
        <v>40</v>
      </c>
      <c r="L187">
        <v>0.5</v>
      </c>
      <c r="M187">
        <v>40</v>
      </c>
      <c r="N187">
        <v>14</v>
      </c>
      <c r="O187">
        <v>220</v>
      </c>
      <c r="P187">
        <v>9</v>
      </c>
      <c r="Q187">
        <v>55</v>
      </c>
      <c r="R187">
        <v>18</v>
      </c>
      <c r="S187">
        <v>1</v>
      </c>
      <c r="T187">
        <v>4</v>
      </c>
      <c r="U187">
        <v>50</v>
      </c>
      <c r="V187">
        <v>12</v>
      </c>
      <c r="W187">
        <v>15</v>
      </c>
      <c r="X187">
        <v>0</v>
      </c>
      <c r="Y187">
        <v>40</v>
      </c>
      <c r="Z187">
        <v>2</v>
      </c>
    </row>
    <row r="188" spans="1:26">
      <c r="A188" s="10" t="s">
        <v>268</v>
      </c>
      <c r="B188" s="49" t="s">
        <v>319</v>
      </c>
      <c r="C188" s="49" t="s">
        <v>283</v>
      </c>
      <c r="D188" s="49">
        <v>480</v>
      </c>
      <c r="E188" s="49">
        <v>150</v>
      </c>
      <c r="F188" s="49">
        <v>17</v>
      </c>
      <c r="G188" s="49">
        <v>26</v>
      </c>
      <c r="H188" s="11">
        <v>10</v>
      </c>
      <c r="K188">
        <v>49</v>
      </c>
      <c r="L188">
        <v>0.5</v>
      </c>
      <c r="M188">
        <v>50</v>
      </c>
      <c r="N188">
        <v>17</v>
      </c>
      <c r="O188">
        <v>270</v>
      </c>
      <c r="P188">
        <v>11</v>
      </c>
      <c r="Q188">
        <v>66</v>
      </c>
      <c r="R188">
        <v>22</v>
      </c>
      <c r="S188">
        <v>1</v>
      </c>
      <c r="T188">
        <v>5</v>
      </c>
      <c r="U188">
        <v>60</v>
      </c>
      <c r="V188">
        <v>16</v>
      </c>
      <c r="W188">
        <v>15</v>
      </c>
      <c r="X188">
        <v>0</v>
      </c>
      <c r="Y188">
        <v>50</v>
      </c>
      <c r="Z188">
        <v>4</v>
      </c>
    </row>
    <row r="189" spans="1:26">
      <c r="A189" s="10" t="s">
        <v>268</v>
      </c>
      <c r="B189" s="49" t="s">
        <v>320</v>
      </c>
      <c r="C189" s="49" t="s">
        <v>240</v>
      </c>
      <c r="D189" s="49">
        <v>250</v>
      </c>
      <c r="E189" s="49">
        <v>30</v>
      </c>
      <c r="F189" s="49">
        <v>3.5</v>
      </c>
      <c r="G189" s="49">
        <v>5</v>
      </c>
      <c r="H189" s="11">
        <v>2</v>
      </c>
      <c r="K189">
        <v>10</v>
      </c>
      <c r="L189">
        <v>0</v>
      </c>
      <c r="M189">
        <v>15</v>
      </c>
      <c r="N189">
        <v>5</v>
      </c>
      <c r="O189">
        <v>170</v>
      </c>
      <c r="P189">
        <v>7</v>
      </c>
      <c r="Q189">
        <v>45</v>
      </c>
      <c r="R189">
        <v>15</v>
      </c>
      <c r="S189">
        <v>1</v>
      </c>
      <c r="T189">
        <v>3</v>
      </c>
      <c r="U189">
        <v>41</v>
      </c>
      <c r="V189">
        <v>10</v>
      </c>
      <c r="W189">
        <v>10</v>
      </c>
      <c r="X189">
        <v>0</v>
      </c>
      <c r="Y189">
        <v>35</v>
      </c>
      <c r="Z189">
        <v>2</v>
      </c>
    </row>
    <row r="190" spans="1:26">
      <c r="A190" s="10" t="s">
        <v>268</v>
      </c>
      <c r="B190" s="49" t="s">
        <v>321</v>
      </c>
      <c r="C190" s="49" t="s">
        <v>234</v>
      </c>
      <c r="D190" s="49">
        <v>310</v>
      </c>
      <c r="E190" s="49">
        <v>30</v>
      </c>
      <c r="F190" s="49">
        <v>3.5</v>
      </c>
      <c r="G190" s="49">
        <v>5</v>
      </c>
      <c r="H190" s="11">
        <v>2</v>
      </c>
      <c r="K190">
        <v>11</v>
      </c>
      <c r="L190">
        <v>0</v>
      </c>
      <c r="M190">
        <v>15</v>
      </c>
      <c r="N190">
        <v>5</v>
      </c>
      <c r="O190">
        <v>210</v>
      </c>
      <c r="P190">
        <v>9</v>
      </c>
      <c r="Q190">
        <v>56</v>
      </c>
      <c r="R190">
        <v>19</v>
      </c>
      <c r="S190">
        <v>1</v>
      </c>
      <c r="T190">
        <v>4</v>
      </c>
      <c r="U190">
        <v>51</v>
      </c>
      <c r="V190">
        <v>13</v>
      </c>
      <c r="W190">
        <v>15</v>
      </c>
      <c r="X190">
        <v>0</v>
      </c>
      <c r="Y190">
        <v>40</v>
      </c>
      <c r="Z190">
        <v>2</v>
      </c>
    </row>
    <row r="191" spans="1:26">
      <c r="A191" s="10" t="s">
        <v>268</v>
      </c>
      <c r="B191" s="49" t="s">
        <v>322</v>
      </c>
      <c r="C191" s="49" t="s">
        <v>283</v>
      </c>
      <c r="D191" s="49">
        <v>370</v>
      </c>
      <c r="E191" s="49">
        <v>35</v>
      </c>
      <c r="F191" s="49">
        <v>3.5</v>
      </c>
      <c r="G191" s="49">
        <v>6</v>
      </c>
      <c r="H191" s="11">
        <v>2.5</v>
      </c>
      <c r="K191">
        <v>11</v>
      </c>
      <c r="L191">
        <v>0</v>
      </c>
      <c r="M191">
        <v>20</v>
      </c>
      <c r="N191">
        <v>6</v>
      </c>
      <c r="O191">
        <v>270</v>
      </c>
      <c r="P191">
        <v>11</v>
      </c>
      <c r="Q191">
        <v>67</v>
      </c>
      <c r="R191">
        <v>22</v>
      </c>
      <c r="S191">
        <v>1</v>
      </c>
      <c r="T191">
        <v>5</v>
      </c>
      <c r="U191">
        <v>61</v>
      </c>
      <c r="V191">
        <v>17</v>
      </c>
      <c r="W191">
        <v>20</v>
      </c>
      <c r="X191">
        <v>0</v>
      </c>
      <c r="Y191">
        <v>50</v>
      </c>
      <c r="Z191">
        <v>4</v>
      </c>
    </row>
    <row r="192" spans="1:26">
      <c r="A192" s="10" t="s">
        <v>268</v>
      </c>
      <c r="B192" s="49" t="s">
        <v>323</v>
      </c>
      <c r="C192" s="49" t="s">
        <v>240</v>
      </c>
      <c r="D192" s="49">
        <v>360</v>
      </c>
      <c r="E192" s="49">
        <v>120</v>
      </c>
      <c r="F192" s="49">
        <v>13</v>
      </c>
      <c r="G192" s="49">
        <v>21</v>
      </c>
      <c r="H192" s="11">
        <v>8</v>
      </c>
      <c r="K192">
        <v>39</v>
      </c>
      <c r="L192">
        <v>0</v>
      </c>
      <c r="M192">
        <v>40</v>
      </c>
      <c r="N192">
        <v>14</v>
      </c>
      <c r="O192">
        <v>180</v>
      </c>
      <c r="P192">
        <v>8</v>
      </c>
      <c r="Q192">
        <v>50</v>
      </c>
      <c r="R192">
        <v>17</v>
      </c>
      <c r="S192">
        <v>1</v>
      </c>
      <c r="T192">
        <v>3</v>
      </c>
      <c r="U192">
        <v>45</v>
      </c>
      <c r="V192">
        <v>11</v>
      </c>
      <c r="W192">
        <v>10</v>
      </c>
      <c r="X192">
        <v>0</v>
      </c>
      <c r="Y192">
        <v>40</v>
      </c>
      <c r="Z192">
        <v>6</v>
      </c>
    </row>
    <row r="193" spans="1:26">
      <c r="A193" s="10" t="s">
        <v>268</v>
      </c>
      <c r="B193" s="49" t="s">
        <v>324</v>
      </c>
      <c r="C193" s="49" t="s">
        <v>234</v>
      </c>
      <c r="D193" s="49">
        <v>440</v>
      </c>
      <c r="E193" s="49">
        <v>140</v>
      </c>
      <c r="F193" s="49">
        <v>16</v>
      </c>
      <c r="G193" s="49">
        <v>25</v>
      </c>
      <c r="H193" s="11">
        <v>9</v>
      </c>
      <c r="K193">
        <v>47</v>
      </c>
      <c r="L193">
        <v>0.5</v>
      </c>
      <c r="M193">
        <v>50</v>
      </c>
      <c r="N193">
        <v>16</v>
      </c>
      <c r="O193">
        <v>220</v>
      </c>
      <c r="P193">
        <v>9</v>
      </c>
      <c r="Q193">
        <v>61</v>
      </c>
      <c r="R193">
        <v>20</v>
      </c>
      <c r="S193">
        <v>1</v>
      </c>
      <c r="T193">
        <v>4</v>
      </c>
      <c r="U193">
        <v>56</v>
      </c>
      <c r="V193">
        <v>14</v>
      </c>
      <c r="W193">
        <v>15</v>
      </c>
      <c r="X193">
        <v>0</v>
      </c>
      <c r="Y193">
        <v>45</v>
      </c>
      <c r="Z193">
        <v>6</v>
      </c>
    </row>
    <row r="194" spans="1:26">
      <c r="A194" s="10" t="s">
        <v>268</v>
      </c>
      <c r="B194" s="49" t="s">
        <v>325</v>
      </c>
      <c r="C194" s="49" t="s">
        <v>283</v>
      </c>
      <c r="D194" s="49">
        <v>540</v>
      </c>
      <c r="E194" s="49">
        <v>180</v>
      </c>
      <c r="F194" s="49">
        <v>20</v>
      </c>
      <c r="G194" s="49">
        <v>31</v>
      </c>
      <c r="H194" s="11">
        <v>12</v>
      </c>
      <c r="K194">
        <v>58</v>
      </c>
      <c r="L194">
        <v>0.5</v>
      </c>
      <c r="M194">
        <v>60</v>
      </c>
      <c r="N194">
        <v>20</v>
      </c>
      <c r="O194">
        <v>280</v>
      </c>
      <c r="P194">
        <v>12</v>
      </c>
      <c r="Q194">
        <v>73</v>
      </c>
      <c r="R194">
        <v>24</v>
      </c>
      <c r="S194">
        <v>1</v>
      </c>
      <c r="T194">
        <v>5</v>
      </c>
      <c r="U194">
        <v>68</v>
      </c>
      <c r="V194">
        <v>17</v>
      </c>
      <c r="W194">
        <v>20</v>
      </c>
      <c r="X194">
        <v>0</v>
      </c>
      <c r="Y194">
        <v>60</v>
      </c>
      <c r="Z194">
        <v>8</v>
      </c>
    </row>
    <row r="195" spans="1:26">
      <c r="A195" s="10" t="s">
        <v>268</v>
      </c>
      <c r="B195" s="49" t="s">
        <v>326</v>
      </c>
      <c r="C195" s="49" t="s">
        <v>240</v>
      </c>
      <c r="D195" s="49">
        <v>280</v>
      </c>
      <c r="E195" s="49">
        <v>30</v>
      </c>
      <c r="F195" s="49">
        <v>3.5</v>
      </c>
      <c r="G195" s="49">
        <v>5</v>
      </c>
      <c r="H195" s="11">
        <v>2</v>
      </c>
      <c r="K195">
        <v>11</v>
      </c>
      <c r="L195">
        <v>0</v>
      </c>
      <c r="M195">
        <v>15</v>
      </c>
      <c r="N195">
        <v>5</v>
      </c>
      <c r="O195">
        <v>180</v>
      </c>
      <c r="P195">
        <v>7</v>
      </c>
      <c r="Q195">
        <v>50</v>
      </c>
      <c r="R195">
        <v>17</v>
      </c>
      <c r="S195">
        <v>1</v>
      </c>
      <c r="T195">
        <v>3</v>
      </c>
      <c r="U195">
        <v>46</v>
      </c>
      <c r="V195">
        <v>12</v>
      </c>
      <c r="W195">
        <v>15</v>
      </c>
      <c r="X195">
        <v>0</v>
      </c>
      <c r="Y195">
        <v>40</v>
      </c>
      <c r="Z195">
        <v>6</v>
      </c>
    </row>
    <row r="196" spans="1:26">
      <c r="A196" s="10" t="s">
        <v>268</v>
      </c>
      <c r="B196" s="49" t="s">
        <v>327</v>
      </c>
      <c r="C196" s="49" t="s">
        <v>234</v>
      </c>
      <c r="D196" s="49">
        <v>340</v>
      </c>
      <c r="E196" s="49">
        <v>30</v>
      </c>
      <c r="F196" s="49">
        <v>3.5</v>
      </c>
      <c r="G196" s="49">
        <v>5</v>
      </c>
      <c r="H196" s="11">
        <v>2</v>
      </c>
      <c r="K196">
        <v>11</v>
      </c>
      <c r="L196">
        <v>0</v>
      </c>
      <c r="M196">
        <v>15</v>
      </c>
      <c r="N196">
        <v>6</v>
      </c>
      <c r="O196">
        <v>220</v>
      </c>
      <c r="P196">
        <v>9</v>
      </c>
      <c r="Q196">
        <v>61</v>
      </c>
      <c r="R196">
        <v>20</v>
      </c>
      <c r="S196">
        <v>1</v>
      </c>
      <c r="T196">
        <v>4</v>
      </c>
      <c r="U196">
        <v>57</v>
      </c>
      <c r="V196">
        <v>14</v>
      </c>
      <c r="W196">
        <v>20</v>
      </c>
      <c r="X196">
        <v>0</v>
      </c>
      <c r="Y196">
        <v>50</v>
      </c>
      <c r="Z196">
        <v>6</v>
      </c>
    </row>
    <row r="197" spans="1:26">
      <c r="A197" s="10" t="s">
        <v>268</v>
      </c>
      <c r="B197" s="49" t="s">
        <v>328</v>
      </c>
      <c r="C197" s="49" t="s">
        <v>283</v>
      </c>
      <c r="D197" s="49">
        <v>400</v>
      </c>
      <c r="E197" s="49">
        <v>35</v>
      </c>
      <c r="F197" s="49">
        <v>3.5</v>
      </c>
      <c r="G197" s="49">
        <v>6</v>
      </c>
      <c r="H197" s="11">
        <v>2.5</v>
      </c>
      <c r="K197">
        <v>12</v>
      </c>
      <c r="L197">
        <v>0</v>
      </c>
      <c r="M197">
        <v>20</v>
      </c>
      <c r="N197">
        <v>7</v>
      </c>
      <c r="O197">
        <v>280</v>
      </c>
      <c r="P197">
        <v>12</v>
      </c>
      <c r="Q197">
        <v>74</v>
      </c>
      <c r="R197">
        <v>25</v>
      </c>
      <c r="S197">
        <v>1</v>
      </c>
      <c r="T197">
        <v>5</v>
      </c>
      <c r="U197">
        <v>69</v>
      </c>
      <c r="V197">
        <v>19</v>
      </c>
      <c r="W197">
        <v>25</v>
      </c>
      <c r="X197">
        <v>0</v>
      </c>
      <c r="Y197">
        <v>60</v>
      </c>
      <c r="Z197">
        <v>8</v>
      </c>
    </row>
    <row r="198" spans="1:26">
      <c r="A198" s="10" t="s">
        <v>268</v>
      </c>
      <c r="B198" s="49" t="s">
        <v>329</v>
      </c>
      <c r="C198" s="49" t="s">
        <v>234</v>
      </c>
      <c r="D198" s="49">
        <v>140</v>
      </c>
      <c r="E198" s="49">
        <v>40</v>
      </c>
      <c r="F198" s="49">
        <v>4.5</v>
      </c>
      <c r="G198" s="49">
        <v>7</v>
      </c>
      <c r="H198" s="11">
        <v>3</v>
      </c>
      <c r="K198">
        <v>15</v>
      </c>
      <c r="L198">
        <v>0</v>
      </c>
      <c r="M198">
        <v>15</v>
      </c>
      <c r="N198">
        <v>6</v>
      </c>
      <c r="O198">
        <v>35</v>
      </c>
      <c r="P198">
        <v>1</v>
      </c>
      <c r="Q198">
        <v>23</v>
      </c>
      <c r="R198">
        <v>8</v>
      </c>
      <c r="S198">
        <v>0</v>
      </c>
      <c r="T198">
        <v>0</v>
      </c>
      <c r="U198">
        <v>22</v>
      </c>
      <c r="V198">
        <v>1</v>
      </c>
      <c r="W198">
        <v>4</v>
      </c>
      <c r="X198">
        <v>0</v>
      </c>
      <c r="Y198">
        <v>4</v>
      </c>
      <c r="Z198">
        <v>0</v>
      </c>
    </row>
    <row r="199" spans="1:26">
      <c r="A199" s="10" t="s">
        <v>268</v>
      </c>
      <c r="B199" s="49" t="s">
        <v>330</v>
      </c>
      <c r="C199" s="49" t="s">
        <v>265</v>
      </c>
      <c r="D199" s="49">
        <v>190</v>
      </c>
      <c r="E199" s="49">
        <v>60</v>
      </c>
      <c r="F199" s="49">
        <v>7</v>
      </c>
      <c r="G199" s="49">
        <v>11</v>
      </c>
      <c r="H199" s="11">
        <v>4.5</v>
      </c>
      <c r="K199">
        <v>22</v>
      </c>
      <c r="L199">
        <v>0</v>
      </c>
      <c r="M199">
        <v>25</v>
      </c>
      <c r="N199">
        <v>9</v>
      </c>
      <c r="O199">
        <v>50</v>
      </c>
      <c r="P199">
        <v>2</v>
      </c>
      <c r="Q199">
        <v>31</v>
      </c>
      <c r="R199">
        <v>10</v>
      </c>
      <c r="S199">
        <v>0</v>
      </c>
      <c r="T199">
        <v>0</v>
      </c>
      <c r="U199">
        <v>30</v>
      </c>
      <c r="V199">
        <v>1</v>
      </c>
      <c r="W199">
        <v>4</v>
      </c>
      <c r="X199">
        <v>0</v>
      </c>
      <c r="Y199">
        <v>4</v>
      </c>
      <c r="Z199">
        <v>0</v>
      </c>
    </row>
    <row r="200" spans="1:26">
      <c r="A200" s="10" t="s">
        <v>268</v>
      </c>
      <c r="B200" s="49" t="s">
        <v>331</v>
      </c>
      <c r="C200" s="49" t="s">
        <v>332</v>
      </c>
      <c r="D200" s="49">
        <v>270</v>
      </c>
      <c r="E200" s="49">
        <v>80</v>
      </c>
      <c r="F200" s="49">
        <v>9</v>
      </c>
      <c r="G200" s="49">
        <v>14</v>
      </c>
      <c r="H200" s="11">
        <v>6</v>
      </c>
      <c r="K200">
        <v>29</v>
      </c>
      <c r="L200">
        <v>0</v>
      </c>
      <c r="M200">
        <v>35</v>
      </c>
      <c r="N200">
        <v>12</v>
      </c>
      <c r="O200">
        <v>75</v>
      </c>
      <c r="P200">
        <v>3</v>
      </c>
      <c r="Q200">
        <v>47</v>
      </c>
      <c r="R200">
        <v>16</v>
      </c>
      <c r="S200">
        <v>0</v>
      </c>
      <c r="T200">
        <v>0</v>
      </c>
      <c r="U200">
        <v>45</v>
      </c>
      <c r="V200">
        <v>2</v>
      </c>
      <c r="W200">
        <v>6</v>
      </c>
      <c r="X200">
        <v>0</v>
      </c>
      <c r="Y200">
        <v>8</v>
      </c>
      <c r="Z200">
        <v>0</v>
      </c>
    </row>
    <row r="201" spans="1:26">
      <c r="A201" s="10" t="s">
        <v>268</v>
      </c>
      <c r="B201" s="49" t="s">
        <v>333</v>
      </c>
      <c r="C201" s="49" t="s">
        <v>234</v>
      </c>
      <c r="D201" s="49">
        <v>130</v>
      </c>
      <c r="E201" s="49">
        <v>40</v>
      </c>
      <c r="F201" s="49">
        <v>4.5</v>
      </c>
      <c r="G201" s="49">
        <v>7</v>
      </c>
      <c r="H201" s="11">
        <v>3</v>
      </c>
      <c r="K201">
        <v>15</v>
      </c>
      <c r="L201">
        <v>0</v>
      </c>
      <c r="M201">
        <v>15</v>
      </c>
      <c r="N201">
        <v>6</v>
      </c>
      <c r="O201">
        <v>35</v>
      </c>
      <c r="P201">
        <v>2</v>
      </c>
      <c r="Q201">
        <v>22</v>
      </c>
      <c r="R201">
        <v>7</v>
      </c>
      <c r="S201">
        <v>0</v>
      </c>
      <c r="T201">
        <v>0</v>
      </c>
      <c r="U201">
        <v>21</v>
      </c>
      <c r="V201">
        <v>1</v>
      </c>
      <c r="W201">
        <v>4</v>
      </c>
      <c r="X201">
        <v>0</v>
      </c>
      <c r="Y201">
        <v>4</v>
      </c>
      <c r="Z201">
        <v>0</v>
      </c>
    </row>
    <row r="202" spans="1:26">
      <c r="A202" s="10" t="s">
        <v>268</v>
      </c>
      <c r="B202" s="49" t="s">
        <v>334</v>
      </c>
      <c r="C202" s="49" t="s">
        <v>265</v>
      </c>
      <c r="D202" s="49">
        <v>180</v>
      </c>
      <c r="E202" s="49">
        <v>60</v>
      </c>
      <c r="F202" s="49">
        <v>7</v>
      </c>
      <c r="G202" s="49">
        <v>11</v>
      </c>
      <c r="H202" s="11">
        <v>4.5</v>
      </c>
      <c r="K202">
        <v>22</v>
      </c>
      <c r="L202">
        <v>0</v>
      </c>
      <c r="M202">
        <v>25</v>
      </c>
      <c r="N202">
        <v>9</v>
      </c>
      <c r="O202">
        <v>50</v>
      </c>
      <c r="P202">
        <v>2</v>
      </c>
      <c r="Q202">
        <v>29</v>
      </c>
      <c r="R202">
        <v>10</v>
      </c>
      <c r="S202">
        <v>0</v>
      </c>
      <c r="T202">
        <v>0</v>
      </c>
      <c r="U202">
        <v>28</v>
      </c>
      <c r="V202">
        <v>1</v>
      </c>
      <c r="W202">
        <v>4</v>
      </c>
      <c r="X202">
        <v>0</v>
      </c>
      <c r="Y202">
        <v>4</v>
      </c>
      <c r="Z202">
        <v>0</v>
      </c>
    </row>
    <row r="203" spans="1:26">
      <c r="A203" s="10" t="s">
        <v>268</v>
      </c>
      <c r="B203" s="49" t="s">
        <v>335</v>
      </c>
      <c r="C203" s="49" t="s">
        <v>332</v>
      </c>
      <c r="D203" s="49">
        <v>260</v>
      </c>
      <c r="E203" s="49">
        <v>80</v>
      </c>
      <c r="F203" s="49">
        <v>9</v>
      </c>
      <c r="G203" s="49">
        <v>14</v>
      </c>
      <c r="H203" s="11">
        <v>6</v>
      </c>
      <c r="K203">
        <v>29</v>
      </c>
      <c r="L203">
        <v>0</v>
      </c>
      <c r="M203">
        <v>35</v>
      </c>
      <c r="N203">
        <v>12</v>
      </c>
      <c r="O203">
        <v>65</v>
      </c>
      <c r="P203">
        <v>3</v>
      </c>
      <c r="Q203">
        <v>43</v>
      </c>
      <c r="R203">
        <v>14</v>
      </c>
      <c r="S203">
        <v>0</v>
      </c>
      <c r="T203">
        <v>0</v>
      </c>
      <c r="U203">
        <v>42</v>
      </c>
      <c r="V203">
        <v>2</v>
      </c>
      <c r="W203">
        <v>6</v>
      </c>
      <c r="X203">
        <v>0</v>
      </c>
      <c r="Y203">
        <v>6</v>
      </c>
      <c r="Z203">
        <v>0</v>
      </c>
    </row>
    <row r="204" spans="1:26">
      <c r="A204" s="10" t="s">
        <v>268</v>
      </c>
      <c r="B204" s="49" t="s">
        <v>336</v>
      </c>
      <c r="C204" s="49" t="s">
        <v>234</v>
      </c>
      <c r="D204" s="49">
        <v>130</v>
      </c>
      <c r="E204" s="49">
        <v>40</v>
      </c>
      <c r="F204" s="49">
        <v>4.5</v>
      </c>
      <c r="G204" s="49">
        <v>7</v>
      </c>
      <c r="H204" s="11">
        <v>3</v>
      </c>
      <c r="K204">
        <v>15</v>
      </c>
      <c r="L204">
        <v>0</v>
      </c>
      <c r="M204">
        <v>15</v>
      </c>
      <c r="N204">
        <v>6</v>
      </c>
      <c r="O204">
        <v>35</v>
      </c>
      <c r="P204">
        <v>1</v>
      </c>
      <c r="Q204">
        <v>21</v>
      </c>
      <c r="R204">
        <v>7</v>
      </c>
      <c r="S204">
        <v>0</v>
      </c>
      <c r="T204">
        <v>0</v>
      </c>
      <c r="U204">
        <v>20</v>
      </c>
      <c r="V204">
        <v>1</v>
      </c>
      <c r="W204">
        <v>4</v>
      </c>
      <c r="X204">
        <v>0</v>
      </c>
      <c r="Y204">
        <v>4</v>
      </c>
      <c r="Z204">
        <v>0</v>
      </c>
    </row>
    <row r="205" spans="1:26">
      <c r="A205" s="10" t="s">
        <v>268</v>
      </c>
      <c r="B205" s="49" t="s">
        <v>337</v>
      </c>
      <c r="C205" s="49" t="s">
        <v>265</v>
      </c>
      <c r="D205" s="49">
        <v>180</v>
      </c>
      <c r="E205" s="49">
        <v>60</v>
      </c>
      <c r="F205" s="49">
        <v>7</v>
      </c>
      <c r="G205" s="49">
        <v>11</v>
      </c>
      <c r="H205" s="11">
        <v>4.5</v>
      </c>
      <c r="K205">
        <v>22</v>
      </c>
      <c r="L205">
        <v>0</v>
      </c>
      <c r="M205">
        <v>25</v>
      </c>
      <c r="N205">
        <v>9</v>
      </c>
      <c r="O205">
        <v>50</v>
      </c>
      <c r="P205">
        <v>2</v>
      </c>
      <c r="Q205">
        <v>29</v>
      </c>
      <c r="R205">
        <v>10</v>
      </c>
      <c r="S205">
        <v>0</v>
      </c>
      <c r="T205">
        <v>0</v>
      </c>
      <c r="U205">
        <v>28</v>
      </c>
      <c r="V205">
        <v>1</v>
      </c>
      <c r="W205">
        <v>4</v>
      </c>
      <c r="X205">
        <v>0</v>
      </c>
      <c r="Y205">
        <v>4</v>
      </c>
      <c r="Z205">
        <v>0</v>
      </c>
    </row>
    <row r="206" spans="1:26">
      <c r="A206" s="10" t="s">
        <v>268</v>
      </c>
      <c r="B206" s="49" t="s">
        <v>338</v>
      </c>
      <c r="C206" s="49" t="s">
        <v>332</v>
      </c>
      <c r="D206" s="49">
        <v>250</v>
      </c>
      <c r="E206" s="49">
        <v>80</v>
      </c>
      <c r="F206" s="49">
        <v>9</v>
      </c>
      <c r="G206" s="49">
        <v>14</v>
      </c>
      <c r="H206" s="11">
        <v>6</v>
      </c>
      <c r="K206">
        <v>29</v>
      </c>
      <c r="L206">
        <v>0</v>
      </c>
      <c r="M206">
        <v>35</v>
      </c>
      <c r="N206">
        <v>12</v>
      </c>
      <c r="O206">
        <v>75</v>
      </c>
      <c r="P206">
        <v>3</v>
      </c>
      <c r="Q206">
        <v>43</v>
      </c>
      <c r="R206">
        <v>14</v>
      </c>
      <c r="S206">
        <v>0</v>
      </c>
      <c r="T206">
        <v>0</v>
      </c>
      <c r="U206">
        <v>41</v>
      </c>
      <c r="V206">
        <v>2</v>
      </c>
      <c r="W206">
        <v>6</v>
      </c>
      <c r="X206">
        <v>0</v>
      </c>
      <c r="Y206">
        <v>8</v>
      </c>
      <c r="Z206">
        <v>0</v>
      </c>
    </row>
    <row r="207" spans="1:26">
      <c r="A207" s="10" t="s">
        <v>268</v>
      </c>
      <c r="B207" s="49" t="s">
        <v>339</v>
      </c>
      <c r="C207" s="49" t="s">
        <v>234</v>
      </c>
      <c r="D207" s="49">
        <v>120</v>
      </c>
      <c r="E207" s="49">
        <v>40</v>
      </c>
      <c r="F207" s="49">
        <v>4.5</v>
      </c>
      <c r="G207" s="49">
        <v>7</v>
      </c>
      <c r="H207" s="11">
        <v>3</v>
      </c>
      <c r="K207">
        <v>15</v>
      </c>
      <c r="L207">
        <v>0</v>
      </c>
      <c r="M207">
        <v>15</v>
      </c>
      <c r="N207">
        <v>6</v>
      </c>
      <c r="O207">
        <v>40</v>
      </c>
      <c r="P207">
        <v>2</v>
      </c>
      <c r="Q207">
        <v>20</v>
      </c>
      <c r="R207">
        <v>7</v>
      </c>
      <c r="S207">
        <v>0</v>
      </c>
      <c r="T207">
        <v>0</v>
      </c>
      <c r="U207">
        <v>19</v>
      </c>
      <c r="V207">
        <v>1</v>
      </c>
      <c r="W207">
        <v>4</v>
      </c>
      <c r="X207">
        <v>0</v>
      </c>
      <c r="Y207">
        <v>4</v>
      </c>
      <c r="Z207">
        <v>0</v>
      </c>
    </row>
    <row r="208" spans="1:26">
      <c r="A208" s="10" t="s">
        <v>268</v>
      </c>
      <c r="B208" s="49" t="s">
        <v>340</v>
      </c>
      <c r="C208" s="49" t="s">
        <v>265</v>
      </c>
      <c r="D208" s="49">
        <v>170</v>
      </c>
      <c r="E208" s="49">
        <v>60</v>
      </c>
      <c r="F208" s="49">
        <v>7</v>
      </c>
      <c r="G208" s="49">
        <v>11</v>
      </c>
      <c r="H208" s="11">
        <v>4.5</v>
      </c>
      <c r="K208">
        <v>22</v>
      </c>
      <c r="L208">
        <v>0</v>
      </c>
      <c r="M208">
        <v>25</v>
      </c>
      <c r="N208">
        <v>9</v>
      </c>
      <c r="O208">
        <v>55</v>
      </c>
      <c r="P208">
        <v>2</v>
      </c>
      <c r="Q208">
        <v>27</v>
      </c>
      <c r="R208">
        <v>9</v>
      </c>
      <c r="S208">
        <v>0</v>
      </c>
      <c r="T208">
        <v>0</v>
      </c>
      <c r="U208">
        <v>26</v>
      </c>
      <c r="V208">
        <v>1</v>
      </c>
      <c r="W208">
        <v>4</v>
      </c>
      <c r="X208">
        <v>0</v>
      </c>
      <c r="Y208">
        <v>4</v>
      </c>
      <c r="Z208">
        <v>0</v>
      </c>
    </row>
    <row r="209" spans="1:26">
      <c r="A209" s="10" t="s">
        <v>268</v>
      </c>
      <c r="B209" s="49" t="s">
        <v>341</v>
      </c>
      <c r="C209" s="49" t="s">
        <v>332</v>
      </c>
      <c r="D209" s="49">
        <v>240</v>
      </c>
      <c r="E209" s="49">
        <v>80</v>
      </c>
      <c r="F209" s="49">
        <v>9</v>
      </c>
      <c r="G209" s="49">
        <v>14</v>
      </c>
      <c r="H209" s="11">
        <v>6</v>
      </c>
      <c r="K209">
        <v>29</v>
      </c>
      <c r="L209">
        <v>0</v>
      </c>
      <c r="M209">
        <v>35</v>
      </c>
      <c r="N209">
        <v>12</v>
      </c>
      <c r="O209">
        <v>80</v>
      </c>
      <c r="P209">
        <v>3</v>
      </c>
      <c r="Q209">
        <v>41</v>
      </c>
      <c r="R209">
        <v>14</v>
      </c>
      <c r="S209">
        <v>0</v>
      </c>
      <c r="T209">
        <v>0</v>
      </c>
      <c r="U209">
        <v>39</v>
      </c>
      <c r="V209">
        <v>2</v>
      </c>
      <c r="W209">
        <v>6</v>
      </c>
      <c r="X209">
        <v>0</v>
      </c>
      <c r="Y209">
        <v>8</v>
      </c>
      <c r="Z209">
        <v>0</v>
      </c>
    </row>
    <row r="210" spans="1:26">
      <c r="A210" s="10" t="s">
        <v>268</v>
      </c>
      <c r="B210" s="49" t="s">
        <v>342</v>
      </c>
      <c r="C210" s="49" t="s">
        <v>234</v>
      </c>
      <c r="D210" s="49">
        <v>80</v>
      </c>
      <c r="E210" s="49">
        <v>40</v>
      </c>
      <c r="F210" s="49">
        <v>4.5</v>
      </c>
      <c r="G210" s="49">
        <v>7</v>
      </c>
      <c r="H210" s="11">
        <v>3</v>
      </c>
      <c r="K210">
        <v>15</v>
      </c>
      <c r="L210">
        <v>0</v>
      </c>
      <c r="M210">
        <v>15</v>
      </c>
      <c r="N210">
        <v>6</v>
      </c>
      <c r="O210">
        <v>65</v>
      </c>
      <c r="P210">
        <v>3</v>
      </c>
      <c r="Q210">
        <v>9</v>
      </c>
      <c r="R210">
        <v>3</v>
      </c>
      <c r="S210">
        <v>0</v>
      </c>
      <c r="T210">
        <v>0</v>
      </c>
      <c r="U210">
        <v>1</v>
      </c>
      <c r="V210">
        <v>1</v>
      </c>
      <c r="W210">
        <v>4</v>
      </c>
      <c r="X210">
        <v>0</v>
      </c>
      <c r="Y210">
        <v>4</v>
      </c>
      <c r="Z210">
        <v>0</v>
      </c>
    </row>
    <row r="211" spans="1:26">
      <c r="A211" s="10" t="s">
        <v>268</v>
      </c>
      <c r="B211" s="49" t="s">
        <v>343</v>
      </c>
      <c r="C211" s="49" t="s">
        <v>265</v>
      </c>
      <c r="D211" s="49">
        <v>120</v>
      </c>
      <c r="E211" s="49">
        <v>60</v>
      </c>
      <c r="F211" s="49">
        <v>7</v>
      </c>
      <c r="G211" s="49">
        <v>11</v>
      </c>
      <c r="H211" s="11">
        <v>4.5</v>
      </c>
      <c r="K211">
        <v>22</v>
      </c>
      <c r="L211">
        <v>0</v>
      </c>
      <c r="M211">
        <v>25</v>
      </c>
      <c r="N211">
        <v>9</v>
      </c>
      <c r="O211">
        <v>90</v>
      </c>
      <c r="P211">
        <v>4</v>
      </c>
      <c r="Q211">
        <v>12</v>
      </c>
      <c r="R211">
        <v>4</v>
      </c>
      <c r="S211">
        <v>0</v>
      </c>
      <c r="T211">
        <v>0</v>
      </c>
      <c r="U211">
        <v>2</v>
      </c>
      <c r="V211">
        <v>1</v>
      </c>
      <c r="W211">
        <v>4</v>
      </c>
      <c r="X211">
        <v>0</v>
      </c>
      <c r="Y211">
        <v>4</v>
      </c>
      <c r="Z211">
        <v>0</v>
      </c>
    </row>
    <row r="212" spans="1:26">
      <c r="A212" s="10" t="s">
        <v>268</v>
      </c>
      <c r="B212" s="49" t="s">
        <v>344</v>
      </c>
      <c r="C212" s="49" t="s">
        <v>332</v>
      </c>
      <c r="D212" s="49">
        <v>160</v>
      </c>
      <c r="E212" s="49">
        <v>80</v>
      </c>
      <c r="F212" s="49">
        <v>9</v>
      </c>
      <c r="G212" s="49">
        <v>14</v>
      </c>
      <c r="H212" s="11">
        <v>6</v>
      </c>
      <c r="K212">
        <v>29</v>
      </c>
      <c r="L212">
        <v>0</v>
      </c>
      <c r="M212">
        <v>35</v>
      </c>
      <c r="N212">
        <v>12</v>
      </c>
      <c r="O212">
        <v>135</v>
      </c>
      <c r="P212">
        <v>6</v>
      </c>
      <c r="Q212">
        <v>18</v>
      </c>
      <c r="R212">
        <v>6</v>
      </c>
      <c r="S212">
        <v>0</v>
      </c>
      <c r="T212">
        <v>0</v>
      </c>
      <c r="U212">
        <v>2</v>
      </c>
      <c r="V212">
        <v>2</v>
      </c>
      <c r="W212">
        <v>6</v>
      </c>
      <c r="X212">
        <v>0</v>
      </c>
      <c r="Y212">
        <v>8</v>
      </c>
      <c r="Z212">
        <v>0</v>
      </c>
    </row>
    <row r="213" spans="1:26">
      <c r="A213" s="10" t="s">
        <v>268</v>
      </c>
      <c r="B213" s="49" t="s">
        <v>345</v>
      </c>
      <c r="C213" s="49" t="s">
        <v>240</v>
      </c>
      <c r="D213" s="49">
        <v>290</v>
      </c>
      <c r="E213" s="49">
        <v>100</v>
      </c>
      <c r="F213" s="49">
        <v>11</v>
      </c>
      <c r="G213" s="49">
        <v>17</v>
      </c>
      <c r="H213" s="11">
        <v>7</v>
      </c>
      <c r="K213">
        <v>33</v>
      </c>
      <c r="L213">
        <v>0</v>
      </c>
      <c r="M213">
        <v>35</v>
      </c>
      <c r="N213">
        <v>12</v>
      </c>
      <c r="O213">
        <v>125</v>
      </c>
      <c r="P213">
        <v>5</v>
      </c>
      <c r="Q213">
        <v>41</v>
      </c>
      <c r="R213">
        <v>14</v>
      </c>
      <c r="S213">
        <v>1</v>
      </c>
      <c r="T213">
        <v>4</v>
      </c>
      <c r="U213">
        <v>34</v>
      </c>
      <c r="V213">
        <v>8</v>
      </c>
      <c r="W213">
        <v>10</v>
      </c>
      <c r="X213">
        <v>0</v>
      </c>
      <c r="Y213">
        <v>25</v>
      </c>
      <c r="Z213">
        <v>4</v>
      </c>
    </row>
    <row r="214" spans="1:26">
      <c r="A214" s="10" t="s">
        <v>268</v>
      </c>
      <c r="B214" s="49" t="s">
        <v>346</v>
      </c>
      <c r="C214" s="49" t="s">
        <v>234</v>
      </c>
      <c r="D214" s="49">
        <v>350</v>
      </c>
      <c r="E214" s="49">
        <v>110</v>
      </c>
      <c r="F214" s="49">
        <v>13</v>
      </c>
      <c r="G214" s="49">
        <v>19</v>
      </c>
      <c r="H214" s="11">
        <v>8</v>
      </c>
      <c r="K214">
        <v>38</v>
      </c>
      <c r="L214">
        <v>0</v>
      </c>
      <c r="M214">
        <v>40</v>
      </c>
      <c r="N214">
        <v>13</v>
      </c>
      <c r="O214">
        <v>150</v>
      </c>
      <c r="P214">
        <v>6</v>
      </c>
      <c r="Q214">
        <v>50</v>
      </c>
      <c r="R214">
        <v>17</v>
      </c>
      <c r="S214">
        <v>1</v>
      </c>
      <c r="T214">
        <v>5</v>
      </c>
      <c r="U214">
        <v>43</v>
      </c>
      <c r="V214">
        <v>9</v>
      </c>
      <c r="W214">
        <v>10</v>
      </c>
      <c r="X214">
        <v>0</v>
      </c>
      <c r="Y214">
        <v>30</v>
      </c>
      <c r="Z214">
        <v>6</v>
      </c>
    </row>
    <row r="215" spans="1:26">
      <c r="A215" s="10" t="s">
        <v>268</v>
      </c>
      <c r="B215" s="49" t="s">
        <v>347</v>
      </c>
      <c r="C215" s="49" t="s">
        <v>265</v>
      </c>
      <c r="D215" s="49">
        <v>480</v>
      </c>
      <c r="E215" s="49">
        <v>150</v>
      </c>
      <c r="F215" s="49">
        <v>16</v>
      </c>
      <c r="G215" s="49">
        <v>25</v>
      </c>
      <c r="H215" s="11">
        <v>10</v>
      </c>
      <c r="K215">
        <v>49</v>
      </c>
      <c r="L215">
        <v>0.5</v>
      </c>
      <c r="M215">
        <v>50</v>
      </c>
      <c r="N215">
        <v>17</v>
      </c>
      <c r="O215">
        <v>220</v>
      </c>
      <c r="P215">
        <v>9</v>
      </c>
      <c r="Q215">
        <v>70</v>
      </c>
      <c r="R215">
        <v>23</v>
      </c>
      <c r="S215">
        <v>2</v>
      </c>
      <c r="T215">
        <v>8</v>
      </c>
      <c r="U215">
        <v>62</v>
      </c>
      <c r="V215">
        <v>14</v>
      </c>
      <c r="W215">
        <v>15</v>
      </c>
      <c r="X215">
        <v>0</v>
      </c>
      <c r="Y215">
        <v>40</v>
      </c>
      <c r="Z215">
        <v>8</v>
      </c>
    </row>
    <row r="216" spans="1:26">
      <c r="A216" s="10" t="s">
        <v>268</v>
      </c>
      <c r="B216" s="49" t="s">
        <v>348</v>
      </c>
      <c r="C216" s="49" t="s">
        <v>240</v>
      </c>
      <c r="D216" s="49">
        <v>240</v>
      </c>
      <c r="E216" s="49">
        <v>45</v>
      </c>
      <c r="F216" s="49">
        <v>5</v>
      </c>
      <c r="G216" s="49">
        <v>8</v>
      </c>
      <c r="H216" s="11">
        <v>3</v>
      </c>
      <c r="K216">
        <v>16</v>
      </c>
      <c r="L216">
        <v>0</v>
      </c>
      <c r="M216">
        <v>20</v>
      </c>
      <c r="N216">
        <v>7</v>
      </c>
      <c r="O216">
        <v>125</v>
      </c>
      <c r="P216">
        <v>5</v>
      </c>
      <c r="Q216">
        <v>41</v>
      </c>
      <c r="R216">
        <v>14</v>
      </c>
      <c r="S216">
        <v>1</v>
      </c>
      <c r="T216">
        <v>4</v>
      </c>
      <c r="U216">
        <v>35</v>
      </c>
      <c r="V216">
        <v>8</v>
      </c>
      <c r="W216">
        <v>10</v>
      </c>
      <c r="X216">
        <v>0</v>
      </c>
      <c r="Y216">
        <v>25</v>
      </c>
      <c r="Z216">
        <v>4</v>
      </c>
    </row>
    <row r="217" spans="1:26">
      <c r="A217" s="10" t="s">
        <v>268</v>
      </c>
      <c r="B217" s="49" t="s">
        <v>349</v>
      </c>
      <c r="C217" s="49" t="s">
        <v>234</v>
      </c>
      <c r="D217" s="49">
        <v>290</v>
      </c>
      <c r="E217" s="49">
        <v>45</v>
      </c>
      <c r="F217" s="49">
        <v>5</v>
      </c>
      <c r="G217" s="49">
        <v>8</v>
      </c>
      <c r="H217" s="11">
        <v>3.5</v>
      </c>
      <c r="K217">
        <v>17</v>
      </c>
      <c r="L217">
        <v>0</v>
      </c>
      <c r="M217">
        <v>20</v>
      </c>
      <c r="N217">
        <v>7</v>
      </c>
      <c r="O217">
        <v>150</v>
      </c>
      <c r="P217">
        <v>6</v>
      </c>
      <c r="Q217">
        <v>50</v>
      </c>
      <c r="R217">
        <v>17</v>
      </c>
      <c r="S217">
        <v>1</v>
      </c>
      <c r="T217">
        <v>5</v>
      </c>
      <c r="U217">
        <v>43</v>
      </c>
      <c r="V217">
        <v>10</v>
      </c>
      <c r="W217">
        <v>15</v>
      </c>
      <c r="X217">
        <v>0</v>
      </c>
      <c r="Y217">
        <v>30</v>
      </c>
      <c r="Z217">
        <v>6</v>
      </c>
    </row>
    <row r="218" spans="1:26">
      <c r="A218" s="10" t="s">
        <v>268</v>
      </c>
      <c r="B218" s="49" t="s">
        <v>350</v>
      </c>
      <c r="C218" s="49" t="s">
        <v>265</v>
      </c>
      <c r="D218" s="49">
        <v>390</v>
      </c>
      <c r="E218" s="49">
        <v>50</v>
      </c>
      <c r="F218" s="49">
        <v>6</v>
      </c>
      <c r="G218" s="49">
        <v>9</v>
      </c>
      <c r="H218" s="11">
        <v>3.5</v>
      </c>
      <c r="K218">
        <v>18</v>
      </c>
      <c r="L218">
        <v>0</v>
      </c>
      <c r="M218">
        <v>25</v>
      </c>
      <c r="N218">
        <v>8</v>
      </c>
      <c r="O218">
        <v>220</v>
      </c>
      <c r="P218">
        <v>9</v>
      </c>
      <c r="Q218">
        <v>71</v>
      </c>
      <c r="R218">
        <v>24</v>
      </c>
      <c r="S218">
        <v>2</v>
      </c>
      <c r="T218">
        <v>8</v>
      </c>
      <c r="U218">
        <v>62</v>
      </c>
      <c r="V218">
        <v>14</v>
      </c>
      <c r="W218">
        <v>20</v>
      </c>
      <c r="X218">
        <v>0</v>
      </c>
      <c r="Y218">
        <v>45</v>
      </c>
      <c r="Z218">
        <v>8</v>
      </c>
    </row>
    <row r="219" spans="1:26">
      <c r="A219" s="10" t="s">
        <v>268</v>
      </c>
      <c r="B219" s="49" t="s">
        <v>351</v>
      </c>
      <c r="C219" s="49" t="s">
        <v>240</v>
      </c>
      <c r="D219" s="49">
        <v>280</v>
      </c>
      <c r="E219" s="49">
        <v>100</v>
      </c>
      <c r="F219" s="49">
        <v>11</v>
      </c>
      <c r="G219" s="49">
        <v>17</v>
      </c>
      <c r="H219" s="11">
        <v>7</v>
      </c>
      <c r="K219">
        <v>33</v>
      </c>
      <c r="L219">
        <v>0</v>
      </c>
      <c r="M219">
        <v>35</v>
      </c>
      <c r="N219">
        <v>12</v>
      </c>
      <c r="O219">
        <v>140</v>
      </c>
      <c r="P219">
        <v>6</v>
      </c>
      <c r="Q219">
        <v>38</v>
      </c>
      <c r="R219">
        <v>13</v>
      </c>
      <c r="S219">
        <v>0</v>
      </c>
      <c r="T219">
        <v>0</v>
      </c>
      <c r="U219">
        <v>33</v>
      </c>
      <c r="V219">
        <v>8</v>
      </c>
      <c r="W219">
        <v>10</v>
      </c>
      <c r="X219">
        <v>0</v>
      </c>
      <c r="Y219">
        <v>25</v>
      </c>
      <c r="Z219">
        <v>2</v>
      </c>
    </row>
    <row r="220" spans="1:26">
      <c r="A220" s="10" t="s">
        <v>268</v>
      </c>
      <c r="B220" s="49" t="s">
        <v>352</v>
      </c>
      <c r="C220" s="49" t="s">
        <v>234</v>
      </c>
      <c r="D220" s="49">
        <v>340</v>
      </c>
      <c r="E220" s="49">
        <v>110</v>
      </c>
      <c r="F220" s="49">
        <v>13</v>
      </c>
      <c r="G220" s="49">
        <v>19</v>
      </c>
      <c r="H220" s="11">
        <v>7</v>
      </c>
      <c r="K220">
        <v>37</v>
      </c>
      <c r="L220">
        <v>0</v>
      </c>
      <c r="M220">
        <v>40</v>
      </c>
      <c r="N220">
        <v>13</v>
      </c>
      <c r="O220">
        <v>170</v>
      </c>
      <c r="P220">
        <v>7</v>
      </c>
      <c r="Q220">
        <v>46</v>
      </c>
      <c r="R220">
        <v>15</v>
      </c>
      <c r="S220">
        <v>1</v>
      </c>
      <c r="T220">
        <v>2</v>
      </c>
      <c r="U220">
        <v>41</v>
      </c>
      <c r="V220">
        <v>9</v>
      </c>
      <c r="W220">
        <v>10</v>
      </c>
      <c r="X220">
        <v>0</v>
      </c>
      <c r="Y220">
        <v>30</v>
      </c>
      <c r="Z220">
        <v>2</v>
      </c>
    </row>
    <row r="221" spans="1:26">
      <c r="A221" s="10" t="s">
        <v>268</v>
      </c>
      <c r="B221" s="49" t="s">
        <v>353</v>
      </c>
      <c r="C221" s="49" t="s">
        <v>265</v>
      </c>
      <c r="D221" s="49">
        <v>460</v>
      </c>
      <c r="E221" s="49">
        <v>150</v>
      </c>
      <c r="F221" s="49">
        <v>16</v>
      </c>
      <c r="G221" s="49">
        <v>25</v>
      </c>
      <c r="H221" s="11">
        <v>10</v>
      </c>
      <c r="K221">
        <v>48</v>
      </c>
      <c r="L221">
        <v>0.5</v>
      </c>
      <c r="M221">
        <v>50</v>
      </c>
      <c r="N221">
        <v>17</v>
      </c>
      <c r="O221">
        <v>250</v>
      </c>
      <c r="P221">
        <v>10</v>
      </c>
      <c r="Q221">
        <v>65</v>
      </c>
      <c r="R221">
        <v>22</v>
      </c>
      <c r="S221">
        <v>1</v>
      </c>
      <c r="T221">
        <v>3</v>
      </c>
      <c r="U221">
        <v>59</v>
      </c>
      <c r="V221">
        <v>13</v>
      </c>
      <c r="W221">
        <v>15</v>
      </c>
      <c r="X221">
        <v>0</v>
      </c>
      <c r="Y221">
        <v>40</v>
      </c>
      <c r="Z221">
        <v>4</v>
      </c>
    </row>
    <row r="222" spans="1:26">
      <c r="A222" s="10" t="s">
        <v>268</v>
      </c>
      <c r="B222" s="49" t="s">
        <v>354</v>
      </c>
      <c r="C222" s="49" t="s">
        <v>240</v>
      </c>
      <c r="D222" s="49">
        <v>230</v>
      </c>
      <c r="E222" s="49">
        <v>45</v>
      </c>
      <c r="F222" s="49">
        <v>5</v>
      </c>
      <c r="G222" s="49">
        <v>8</v>
      </c>
      <c r="H222" s="11">
        <v>3</v>
      </c>
      <c r="K222">
        <v>16</v>
      </c>
      <c r="L222">
        <v>0</v>
      </c>
      <c r="M222">
        <v>20</v>
      </c>
      <c r="N222">
        <v>7</v>
      </c>
      <c r="O222">
        <v>140</v>
      </c>
      <c r="P222">
        <v>6</v>
      </c>
      <c r="Q222">
        <v>38</v>
      </c>
      <c r="R222">
        <v>13</v>
      </c>
      <c r="S222">
        <v>0</v>
      </c>
      <c r="T222">
        <v>0</v>
      </c>
      <c r="U222">
        <v>33</v>
      </c>
      <c r="V222">
        <v>8</v>
      </c>
      <c r="W222">
        <v>10</v>
      </c>
      <c r="X222">
        <v>0</v>
      </c>
      <c r="Y222">
        <v>25</v>
      </c>
      <c r="Z222">
        <v>2</v>
      </c>
    </row>
    <row r="223" spans="1:26">
      <c r="A223" s="10" t="s">
        <v>268</v>
      </c>
      <c r="B223" s="49" t="s">
        <v>355</v>
      </c>
      <c r="C223" s="49" t="s">
        <v>234</v>
      </c>
      <c r="D223" s="49">
        <v>270</v>
      </c>
      <c r="E223" s="49">
        <v>45</v>
      </c>
      <c r="F223" s="49">
        <v>5</v>
      </c>
      <c r="G223" s="49">
        <v>8</v>
      </c>
      <c r="H223" s="11">
        <v>3</v>
      </c>
      <c r="K223">
        <v>16</v>
      </c>
      <c r="L223">
        <v>0</v>
      </c>
      <c r="M223">
        <v>20</v>
      </c>
      <c r="N223">
        <v>7</v>
      </c>
      <c r="O223">
        <v>170</v>
      </c>
      <c r="P223">
        <v>7</v>
      </c>
      <c r="Q223">
        <v>47</v>
      </c>
      <c r="R223">
        <v>16</v>
      </c>
      <c r="S223">
        <v>1</v>
      </c>
      <c r="T223">
        <v>2</v>
      </c>
      <c r="U223">
        <v>41</v>
      </c>
      <c r="V223">
        <v>10</v>
      </c>
      <c r="W223">
        <v>15</v>
      </c>
      <c r="X223">
        <v>0</v>
      </c>
      <c r="Y223">
        <v>30</v>
      </c>
      <c r="Z223">
        <v>2</v>
      </c>
    </row>
    <row r="224" spans="1:26">
      <c r="A224" s="10" t="s">
        <v>268</v>
      </c>
      <c r="B224" s="49" t="s">
        <v>356</v>
      </c>
      <c r="C224" s="49" t="s">
        <v>265</v>
      </c>
      <c r="D224" s="49">
        <v>370</v>
      </c>
      <c r="E224" s="49">
        <v>50</v>
      </c>
      <c r="F224" s="49">
        <v>6</v>
      </c>
      <c r="G224" s="49">
        <v>8</v>
      </c>
      <c r="H224" s="11">
        <v>3.5</v>
      </c>
      <c r="K224">
        <v>17</v>
      </c>
      <c r="L224">
        <v>0</v>
      </c>
      <c r="M224">
        <v>25</v>
      </c>
      <c r="N224">
        <v>8</v>
      </c>
      <c r="O224">
        <v>250</v>
      </c>
      <c r="P224">
        <v>10</v>
      </c>
      <c r="Q224">
        <v>65</v>
      </c>
      <c r="R224">
        <v>22</v>
      </c>
      <c r="S224">
        <v>1</v>
      </c>
      <c r="T224">
        <v>3</v>
      </c>
      <c r="U224">
        <v>59</v>
      </c>
      <c r="V224">
        <v>14</v>
      </c>
      <c r="W224">
        <v>20</v>
      </c>
      <c r="X224">
        <v>0</v>
      </c>
      <c r="Y224">
        <v>45</v>
      </c>
      <c r="Z224">
        <v>4</v>
      </c>
    </row>
    <row r="225" spans="1:26">
      <c r="A225" s="10" t="s">
        <v>268</v>
      </c>
      <c r="B225" s="49" t="s">
        <v>357</v>
      </c>
      <c r="C225" s="49" t="s">
        <v>240</v>
      </c>
      <c r="D225" s="49">
        <v>450</v>
      </c>
      <c r="E225" s="49">
        <v>160</v>
      </c>
      <c r="F225" s="49">
        <v>18</v>
      </c>
      <c r="G225" s="49">
        <v>28</v>
      </c>
      <c r="H225" s="11">
        <v>12</v>
      </c>
      <c r="K225">
        <v>59</v>
      </c>
      <c r="L225">
        <v>1</v>
      </c>
      <c r="M225">
        <v>65</v>
      </c>
      <c r="N225">
        <v>21</v>
      </c>
      <c r="O225">
        <v>125</v>
      </c>
      <c r="P225">
        <v>5</v>
      </c>
      <c r="Q225">
        <v>65</v>
      </c>
      <c r="R225">
        <v>22</v>
      </c>
      <c r="S225">
        <v>1</v>
      </c>
      <c r="T225">
        <v>3</v>
      </c>
      <c r="U225">
        <v>57</v>
      </c>
      <c r="V225">
        <v>7</v>
      </c>
      <c r="W225">
        <v>15</v>
      </c>
      <c r="X225">
        <v>0</v>
      </c>
      <c r="Y225">
        <v>20</v>
      </c>
      <c r="Z225">
        <v>4</v>
      </c>
    </row>
    <row r="226" spans="1:26">
      <c r="A226" s="10" t="s">
        <v>268</v>
      </c>
      <c r="B226" s="49" t="s">
        <v>358</v>
      </c>
      <c r="C226" s="49" t="s">
        <v>234</v>
      </c>
      <c r="D226" s="49">
        <v>550</v>
      </c>
      <c r="E226" s="49">
        <v>200</v>
      </c>
      <c r="F226" s="49">
        <v>22</v>
      </c>
      <c r="G226" s="49">
        <v>34</v>
      </c>
      <c r="H226" s="11">
        <v>14</v>
      </c>
      <c r="K226">
        <v>71</v>
      </c>
      <c r="L226">
        <v>1</v>
      </c>
      <c r="M226">
        <v>75</v>
      </c>
      <c r="N226">
        <v>25</v>
      </c>
      <c r="O226">
        <v>160</v>
      </c>
      <c r="P226">
        <v>7</v>
      </c>
      <c r="Q226">
        <v>80</v>
      </c>
      <c r="R226">
        <v>27</v>
      </c>
      <c r="S226">
        <v>1</v>
      </c>
      <c r="T226">
        <v>4</v>
      </c>
      <c r="U226">
        <v>71</v>
      </c>
      <c r="V226">
        <v>9</v>
      </c>
      <c r="W226">
        <v>15</v>
      </c>
      <c r="X226">
        <v>0</v>
      </c>
      <c r="Y226">
        <v>25</v>
      </c>
      <c r="Z226">
        <v>4</v>
      </c>
    </row>
    <row r="227" spans="1:26">
      <c r="A227" s="10" t="s">
        <v>268</v>
      </c>
      <c r="B227" s="49" t="s">
        <v>359</v>
      </c>
      <c r="C227" s="49" t="s">
        <v>265</v>
      </c>
      <c r="D227" s="49">
        <v>670</v>
      </c>
      <c r="E227" s="49">
        <v>240</v>
      </c>
      <c r="F227" s="49">
        <v>26</v>
      </c>
      <c r="G227" s="49">
        <v>41</v>
      </c>
      <c r="H227" s="11">
        <v>17</v>
      </c>
      <c r="K227">
        <v>85</v>
      </c>
      <c r="L227">
        <v>1</v>
      </c>
      <c r="M227">
        <v>90</v>
      </c>
      <c r="N227">
        <v>30</v>
      </c>
      <c r="O227">
        <v>190</v>
      </c>
      <c r="P227">
        <v>8</v>
      </c>
      <c r="Q227">
        <v>98</v>
      </c>
      <c r="R227">
        <v>33</v>
      </c>
      <c r="S227">
        <v>1</v>
      </c>
      <c r="T227">
        <v>4</v>
      </c>
      <c r="U227">
        <v>88</v>
      </c>
      <c r="V227">
        <v>11</v>
      </c>
      <c r="W227">
        <v>20</v>
      </c>
      <c r="X227">
        <v>0</v>
      </c>
      <c r="Y227">
        <v>35</v>
      </c>
      <c r="Z227">
        <v>4</v>
      </c>
    </row>
    <row r="228" spans="1:26">
      <c r="A228" s="10" t="s">
        <v>268</v>
      </c>
      <c r="B228" s="49" t="s">
        <v>360</v>
      </c>
      <c r="C228" s="49" t="s">
        <v>240</v>
      </c>
      <c r="D228" s="49">
        <v>450</v>
      </c>
      <c r="E228" s="49">
        <v>170</v>
      </c>
      <c r="F228" s="49">
        <v>19</v>
      </c>
      <c r="G228" s="49">
        <v>29</v>
      </c>
      <c r="H228" s="11">
        <v>12</v>
      </c>
      <c r="K228">
        <v>60</v>
      </c>
      <c r="L228">
        <v>1</v>
      </c>
      <c r="M228">
        <v>65</v>
      </c>
      <c r="N228">
        <v>22</v>
      </c>
      <c r="O228">
        <v>125</v>
      </c>
      <c r="P228">
        <v>5</v>
      </c>
      <c r="Q228">
        <v>64</v>
      </c>
      <c r="R228">
        <v>21</v>
      </c>
      <c r="S228">
        <v>0</v>
      </c>
      <c r="T228">
        <v>0</v>
      </c>
      <c r="U228">
        <v>57</v>
      </c>
      <c r="V228">
        <v>7</v>
      </c>
      <c r="W228">
        <v>15</v>
      </c>
      <c r="X228">
        <v>0</v>
      </c>
      <c r="Y228">
        <v>25</v>
      </c>
      <c r="Z228">
        <v>2</v>
      </c>
    </row>
    <row r="229" spans="1:26">
      <c r="A229" s="10" t="s">
        <v>268</v>
      </c>
      <c r="B229" s="49" t="s">
        <v>361</v>
      </c>
      <c r="C229" s="49" t="s">
        <v>234</v>
      </c>
      <c r="D229" s="49">
        <v>550</v>
      </c>
      <c r="E229" s="49">
        <v>200</v>
      </c>
      <c r="F229" s="49">
        <v>23</v>
      </c>
      <c r="G229" s="49">
        <v>35</v>
      </c>
      <c r="H229" s="11">
        <v>15</v>
      </c>
      <c r="K229">
        <v>73</v>
      </c>
      <c r="L229">
        <v>1</v>
      </c>
      <c r="M229">
        <v>80</v>
      </c>
      <c r="N229">
        <v>27</v>
      </c>
      <c r="O229">
        <v>160</v>
      </c>
      <c r="P229">
        <v>7</v>
      </c>
      <c r="Q229">
        <v>79</v>
      </c>
      <c r="R229">
        <v>26</v>
      </c>
      <c r="S229">
        <v>0</v>
      </c>
      <c r="T229">
        <v>0</v>
      </c>
      <c r="U229">
        <v>71</v>
      </c>
      <c r="V229">
        <v>9</v>
      </c>
      <c r="W229">
        <v>20</v>
      </c>
      <c r="X229">
        <v>0</v>
      </c>
      <c r="Y229">
        <v>30</v>
      </c>
      <c r="Z229">
        <v>2</v>
      </c>
    </row>
    <row r="230" spans="1:26">
      <c r="A230" s="10" t="s">
        <v>268</v>
      </c>
      <c r="B230" s="49" t="s">
        <v>362</v>
      </c>
      <c r="C230" s="49" t="s">
        <v>265</v>
      </c>
      <c r="D230" s="49">
        <v>670</v>
      </c>
      <c r="E230" s="49">
        <v>250</v>
      </c>
      <c r="F230" s="49">
        <v>27</v>
      </c>
      <c r="G230" s="49">
        <v>42</v>
      </c>
      <c r="H230" s="11">
        <v>17</v>
      </c>
      <c r="K230">
        <v>87</v>
      </c>
      <c r="L230">
        <v>1.5</v>
      </c>
      <c r="M230">
        <v>95</v>
      </c>
      <c r="N230">
        <v>32</v>
      </c>
      <c r="O230">
        <v>190</v>
      </c>
      <c r="P230">
        <v>8</v>
      </c>
      <c r="Q230">
        <v>96</v>
      </c>
      <c r="R230">
        <v>32</v>
      </c>
      <c r="S230">
        <v>0</v>
      </c>
      <c r="T230">
        <v>0</v>
      </c>
      <c r="U230">
        <v>88</v>
      </c>
      <c r="V230">
        <v>11</v>
      </c>
      <c r="W230">
        <v>20</v>
      </c>
      <c r="X230">
        <v>0</v>
      </c>
      <c r="Y230">
        <v>35</v>
      </c>
      <c r="Z230">
        <v>2</v>
      </c>
    </row>
    <row r="231" spans="1:26">
      <c r="A231" s="10" t="s">
        <v>268</v>
      </c>
      <c r="B231" s="49" t="s">
        <v>363</v>
      </c>
      <c r="C231" s="49" t="s">
        <v>240</v>
      </c>
      <c r="D231" s="49">
        <v>530</v>
      </c>
      <c r="E231" s="49">
        <v>200</v>
      </c>
      <c r="F231" s="49">
        <v>23</v>
      </c>
      <c r="G231" s="49">
        <v>35</v>
      </c>
      <c r="H231" s="11">
        <v>14</v>
      </c>
      <c r="K231">
        <v>72</v>
      </c>
      <c r="L231">
        <v>1</v>
      </c>
      <c r="M231">
        <v>65</v>
      </c>
      <c r="N231">
        <v>22</v>
      </c>
      <c r="O231">
        <v>135</v>
      </c>
      <c r="P231">
        <v>6</v>
      </c>
      <c r="Q231">
        <v>76</v>
      </c>
      <c r="R231">
        <v>25</v>
      </c>
      <c r="S231">
        <v>1</v>
      </c>
      <c r="T231">
        <v>5</v>
      </c>
      <c r="U231">
        <v>67</v>
      </c>
      <c r="V231">
        <v>8</v>
      </c>
      <c r="W231">
        <v>15</v>
      </c>
      <c r="X231">
        <v>0</v>
      </c>
      <c r="Y231">
        <v>25</v>
      </c>
      <c r="Z231">
        <v>4</v>
      </c>
    </row>
    <row r="232" spans="1:26">
      <c r="A232" s="10" t="s">
        <v>268</v>
      </c>
      <c r="B232" s="49" t="s">
        <v>364</v>
      </c>
      <c r="C232" s="49" t="s">
        <v>234</v>
      </c>
      <c r="D232" s="49">
        <v>630</v>
      </c>
      <c r="E232" s="49">
        <v>240</v>
      </c>
      <c r="F232" s="49">
        <v>26</v>
      </c>
      <c r="G232" s="49">
        <v>41</v>
      </c>
      <c r="H232" s="11">
        <v>17</v>
      </c>
      <c r="K232">
        <v>85</v>
      </c>
      <c r="L232">
        <v>1</v>
      </c>
      <c r="M232">
        <v>80</v>
      </c>
      <c r="N232">
        <v>26</v>
      </c>
      <c r="O232">
        <v>160</v>
      </c>
      <c r="P232">
        <v>7</v>
      </c>
      <c r="Q232">
        <v>91</v>
      </c>
      <c r="R232">
        <v>30</v>
      </c>
      <c r="S232">
        <v>1</v>
      </c>
      <c r="T232">
        <v>5</v>
      </c>
      <c r="U232">
        <v>81</v>
      </c>
      <c r="V232">
        <v>9</v>
      </c>
      <c r="W232">
        <v>15</v>
      </c>
      <c r="X232">
        <v>0</v>
      </c>
      <c r="Y232">
        <v>30</v>
      </c>
      <c r="Z232">
        <v>4</v>
      </c>
    </row>
    <row r="233" spans="1:26">
      <c r="A233" s="10" t="s">
        <v>268</v>
      </c>
      <c r="B233" s="49" t="s">
        <v>365</v>
      </c>
      <c r="C233" s="49" t="s">
        <v>265</v>
      </c>
      <c r="D233" s="49">
        <v>760</v>
      </c>
      <c r="E233" s="49">
        <v>280</v>
      </c>
      <c r="F233" s="49">
        <v>31</v>
      </c>
      <c r="G233" s="49">
        <v>48</v>
      </c>
      <c r="H233" s="11">
        <v>20</v>
      </c>
      <c r="K233">
        <v>101</v>
      </c>
      <c r="L233">
        <v>1.5</v>
      </c>
      <c r="M233">
        <v>95</v>
      </c>
      <c r="N233">
        <v>32</v>
      </c>
      <c r="O233">
        <v>200</v>
      </c>
      <c r="P233">
        <v>8</v>
      </c>
      <c r="Q233">
        <v>111</v>
      </c>
      <c r="R233">
        <v>37</v>
      </c>
      <c r="S233">
        <v>1</v>
      </c>
      <c r="T233">
        <v>5</v>
      </c>
      <c r="U233">
        <v>99</v>
      </c>
      <c r="V233">
        <v>12</v>
      </c>
      <c r="W233">
        <v>20</v>
      </c>
      <c r="X233">
        <v>0</v>
      </c>
      <c r="Y233">
        <v>35</v>
      </c>
      <c r="Z233">
        <v>6</v>
      </c>
    </row>
    <row r="234" spans="1:26">
      <c r="A234" s="10" t="s">
        <v>366</v>
      </c>
      <c r="B234" s="49" t="s">
        <v>367</v>
      </c>
      <c r="C234" s="49" t="s">
        <v>240</v>
      </c>
      <c r="D234" s="49">
        <v>220</v>
      </c>
      <c r="E234" s="49">
        <v>5</v>
      </c>
      <c r="F234" s="49">
        <v>0.5</v>
      </c>
      <c r="G234" s="49">
        <v>1</v>
      </c>
      <c r="H234" s="11">
        <v>0</v>
      </c>
      <c r="K234">
        <v>0</v>
      </c>
      <c r="L234">
        <v>0</v>
      </c>
      <c r="M234">
        <v>5</v>
      </c>
      <c r="N234">
        <v>1</v>
      </c>
      <c r="O234">
        <v>40</v>
      </c>
      <c r="P234">
        <v>2</v>
      </c>
      <c r="Q234">
        <v>50</v>
      </c>
      <c r="R234">
        <v>17</v>
      </c>
      <c r="S234">
        <v>3</v>
      </c>
      <c r="T234">
        <v>12</v>
      </c>
      <c r="U234">
        <v>44</v>
      </c>
      <c r="V234">
        <v>2</v>
      </c>
      <c r="W234">
        <v>0</v>
      </c>
      <c r="X234">
        <v>2</v>
      </c>
      <c r="Y234">
        <v>6</v>
      </c>
      <c r="Z234">
        <v>2</v>
      </c>
    </row>
    <row r="235" spans="1:26">
      <c r="A235" s="10" t="s">
        <v>366</v>
      </c>
      <c r="B235" s="49" t="s">
        <v>368</v>
      </c>
      <c r="C235" s="49" t="s">
        <v>234</v>
      </c>
      <c r="D235" s="49">
        <v>260</v>
      </c>
      <c r="E235" s="49">
        <v>5</v>
      </c>
      <c r="F235" s="49">
        <v>1</v>
      </c>
      <c r="G235" s="49">
        <v>1</v>
      </c>
      <c r="H235" s="11">
        <v>0</v>
      </c>
      <c r="K235">
        <v>0</v>
      </c>
      <c r="L235">
        <v>0</v>
      </c>
      <c r="M235">
        <v>5</v>
      </c>
      <c r="N235">
        <v>1</v>
      </c>
      <c r="O235">
        <v>50</v>
      </c>
      <c r="P235">
        <v>2</v>
      </c>
      <c r="Q235">
        <v>62</v>
      </c>
      <c r="R235">
        <v>21</v>
      </c>
      <c r="S235">
        <v>4</v>
      </c>
      <c r="T235">
        <v>15</v>
      </c>
      <c r="U235">
        <v>54</v>
      </c>
      <c r="V235">
        <v>3</v>
      </c>
      <c r="W235">
        <v>0</v>
      </c>
      <c r="X235">
        <v>4</v>
      </c>
      <c r="Y235">
        <v>8</v>
      </c>
      <c r="Z235">
        <v>2</v>
      </c>
    </row>
    <row r="236" spans="1:26">
      <c r="A236" s="10" t="s">
        <v>366</v>
      </c>
      <c r="B236" s="49" t="s">
        <v>369</v>
      </c>
      <c r="C236" s="49" t="s">
        <v>265</v>
      </c>
      <c r="D236" s="49">
        <v>340</v>
      </c>
      <c r="E236" s="49">
        <v>10</v>
      </c>
      <c r="F236" s="49">
        <v>1</v>
      </c>
      <c r="G236" s="49">
        <v>2</v>
      </c>
      <c r="H236" s="11">
        <v>0.5</v>
      </c>
      <c r="K236">
        <v>3</v>
      </c>
      <c r="L236">
        <v>0</v>
      </c>
      <c r="M236">
        <v>5</v>
      </c>
      <c r="N236">
        <v>2</v>
      </c>
      <c r="O236">
        <v>65</v>
      </c>
      <c r="P236">
        <v>3</v>
      </c>
      <c r="Q236">
        <v>79</v>
      </c>
      <c r="R236">
        <v>26</v>
      </c>
      <c r="S236">
        <v>5</v>
      </c>
      <c r="T236">
        <v>19</v>
      </c>
      <c r="U236">
        <v>70</v>
      </c>
      <c r="V236">
        <v>4</v>
      </c>
      <c r="W236">
        <v>0</v>
      </c>
      <c r="X236">
        <v>4</v>
      </c>
      <c r="Y236">
        <v>10</v>
      </c>
      <c r="Z236">
        <v>2</v>
      </c>
    </row>
    <row r="237" spans="1:26">
      <c r="A237" s="10" t="s">
        <v>366</v>
      </c>
      <c r="B237" s="49" t="s">
        <v>370</v>
      </c>
      <c r="C237" s="49" t="s">
        <v>240</v>
      </c>
      <c r="D237" s="49">
        <v>210</v>
      </c>
      <c r="E237" s="49">
        <v>5</v>
      </c>
      <c r="F237" s="49">
        <v>0.5</v>
      </c>
      <c r="G237" s="49">
        <v>1</v>
      </c>
      <c r="H237" s="11">
        <v>0</v>
      </c>
      <c r="K237">
        <v>0</v>
      </c>
      <c r="L237">
        <v>0</v>
      </c>
      <c r="M237">
        <v>5</v>
      </c>
      <c r="N237">
        <v>1</v>
      </c>
      <c r="O237">
        <v>50</v>
      </c>
      <c r="P237">
        <v>2</v>
      </c>
      <c r="Q237">
        <v>47</v>
      </c>
      <c r="R237">
        <v>16</v>
      </c>
      <c r="S237">
        <v>3</v>
      </c>
      <c r="T237">
        <v>10</v>
      </c>
      <c r="U237">
        <v>44</v>
      </c>
      <c r="V237">
        <v>3</v>
      </c>
      <c r="W237">
        <v>0</v>
      </c>
      <c r="X237">
        <v>30</v>
      </c>
      <c r="Y237">
        <v>8</v>
      </c>
      <c r="Z237">
        <v>2</v>
      </c>
    </row>
    <row r="238" spans="1:26">
      <c r="A238" s="10" t="s">
        <v>366</v>
      </c>
      <c r="B238" s="49" t="s">
        <v>371</v>
      </c>
      <c r="C238" s="49" t="s">
        <v>234</v>
      </c>
      <c r="D238" s="49">
        <v>250</v>
      </c>
      <c r="E238" s="49">
        <v>5</v>
      </c>
      <c r="F238" s="49">
        <v>1</v>
      </c>
      <c r="G238" s="49">
        <v>1</v>
      </c>
      <c r="H238" s="11">
        <v>0</v>
      </c>
      <c r="K238">
        <v>0</v>
      </c>
      <c r="L238">
        <v>0</v>
      </c>
      <c r="M238">
        <v>5</v>
      </c>
      <c r="N238">
        <v>1</v>
      </c>
      <c r="O238">
        <v>60</v>
      </c>
      <c r="P238">
        <v>2</v>
      </c>
      <c r="Q238">
        <v>58</v>
      </c>
      <c r="R238">
        <v>19</v>
      </c>
      <c r="S238">
        <v>3</v>
      </c>
      <c r="T238">
        <v>13</v>
      </c>
      <c r="U238">
        <v>54</v>
      </c>
      <c r="V238">
        <v>4</v>
      </c>
      <c r="W238">
        <v>0</v>
      </c>
      <c r="X238">
        <v>35</v>
      </c>
      <c r="Y238">
        <v>8</v>
      </c>
      <c r="Z238">
        <v>4</v>
      </c>
    </row>
    <row r="239" spans="1:26">
      <c r="A239" s="10" t="s">
        <v>366</v>
      </c>
      <c r="B239" s="49" t="s">
        <v>372</v>
      </c>
      <c r="C239" s="49" t="s">
        <v>265</v>
      </c>
      <c r="D239" s="49">
        <v>330</v>
      </c>
      <c r="E239" s="49">
        <v>10</v>
      </c>
      <c r="F239" s="49">
        <v>1</v>
      </c>
      <c r="G239" s="49">
        <v>2</v>
      </c>
      <c r="H239" s="11">
        <v>0.5</v>
      </c>
      <c r="K239">
        <v>3</v>
      </c>
      <c r="L239">
        <v>0</v>
      </c>
      <c r="M239">
        <v>5</v>
      </c>
      <c r="N239">
        <v>2</v>
      </c>
      <c r="O239">
        <v>80</v>
      </c>
      <c r="P239">
        <v>3</v>
      </c>
      <c r="Q239">
        <v>74</v>
      </c>
      <c r="R239">
        <v>25</v>
      </c>
      <c r="S239">
        <v>4</v>
      </c>
      <c r="T239">
        <v>16</v>
      </c>
      <c r="U239">
        <v>70</v>
      </c>
      <c r="V239">
        <v>5</v>
      </c>
      <c r="W239">
        <v>0</v>
      </c>
      <c r="X239">
        <v>45</v>
      </c>
      <c r="Y239">
        <v>10</v>
      </c>
      <c r="Z239">
        <v>4</v>
      </c>
    </row>
    <row r="240" spans="1:26">
      <c r="A240" s="10" t="s">
        <v>366</v>
      </c>
      <c r="B240" s="49" t="s">
        <v>373</v>
      </c>
      <c r="C240" s="49" t="s">
        <v>240</v>
      </c>
      <c r="D240" s="49">
        <v>210</v>
      </c>
      <c r="E240" s="49">
        <v>5</v>
      </c>
      <c r="F240" s="49">
        <v>0.5</v>
      </c>
      <c r="G240" s="49">
        <v>1</v>
      </c>
      <c r="H240" s="11">
        <v>0</v>
      </c>
      <c r="K240">
        <v>0</v>
      </c>
      <c r="L240">
        <v>0</v>
      </c>
      <c r="M240">
        <v>5</v>
      </c>
      <c r="N240">
        <v>1</v>
      </c>
      <c r="O240">
        <v>40</v>
      </c>
      <c r="P240">
        <v>2</v>
      </c>
      <c r="Q240">
        <v>50</v>
      </c>
      <c r="R240">
        <v>17</v>
      </c>
      <c r="S240">
        <v>1</v>
      </c>
      <c r="T240">
        <v>4</v>
      </c>
      <c r="U240">
        <v>46</v>
      </c>
      <c r="V240">
        <v>2</v>
      </c>
      <c r="W240">
        <v>30</v>
      </c>
      <c r="X240">
        <v>20</v>
      </c>
      <c r="Y240">
        <v>8</v>
      </c>
      <c r="Z240">
        <v>2</v>
      </c>
    </row>
    <row r="241" spans="1:26">
      <c r="A241" s="10" t="s">
        <v>366</v>
      </c>
      <c r="B241" s="49" t="s">
        <v>374</v>
      </c>
      <c r="C241" s="49" t="s">
        <v>234</v>
      </c>
      <c r="D241" s="49">
        <v>260</v>
      </c>
      <c r="E241" s="49">
        <v>10</v>
      </c>
      <c r="F241" s="49">
        <v>1</v>
      </c>
      <c r="G241" s="49">
        <v>1</v>
      </c>
      <c r="H241" s="11">
        <v>0</v>
      </c>
      <c r="K241">
        <v>0</v>
      </c>
      <c r="L241">
        <v>0</v>
      </c>
      <c r="M241">
        <v>5</v>
      </c>
      <c r="N241">
        <v>1</v>
      </c>
      <c r="O241">
        <v>45</v>
      </c>
      <c r="P241">
        <v>2</v>
      </c>
      <c r="Q241">
        <v>61</v>
      </c>
      <c r="R241">
        <v>20</v>
      </c>
      <c r="S241">
        <v>1</v>
      </c>
      <c r="T241">
        <v>5</v>
      </c>
      <c r="U241">
        <v>56</v>
      </c>
      <c r="V241">
        <v>3</v>
      </c>
      <c r="W241">
        <v>40</v>
      </c>
      <c r="X241">
        <v>25</v>
      </c>
      <c r="Y241">
        <v>8</v>
      </c>
      <c r="Z241">
        <v>2</v>
      </c>
    </row>
    <row r="242" spans="1:26">
      <c r="A242" s="10" t="s">
        <v>366</v>
      </c>
      <c r="B242" s="49" t="s">
        <v>375</v>
      </c>
      <c r="C242" s="49" t="s">
        <v>265</v>
      </c>
      <c r="D242" s="49">
        <v>340</v>
      </c>
      <c r="E242" s="49">
        <v>10</v>
      </c>
      <c r="F242" s="49">
        <v>1</v>
      </c>
      <c r="G242" s="49">
        <v>2</v>
      </c>
      <c r="H242" s="11">
        <v>0.5</v>
      </c>
      <c r="K242">
        <v>3</v>
      </c>
      <c r="L242">
        <v>0</v>
      </c>
      <c r="M242">
        <v>5</v>
      </c>
      <c r="N242">
        <v>2</v>
      </c>
      <c r="O242">
        <v>60</v>
      </c>
      <c r="P242">
        <v>3</v>
      </c>
      <c r="Q242">
        <v>78</v>
      </c>
      <c r="R242">
        <v>26</v>
      </c>
      <c r="S242">
        <v>2</v>
      </c>
      <c r="T242">
        <v>6</v>
      </c>
      <c r="U242">
        <v>72</v>
      </c>
      <c r="V242">
        <v>4</v>
      </c>
      <c r="W242">
        <v>50</v>
      </c>
      <c r="X242">
        <v>30</v>
      </c>
      <c r="Y242">
        <v>10</v>
      </c>
      <c r="Z242">
        <v>2</v>
      </c>
    </row>
    <row r="243" spans="1:26">
      <c r="A243" s="10" t="s">
        <v>366</v>
      </c>
      <c r="B243" s="49" t="s">
        <v>376</v>
      </c>
      <c r="C243" s="49" t="s">
        <v>240</v>
      </c>
      <c r="D243" s="49">
        <v>530</v>
      </c>
      <c r="E243" s="49">
        <v>140</v>
      </c>
      <c r="F243" s="49">
        <v>15</v>
      </c>
      <c r="G243" s="49">
        <v>24</v>
      </c>
      <c r="H243" s="11">
        <v>10</v>
      </c>
      <c r="K243">
        <v>49</v>
      </c>
      <c r="L243">
        <v>1</v>
      </c>
      <c r="M243">
        <v>60</v>
      </c>
      <c r="N243">
        <v>20</v>
      </c>
      <c r="O243">
        <v>160</v>
      </c>
      <c r="P243">
        <v>7</v>
      </c>
      <c r="Q243">
        <v>86</v>
      </c>
      <c r="R243">
        <v>29</v>
      </c>
      <c r="S243">
        <v>0</v>
      </c>
      <c r="T243">
        <v>0</v>
      </c>
      <c r="U243">
        <v>63</v>
      </c>
      <c r="V243">
        <v>11</v>
      </c>
      <c r="W243">
        <v>20</v>
      </c>
      <c r="X243">
        <v>0</v>
      </c>
      <c r="Y243">
        <v>40</v>
      </c>
      <c r="Z243">
        <v>0</v>
      </c>
    </row>
    <row r="244" spans="1:26">
      <c r="A244" s="10" t="s">
        <v>366</v>
      </c>
      <c r="B244" s="49" t="s">
        <v>377</v>
      </c>
      <c r="C244" s="49" t="s">
        <v>234</v>
      </c>
      <c r="D244" s="49">
        <v>660</v>
      </c>
      <c r="E244" s="49">
        <v>170</v>
      </c>
      <c r="F244" s="49">
        <v>19</v>
      </c>
      <c r="G244" s="49">
        <v>29</v>
      </c>
      <c r="H244" s="11">
        <v>12</v>
      </c>
      <c r="K244">
        <v>61</v>
      </c>
      <c r="L244">
        <v>1</v>
      </c>
      <c r="M244">
        <v>75</v>
      </c>
      <c r="N244">
        <v>24</v>
      </c>
      <c r="O244">
        <v>200</v>
      </c>
      <c r="P244">
        <v>9</v>
      </c>
      <c r="Q244">
        <v>109</v>
      </c>
      <c r="R244">
        <v>36</v>
      </c>
      <c r="S244">
        <v>0</v>
      </c>
      <c r="T244">
        <v>0</v>
      </c>
      <c r="U244">
        <v>81</v>
      </c>
      <c r="V244">
        <v>14</v>
      </c>
      <c r="W244">
        <v>25</v>
      </c>
      <c r="X244">
        <v>0</v>
      </c>
      <c r="Y244">
        <v>50</v>
      </c>
      <c r="Z244">
        <v>0</v>
      </c>
    </row>
    <row r="245" spans="1:26">
      <c r="A245" s="10" t="s">
        <v>366</v>
      </c>
      <c r="B245" s="49" t="s">
        <v>378</v>
      </c>
      <c r="C245" s="49" t="s">
        <v>265</v>
      </c>
      <c r="D245" s="49">
        <v>820</v>
      </c>
      <c r="E245" s="49">
        <v>210</v>
      </c>
      <c r="F245" s="49">
        <v>23</v>
      </c>
      <c r="G245" s="49">
        <v>35</v>
      </c>
      <c r="H245" s="11">
        <v>15</v>
      </c>
      <c r="K245">
        <v>73</v>
      </c>
      <c r="L245">
        <v>1</v>
      </c>
      <c r="M245">
        <v>90</v>
      </c>
      <c r="N245">
        <v>29</v>
      </c>
      <c r="O245">
        <v>260</v>
      </c>
      <c r="P245">
        <v>11</v>
      </c>
      <c r="Q245">
        <v>135</v>
      </c>
      <c r="R245">
        <v>45</v>
      </c>
      <c r="S245">
        <v>0</v>
      </c>
      <c r="T245">
        <v>0</v>
      </c>
      <c r="U245">
        <v>101</v>
      </c>
      <c r="V245">
        <v>18</v>
      </c>
      <c r="W245">
        <v>30</v>
      </c>
      <c r="X245">
        <v>0</v>
      </c>
      <c r="Y245">
        <v>60</v>
      </c>
      <c r="Z245">
        <v>0</v>
      </c>
    </row>
    <row r="246" spans="1:26">
      <c r="A246" s="10" t="s">
        <v>366</v>
      </c>
      <c r="B246" s="49" t="s">
        <v>379</v>
      </c>
      <c r="C246" s="49" t="s">
        <v>240</v>
      </c>
      <c r="D246" s="49">
        <v>550</v>
      </c>
      <c r="E246" s="49">
        <v>150</v>
      </c>
      <c r="F246" s="49">
        <v>16</v>
      </c>
      <c r="G246" s="49">
        <v>25</v>
      </c>
      <c r="H246" s="11">
        <v>10</v>
      </c>
      <c r="K246">
        <v>52</v>
      </c>
      <c r="L246">
        <v>1</v>
      </c>
      <c r="M246">
        <v>60</v>
      </c>
      <c r="N246">
        <v>21</v>
      </c>
      <c r="O246">
        <v>160</v>
      </c>
      <c r="P246">
        <v>7</v>
      </c>
      <c r="Q246">
        <v>90</v>
      </c>
      <c r="R246">
        <v>30</v>
      </c>
      <c r="S246">
        <v>0</v>
      </c>
      <c r="T246">
        <v>0</v>
      </c>
      <c r="U246">
        <v>79</v>
      </c>
      <c r="V246">
        <v>12</v>
      </c>
      <c r="W246">
        <v>20</v>
      </c>
      <c r="X246">
        <v>0</v>
      </c>
      <c r="Y246">
        <v>40</v>
      </c>
      <c r="Z246">
        <v>0</v>
      </c>
    </row>
    <row r="247" spans="1:26">
      <c r="A247" s="10" t="s">
        <v>366</v>
      </c>
      <c r="B247" s="49" t="s">
        <v>380</v>
      </c>
      <c r="C247" s="49" t="s">
        <v>234</v>
      </c>
      <c r="D247" s="49">
        <v>690</v>
      </c>
      <c r="E247" s="49">
        <v>180</v>
      </c>
      <c r="F247" s="49">
        <v>20</v>
      </c>
      <c r="G247" s="49">
        <v>30</v>
      </c>
      <c r="H247" s="11">
        <v>13</v>
      </c>
      <c r="K247">
        <v>63</v>
      </c>
      <c r="L247">
        <v>1</v>
      </c>
      <c r="M247">
        <v>75</v>
      </c>
      <c r="N247">
        <v>25</v>
      </c>
      <c r="O247">
        <v>210</v>
      </c>
      <c r="P247">
        <v>9</v>
      </c>
      <c r="Q247">
        <v>114</v>
      </c>
      <c r="R247">
        <v>38</v>
      </c>
      <c r="S247">
        <v>0</v>
      </c>
      <c r="T247">
        <v>0</v>
      </c>
      <c r="U247">
        <v>100</v>
      </c>
      <c r="V247">
        <v>15</v>
      </c>
      <c r="W247">
        <v>25</v>
      </c>
      <c r="X247">
        <v>0</v>
      </c>
      <c r="Y247">
        <v>50</v>
      </c>
      <c r="Z247">
        <v>0</v>
      </c>
    </row>
    <row r="248" spans="1:26">
      <c r="A248" s="10" t="s">
        <v>366</v>
      </c>
      <c r="B248" s="49" t="s">
        <v>381</v>
      </c>
      <c r="C248" s="49" t="s">
        <v>265</v>
      </c>
      <c r="D248" s="49">
        <v>850</v>
      </c>
      <c r="E248" s="49">
        <v>210</v>
      </c>
      <c r="F248" s="49">
        <v>24</v>
      </c>
      <c r="G248" s="49">
        <v>36</v>
      </c>
      <c r="H248" s="11">
        <v>15</v>
      </c>
      <c r="K248">
        <v>75</v>
      </c>
      <c r="L248">
        <v>1</v>
      </c>
      <c r="M248">
        <v>90</v>
      </c>
      <c r="N248">
        <v>30</v>
      </c>
      <c r="O248">
        <v>260</v>
      </c>
      <c r="P248">
        <v>11</v>
      </c>
      <c r="Q248">
        <v>140</v>
      </c>
      <c r="R248">
        <v>47</v>
      </c>
      <c r="S248">
        <v>0</v>
      </c>
      <c r="T248">
        <v>0</v>
      </c>
      <c r="U248">
        <v>123</v>
      </c>
      <c r="V248">
        <v>18</v>
      </c>
      <c r="W248">
        <v>30</v>
      </c>
      <c r="X248">
        <v>0</v>
      </c>
      <c r="Y248">
        <v>70</v>
      </c>
      <c r="Z248">
        <v>0</v>
      </c>
    </row>
    <row r="249" spans="1:26">
      <c r="A249" s="10" t="s">
        <v>366</v>
      </c>
      <c r="B249" s="49" t="s">
        <v>382</v>
      </c>
      <c r="C249" s="49" t="s">
        <v>240</v>
      </c>
      <c r="D249" s="49">
        <v>560</v>
      </c>
      <c r="E249" s="49">
        <v>150</v>
      </c>
      <c r="F249" s="49">
        <v>16</v>
      </c>
      <c r="G249" s="49">
        <v>25</v>
      </c>
      <c r="H249" s="11">
        <v>10</v>
      </c>
      <c r="K249">
        <v>51</v>
      </c>
      <c r="L249">
        <v>1</v>
      </c>
      <c r="M249">
        <v>60</v>
      </c>
      <c r="N249">
        <v>20</v>
      </c>
      <c r="O249">
        <v>240</v>
      </c>
      <c r="P249">
        <v>10</v>
      </c>
      <c r="Q249">
        <v>91</v>
      </c>
      <c r="R249">
        <v>30</v>
      </c>
      <c r="S249">
        <v>1</v>
      </c>
      <c r="T249">
        <v>5</v>
      </c>
      <c r="U249">
        <v>77</v>
      </c>
      <c r="V249">
        <v>12</v>
      </c>
      <c r="W249">
        <v>20</v>
      </c>
      <c r="X249">
        <v>0</v>
      </c>
      <c r="Y249">
        <v>40</v>
      </c>
      <c r="Z249">
        <v>8</v>
      </c>
    </row>
    <row r="250" spans="1:26">
      <c r="A250" s="10" t="s">
        <v>366</v>
      </c>
      <c r="B250" s="49" t="s">
        <v>383</v>
      </c>
      <c r="C250" s="49" t="s">
        <v>234</v>
      </c>
      <c r="D250" s="49">
        <v>700</v>
      </c>
      <c r="E250" s="49">
        <v>180</v>
      </c>
      <c r="F250" s="49">
        <v>20</v>
      </c>
      <c r="G250" s="49">
        <v>30</v>
      </c>
      <c r="H250" s="11">
        <v>12</v>
      </c>
      <c r="K250">
        <v>62</v>
      </c>
      <c r="L250">
        <v>1</v>
      </c>
      <c r="M250">
        <v>75</v>
      </c>
      <c r="N250">
        <v>24</v>
      </c>
      <c r="O250">
        <v>300</v>
      </c>
      <c r="P250">
        <v>13</v>
      </c>
      <c r="Q250">
        <v>114</v>
      </c>
      <c r="R250">
        <v>38</v>
      </c>
      <c r="S250">
        <v>2</v>
      </c>
      <c r="T250">
        <v>6</v>
      </c>
      <c r="U250">
        <v>97</v>
      </c>
      <c r="V250">
        <v>15</v>
      </c>
      <c r="W250">
        <v>25</v>
      </c>
      <c r="X250">
        <v>0</v>
      </c>
      <c r="Y250">
        <v>50</v>
      </c>
      <c r="Z250">
        <v>10</v>
      </c>
    </row>
    <row r="251" spans="1:26">
      <c r="A251" s="10" t="s">
        <v>366</v>
      </c>
      <c r="B251" s="49" t="s">
        <v>384</v>
      </c>
      <c r="C251" s="49" t="s">
        <v>265</v>
      </c>
      <c r="D251" s="49">
        <v>850</v>
      </c>
      <c r="E251" s="49">
        <v>210</v>
      </c>
      <c r="F251" s="49">
        <v>23</v>
      </c>
      <c r="G251" s="49">
        <v>36</v>
      </c>
      <c r="H251" s="11">
        <v>15</v>
      </c>
      <c r="K251">
        <v>74</v>
      </c>
      <c r="L251">
        <v>1</v>
      </c>
      <c r="M251">
        <v>85</v>
      </c>
      <c r="N251">
        <v>29</v>
      </c>
      <c r="O251">
        <v>380</v>
      </c>
      <c r="P251">
        <v>16</v>
      </c>
      <c r="Q251">
        <v>141</v>
      </c>
      <c r="R251">
        <v>47</v>
      </c>
      <c r="S251">
        <v>2</v>
      </c>
      <c r="T251">
        <v>8</v>
      </c>
      <c r="U251">
        <v>120</v>
      </c>
      <c r="V251">
        <v>19</v>
      </c>
      <c r="W251">
        <v>30</v>
      </c>
      <c r="X251">
        <v>0</v>
      </c>
      <c r="Y251">
        <v>60</v>
      </c>
      <c r="Z251">
        <v>15</v>
      </c>
    </row>
    <row r="252" spans="1:26">
      <c r="A252" s="10" t="s">
        <v>366</v>
      </c>
      <c r="B252" s="49" t="s">
        <v>385</v>
      </c>
      <c r="C252" s="49" t="s">
        <v>234</v>
      </c>
      <c r="D252" s="49">
        <v>660</v>
      </c>
      <c r="E252" s="49">
        <v>170</v>
      </c>
      <c r="F252" s="49">
        <v>19</v>
      </c>
      <c r="G252" s="49">
        <v>29</v>
      </c>
      <c r="H252" s="11">
        <v>12</v>
      </c>
      <c r="K252">
        <v>61</v>
      </c>
      <c r="L252">
        <v>1</v>
      </c>
      <c r="M252">
        <v>75</v>
      </c>
      <c r="N252">
        <v>24</v>
      </c>
      <c r="O252">
        <v>210</v>
      </c>
      <c r="P252">
        <v>9</v>
      </c>
      <c r="Q252">
        <v>109</v>
      </c>
      <c r="R252">
        <v>36</v>
      </c>
      <c r="S252">
        <v>0</v>
      </c>
      <c r="T252">
        <v>0</v>
      </c>
      <c r="U252">
        <v>93</v>
      </c>
      <c r="V252">
        <v>14</v>
      </c>
      <c r="W252">
        <v>25</v>
      </c>
      <c r="X252">
        <v>0</v>
      </c>
      <c r="Y252">
        <v>50</v>
      </c>
      <c r="Z252">
        <v>0</v>
      </c>
    </row>
    <row r="253" spans="1:26">
      <c r="A253" s="10" t="s">
        <v>366</v>
      </c>
      <c r="B253" s="49" t="s">
        <v>386</v>
      </c>
      <c r="C253" s="49" t="s">
        <v>265</v>
      </c>
      <c r="D253" s="49">
        <v>820</v>
      </c>
      <c r="E253" s="49">
        <v>210</v>
      </c>
      <c r="F253" s="49">
        <v>23</v>
      </c>
      <c r="G253" s="49">
        <v>35</v>
      </c>
      <c r="H253" s="11">
        <v>15</v>
      </c>
      <c r="K253">
        <v>73</v>
      </c>
      <c r="L253">
        <v>1</v>
      </c>
      <c r="M253">
        <v>90</v>
      </c>
      <c r="N253">
        <v>29</v>
      </c>
      <c r="O253">
        <v>260</v>
      </c>
      <c r="P253">
        <v>11</v>
      </c>
      <c r="Q253">
        <v>135</v>
      </c>
      <c r="R253">
        <v>45</v>
      </c>
      <c r="S253">
        <v>0</v>
      </c>
      <c r="T253">
        <v>0</v>
      </c>
      <c r="U253">
        <v>115</v>
      </c>
      <c r="V253">
        <v>18</v>
      </c>
      <c r="W253">
        <v>30</v>
      </c>
      <c r="X253">
        <v>0</v>
      </c>
      <c r="Y253">
        <v>60</v>
      </c>
      <c r="Z253">
        <v>0</v>
      </c>
    </row>
    <row r="254" spans="1:26">
      <c r="A254" s="10" t="s">
        <v>366</v>
      </c>
      <c r="B254" s="49" t="s">
        <v>387</v>
      </c>
      <c r="C254" s="49" t="s">
        <v>160</v>
      </c>
      <c r="D254" s="49">
        <v>650</v>
      </c>
      <c r="E254" s="49">
        <v>210</v>
      </c>
      <c r="F254" s="49">
        <v>23</v>
      </c>
      <c r="G254" s="49">
        <v>35</v>
      </c>
      <c r="H254" s="11">
        <v>14</v>
      </c>
      <c r="K254">
        <v>72</v>
      </c>
      <c r="L254">
        <v>0.5</v>
      </c>
      <c r="M254">
        <v>50</v>
      </c>
      <c r="N254">
        <v>17</v>
      </c>
      <c r="O254">
        <v>180</v>
      </c>
      <c r="P254">
        <v>7</v>
      </c>
      <c r="Q254">
        <v>96</v>
      </c>
      <c r="R254">
        <v>32</v>
      </c>
      <c r="S254">
        <v>1</v>
      </c>
      <c r="T254">
        <v>6</v>
      </c>
      <c r="U254">
        <v>89</v>
      </c>
      <c r="V254">
        <v>13</v>
      </c>
      <c r="W254">
        <v>15</v>
      </c>
      <c r="X254">
        <v>0</v>
      </c>
      <c r="Y254">
        <v>45</v>
      </c>
      <c r="Z254">
        <v>8</v>
      </c>
    </row>
    <row r="255" spans="1:26">
      <c r="A255" s="10" t="s">
        <v>366</v>
      </c>
      <c r="B255" s="49" t="s">
        <v>388</v>
      </c>
      <c r="C255" s="49" t="s">
        <v>389</v>
      </c>
      <c r="D255" s="49">
        <v>930</v>
      </c>
      <c r="E255" s="49">
        <v>290</v>
      </c>
      <c r="F255" s="49">
        <v>33</v>
      </c>
      <c r="G255" s="49">
        <v>50</v>
      </c>
      <c r="H255" s="11">
        <v>20</v>
      </c>
      <c r="K255">
        <v>102</v>
      </c>
      <c r="L255">
        <v>1</v>
      </c>
      <c r="M255">
        <v>75</v>
      </c>
      <c r="N255">
        <v>25</v>
      </c>
      <c r="O255">
        <v>260</v>
      </c>
      <c r="P255">
        <v>11</v>
      </c>
      <c r="Q255">
        <v>139</v>
      </c>
      <c r="R255">
        <v>46</v>
      </c>
      <c r="S255">
        <v>2</v>
      </c>
      <c r="T255">
        <v>7</v>
      </c>
      <c r="U255">
        <v>128</v>
      </c>
      <c r="V255">
        <v>20</v>
      </c>
      <c r="W255">
        <v>25</v>
      </c>
      <c r="X255">
        <v>0</v>
      </c>
      <c r="Y255">
        <v>70</v>
      </c>
      <c r="Z255">
        <v>10</v>
      </c>
    </row>
    <row r="256" spans="1:26">
      <c r="A256" s="10" t="s">
        <v>366</v>
      </c>
      <c r="B256" s="49" t="s">
        <v>390</v>
      </c>
      <c r="C256" s="49" t="s">
        <v>391</v>
      </c>
      <c r="D256" s="49">
        <v>430</v>
      </c>
      <c r="E256" s="49">
        <v>140</v>
      </c>
      <c r="F256" s="49">
        <v>15</v>
      </c>
      <c r="G256" s="49">
        <v>24</v>
      </c>
      <c r="H256" s="11">
        <v>10</v>
      </c>
      <c r="K256">
        <v>48</v>
      </c>
      <c r="L256">
        <v>0</v>
      </c>
      <c r="M256">
        <v>35</v>
      </c>
      <c r="N256">
        <v>11</v>
      </c>
      <c r="O256">
        <v>120</v>
      </c>
      <c r="P256">
        <v>5</v>
      </c>
      <c r="Q256">
        <v>64</v>
      </c>
      <c r="R256">
        <v>21</v>
      </c>
      <c r="S256">
        <v>1</v>
      </c>
      <c r="T256">
        <v>4</v>
      </c>
      <c r="U256">
        <v>59</v>
      </c>
      <c r="V256">
        <v>9</v>
      </c>
      <c r="W256">
        <v>10</v>
      </c>
      <c r="X256">
        <v>0</v>
      </c>
      <c r="Y256">
        <v>30</v>
      </c>
      <c r="Z256">
        <v>4</v>
      </c>
    </row>
    <row r="257" spans="1:26">
      <c r="A257" s="10" t="s">
        <v>366</v>
      </c>
      <c r="B257" s="49" t="s">
        <v>392</v>
      </c>
      <c r="C257" s="49" t="s">
        <v>393</v>
      </c>
      <c r="D257" s="49">
        <v>510</v>
      </c>
      <c r="E257" s="49">
        <v>150</v>
      </c>
      <c r="F257" s="49">
        <v>17</v>
      </c>
      <c r="G257" s="49">
        <v>26</v>
      </c>
      <c r="H257" s="11">
        <v>9</v>
      </c>
      <c r="K257">
        <v>44</v>
      </c>
      <c r="L257">
        <v>0.5</v>
      </c>
      <c r="M257">
        <v>45</v>
      </c>
      <c r="N257">
        <v>14</v>
      </c>
      <c r="O257">
        <v>280</v>
      </c>
      <c r="P257">
        <v>12</v>
      </c>
      <c r="Q257">
        <v>80</v>
      </c>
      <c r="R257">
        <v>27</v>
      </c>
      <c r="S257">
        <v>1</v>
      </c>
      <c r="T257">
        <v>4</v>
      </c>
      <c r="U257">
        <v>64</v>
      </c>
      <c r="V257">
        <v>12</v>
      </c>
      <c r="W257">
        <v>15</v>
      </c>
      <c r="X257">
        <v>0</v>
      </c>
      <c r="Y257">
        <v>40</v>
      </c>
      <c r="Z257">
        <v>8</v>
      </c>
    </row>
    <row r="258" spans="1:26">
      <c r="A258" s="10" t="s">
        <v>366</v>
      </c>
      <c r="B258" s="49" t="s">
        <v>394</v>
      </c>
      <c r="C258" s="49" t="s">
        <v>395</v>
      </c>
      <c r="D258" s="49">
        <v>690</v>
      </c>
      <c r="E258" s="49">
        <v>200</v>
      </c>
      <c r="F258" s="49">
        <v>23</v>
      </c>
      <c r="G258" s="49">
        <v>35</v>
      </c>
      <c r="H258" s="11">
        <v>12</v>
      </c>
      <c r="K258">
        <v>58</v>
      </c>
      <c r="L258">
        <v>1</v>
      </c>
      <c r="M258">
        <v>55</v>
      </c>
      <c r="N258">
        <v>19</v>
      </c>
      <c r="O258">
        <v>380</v>
      </c>
      <c r="P258">
        <v>16</v>
      </c>
      <c r="Q258">
        <v>106</v>
      </c>
      <c r="R258">
        <v>35</v>
      </c>
      <c r="S258">
        <v>1</v>
      </c>
      <c r="T258">
        <v>5</v>
      </c>
      <c r="U258">
        <v>85</v>
      </c>
      <c r="V258">
        <v>15</v>
      </c>
      <c r="W258">
        <v>20</v>
      </c>
      <c r="X258">
        <v>0</v>
      </c>
      <c r="Y258">
        <v>50</v>
      </c>
      <c r="Z258">
        <v>10</v>
      </c>
    </row>
    <row r="259" spans="1:26">
      <c r="A259" s="10" t="s">
        <v>366</v>
      </c>
      <c r="B259" s="49" t="s">
        <v>396</v>
      </c>
      <c r="C259" s="49" t="s">
        <v>126</v>
      </c>
      <c r="D259" s="49">
        <v>340</v>
      </c>
      <c r="E259" s="49">
        <v>100</v>
      </c>
      <c r="F259" s="49">
        <v>11</v>
      </c>
      <c r="G259" s="49">
        <v>17</v>
      </c>
      <c r="H259" s="11">
        <v>6</v>
      </c>
      <c r="K259">
        <v>29</v>
      </c>
      <c r="L259">
        <v>0</v>
      </c>
      <c r="M259">
        <v>30</v>
      </c>
      <c r="N259">
        <v>9</v>
      </c>
      <c r="O259">
        <v>190</v>
      </c>
      <c r="P259">
        <v>8</v>
      </c>
      <c r="Q259">
        <v>53</v>
      </c>
      <c r="R259">
        <v>18</v>
      </c>
      <c r="S259">
        <v>1</v>
      </c>
      <c r="T259">
        <v>2</v>
      </c>
      <c r="U259">
        <v>43</v>
      </c>
      <c r="V259">
        <v>8</v>
      </c>
      <c r="W259">
        <v>10</v>
      </c>
      <c r="X259">
        <v>0</v>
      </c>
      <c r="Y259">
        <v>25</v>
      </c>
      <c r="Z259">
        <v>6</v>
      </c>
    </row>
    <row r="260" spans="1:26">
      <c r="A260" s="10" t="s">
        <v>366</v>
      </c>
      <c r="B260" s="49" t="s">
        <v>397</v>
      </c>
      <c r="C260" s="49" t="s">
        <v>398</v>
      </c>
      <c r="D260" s="49">
        <v>810</v>
      </c>
      <c r="E260" s="49">
        <v>290</v>
      </c>
      <c r="F260" s="49">
        <v>32</v>
      </c>
      <c r="G260" s="49">
        <v>50</v>
      </c>
      <c r="H260" s="11">
        <v>15</v>
      </c>
      <c r="K260">
        <v>76</v>
      </c>
      <c r="L260">
        <v>1</v>
      </c>
      <c r="M260">
        <v>60</v>
      </c>
      <c r="N260">
        <v>20</v>
      </c>
      <c r="O260">
        <v>400</v>
      </c>
      <c r="P260">
        <v>17</v>
      </c>
      <c r="Q260">
        <v>114</v>
      </c>
      <c r="R260">
        <v>38</v>
      </c>
      <c r="S260">
        <v>2</v>
      </c>
      <c r="T260">
        <v>9</v>
      </c>
      <c r="U260">
        <v>103</v>
      </c>
      <c r="V260">
        <v>21</v>
      </c>
      <c r="W260">
        <v>20</v>
      </c>
      <c r="X260">
        <v>0</v>
      </c>
      <c r="Y260">
        <v>60</v>
      </c>
      <c r="Z260">
        <v>6</v>
      </c>
    </row>
    <row r="261" spans="1:26" ht="14.65" thickBot="1">
      <c r="A261" s="12" t="s">
        <v>366</v>
      </c>
      <c r="B261" s="50" t="s">
        <v>399</v>
      </c>
      <c r="C261" s="50" t="s">
        <v>107</v>
      </c>
      <c r="D261" s="50">
        <v>410</v>
      </c>
      <c r="E261" s="50">
        <v>150</v>
      </c>
      <c r="F261" s="50">
        <v>16</v>
      </c>
      <c r="G261" s="50">
        <v>25</v>
      </c>
      <c r="H261" s="13">
        <v>8</v>
      </c>
      <c r="K261">
        <v>38</v>
      </c>
      <c r="L261">
        <v>0</v>
      </c>
      <c r="M261">
        <v>30</v>
      </c>
      <c r="N261">
        <v>10</v>
      </c>
      <c r="O261">
        <v>200</v>
      </c>
      <c r="P261">
        <v>8</v>
      </c>
      <c r="Q261">
        <v>57</v>
      </c>
      <c r="R261">
        <v>19</v>
      </c>
      <c r="S261">
        <v>1</v>
      </c>
      <c r="T261">
        <v>5</v>
      </c>
      <c r="U261">
        <v>51</v>
      </c>
      <c r="V261">
        <v>10</v>
      </c>
      <c r="W261">
        <v>10</v>
      </c>
      <c r="X261">
        <v>0</v>
      </c>
      <c r="Y261">
        <v>30</v>
      </c>
      <c r="Z261">
        <v>4</v>
      </c>
    </row>
    <row r="262" spans="1:26" ht="14.65" thickTop="1"/>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DD3029-BAE2-40B1-BB70-93F9DC3171E4}">
  <dimension ref="A1:B20"/>
  <sheetViews>
    <sheetView showGridLines="0" workbookViewId="0">
      <selection activeCell="D12" sqref="D12"/>
    </sheetView>
  </sheetViews>
  <sheetFormatPr defaultColWidth="12.59765625" defaultRowHeight="14.25"/>
  <cols>
    <col min="1" max="1" width="19.796875" bestFit="1" customWidth="1"/>
    <col min="2" max="2" width="15.3984375" bestFit="1" customWidth="1"/>
  </cols>
  <sheetData>
    <row r="1" spans="1:2" s="15" customFormat="1" ht="18">
      <c r="A1" s="21" t="s">
        <v>442</v>
      </c>
      <c r="B1" s="19"/>
    </row>
    <row r="2" spans="1:2" s="15" customFormat="1" ht="10.5">
      <c r="A2" s="17" t="s">
        <v>443</v>
      </c>
      <c r="B2" s="19" t="s">
        <v>444</v>
      </c>
    </row>
    <row r="3" spans="1:2" s="15" customFormat="1" ht="10.5">
      <c r="A3" s="17" t="s">
        <v>445</v>
      </c>
      <c r="B3" s="19" t="s">
        <v>446</v>
      </c>
    </row>
    <row r="4" spans="1:2" s="15" customFormat="1" ht="10.5">
      <c r="A4" s="17" t="s">
        <v>447</v>
      </c>
      <c r="B4" s="19" t="s">
        <v>542</v>
      </c>
    </row>
    <row r="5" spans="1:2" s="16" customFormat="1" ht="10.5">
      <c r="A5" s="18" t="s">
        <v>449</v>
      </c>
      <c r="B5" s="20" t="s">
        <v>450</v>
      </c>
    </row>
    <row r="7" spans="1:2" ht="15" customHeight="1">
      <c r="A7" s="26"/>
      <c r="B7" s="23"/>
    </row>
    <row r="8" spans="1:2" ht="15" customHeight="1" thickBot="1">
      <c r="A8" s="27" t="s">
        <v>539</v>
      </c>
      <c r="B8" s="24" t="s">
        <v>541</v>
      </c>
    </row>
    <row r="9" spans="1:2" ht="15" customHeight="1" thickTop="1">
      <c r="A9" s="25" t="s">
        <v>452</v>
      </c>
      <c r="B9" s="22">
        <f>_xll.StatPairCount(ST_After,ST_Before)</f>
        <v>10</v>
      </c>
    </row>
    <row r="10" spans="1:2" ht="15" customHeight="1">
      <c r="A10" s="25" t="s">
        <v>453</v>
      </c>
      <c r="B10" s="22">
        <f>_xll.StatPairMean(ST_After,ST_Before)</f>
        <v>56.7</v>
      </c>
    </row>
    <row r="11" spans="1:2" ht="15" customHeight="1">
      <c r="A11" s="51" t="s">
        <v>454</v>
      </c>
      <c r="B11" s="52">
        <f>_xll.StatPairStdDev(ST_After,ST_Before)</f>
        <v>44.347240926327963</v>
      </c>
    </row>
    <row r="12" spans="1:2" ht="15" customHeight="1">
      <c r="A12" s="25" t="s">
        <v>524</v>
      </c>
      <c r="B12" s="22">
        <v>45</v>
      </c>
    </row>
    <row r="13" spans="1:2" ht="15" customHeight="1">
      <c r="A13" s="25" t="s">
        <v>460</v>
      </c>
      <c r="B13" s="22" t="str">
        <f>"&gt; " &amp; $B$12</f>
        <v>&gt; 45</v>
      </c>
    </row>
    <row r="14" spans="1:2" ht="15" customHeight="1">
      <c r="A14" s="25" t="s">
        <v>525</v>
      </c>
      <c r="B14" s="28">
        <f>B11/SQRT(B9)</f>
        <v>14.023828927143178</v>
      </c>
    </row>
    <row r="15" spans="1:2" ht="15" customHeight="1">
      <c r="A15" s="25" t="s">
        <v>463</v>
      </c>
      <c r="B15" s="22">
        <f>B9 - 1</f>
        <v>9</v>
      </c>
    </row>
    <row r="16" spans="1:2" ht="15" customHeight="1">
      <c r="A16" s="25" t="s">
        <v>464</v>
      </c>
      <c r="B16" s="57">
        <f>IF(B14&gt;0,(B10-B12)/B14,0)</f>
        <v>0.83429426163026021</v>
      </c>
    </row>
    <row r="17" spans="1:2" ht="15" customHeight="1">
      <c r="A17" s="25" t="s">
        <v>465</v>
      </c>
      <c r="B17" s="58">
        <f>IF(B16&gt;0,_xll.StatStudent(B15,"x to q",B16),1-_xll.StatStudent(B15,"x to q",-B16))</f>
        <v>0.21285230869366606</v>
      </c>
    </row>
    <row r="18" spans="1:2" ht="15" customHeight="1">
      <c r="A18" s="25" t="s">
        <v>466</v>
      </c>
      <c r="B18" s="22" t="str">
        <f>IF($B$17&lt;=0.1, "Reject", "Don't Reject")</f>
        <v>Don't Reject</v>
      </c>
    </row>
    <row r="19" spans="1:2" ht="15" customHeight="1">
      <c r="A19" s="25" t="s">
        <v>467</v>
      </c>
      <c r="B19" s="22" t="str">
        <f>IF($B$17&lt;=0.05, "Reject", "Don't Reject")</f>
        <v>Don't Reject</v>
      </c>
    </row>
    <row r="20" spans="1:2" ht="15" customHeight="1">
      <c r="A20" s="25" t="s">
        <v>468</v>
      </c>
      <c r="B20" s="22" t="str">
        <f>IF($B$17&lt;=0.01, "Reject", "Don't Reject")</f>
        <v>Don't Reject</v>
      </c>
    </row>
  </sheetData>
  <pageMargins left="0.7" right="0.7" top="0.75" bottom="0.75" header="0.3" footer="0.3"/>
  <pageSetup orientation="portrait"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6DDE24-0DE6-4A16-939F-5BAC47CAB930}">
  <dimension ref="A1:B20"/>
  <sheetViews>
    <sheetView showGridLines="0" tabSelected="1" workbookViewId="0">
      <selection activeCell="B17" activeCellId="1" sqref="B16 B17"/>
    </sheetView>
  </sheetViews>
  <sheetFormatPr defaultColWidth="12.59765625" defaultRowHeight="14.25"/>
  <cols>
    <col min="1" max="1" width="19.46484375" bestFit="1" customWidth="1"/>
    <col min="2" max="2" width="12.59765625" customWidth="1"/>
  </cols>
  <sheetData>
    <row r="1" spans="1:2" s="15" customFormat="1" ht="18">
      <c r="A1" s="21" t="s">
        <v>442</v>
      </c>
      <c r="B1" s="19"/>
    </row>
    <row r="2" spans="1:2" s="15" customFormat="1" ht="10.5">
      <c r="A2" s="17" t="s">
        <v>443</v>
      </c>
      <c r="B2" s="19" t="s">
        <v>444</v>
      </c>
    </row>
    <row r="3" spans="1:2" s="15" customFormat="1" ht="10.5">
      <c r="A3" s="17" t="s">
        <v>445</v>
      </c>
      <c r="B3" s="19" t="s">
        <v>446</v>
      </c>
    </row>
    <row r="4" spans="1:2" s="15" customFormat="1" ht="10.5">
      <c r="A4" s="17" t="s">
        <v>447</v>
      </c>
      <c r="B4" s="19" t="s">
        <v>542</v>
      </c>
    </row>
    <row r="5" spans="1:2" s="16" customFormat="1" ht="10.5">
      <c r="A5" s="18" t="s">
        <v>449</v>
      </c>
      <c r="B5" s="20" t="s">
        <v>450</v>
      </c>
    </row>
    <row r="7" spans="1:2" ht="15" customHeight="1">
      <c r="A7" s="26"/>
      <c r="B7" s="59" t="s">
        <v>7</v>
      </c>
    </row>
    <row r="8" spans="1:2" ht="15" customHeight="1" thickBot="1">
      <c r="A8" s="27" t="s">
        <v>543</v>
      </c>
      <c r="B8" s="60" t="s">
        <v>482</v>
      </c>
    </row>
    <row r="9" spans="1:2" ht="15" customHeight="1" thickTop="1">
      <c r="A9" s="25" t="s">
        <v>452</v>
      </c>
      <c r="B9" s="28">
        <f>_xll.StatCount(ST_SaturatedFat)</f>
        <v>260</v>
      </c>
    </row>
    <row r="10" spans="1:2" ht="15" customHeight="1">
      <c r="A10" s="25" t="s">
        <v>453</v>
      </c>
      <c r="B10" s="29">
        <f>_xll.StatMean(ST_SaturatedFat)</f>
        <v>6.0076923076923077</v>
      </c>
    </row>
    <row r="11" spans="1:2" ht="15" customHeight="1">
      <c r="A11" s="51" t="s">
        <v>454</v>
      </c>
      <c r="B11" s="61">
        <f>_xll.StatStdDev(ST_SaturatedFat)</f>
        <v>5.3218732061497285</v>
      </c>
    </row>
    <row r="12" spans="1:2" ht="15" customHeight="1">
      <c r="A12" s="25" t="s">
        <v>524</v>
      </c>
      <c r="B12" s="22">
        <v>5</v>
      </c>
    </row>
    <row r="13" spans="1:2" ht="15" customHeight="1">
      <c r="A13" s="25" t="s">
        <v>460</v>
      </c>
      <c r="B13" s="22" t="str">
        <f>"&gt; " &amp; $B$12</f>
        <v>&gt; 5</v>
      </c>
    </row>
    <row r="14" spans="1:2" ht="15" customHeight="1">
      <c r="A14" s="25" t="s">
        <v>525</v>
      </c>
      <c r="B14" s="29">
        <f>B11/SQRT(B9)</f>
        <v>0.33004856532110072</v>
      </c>
    </row>
    <row r="15" spans="1:2" ht="15" customHeight="1">
      <c r="A15" s="25" t="s">
        <v>463</v>
      </c>
      <c r="B15" s="22">
        <f>B9 - 1</f>
        <v>259</v>
      </c>
    </row>
    <row r="16" spans="1:2" ht="15" customHeight="1">
      <c r="A16" s="25" t="s">
        <v>464</v>
      </c>
      <c r="B16" s="57">
        <f>IF(B14&gt;0,(B10-B12)/B14,0)</f>
        <v>3.0531637267137781</v>
      </c>
    </row>
    <row r="17" spans="1:2" ht="15" customHeight="1">
      <c r="A17" s="25" t="s">
        <v>465</v>
      </c>
      <c r="B17" s="58">
        <f>IF(B16&gt;0,_xll.StatStudent(B15,"x to q",B16),1-_xll.StatStudent(B15,"x to q",-B16))</f>
        <v>1.2501562048939123E-3</v>
      </c>
    </row>
    <row r="18" spans="1:2" ht="15" customHeight="1">
      <c r="A18" s="25" t="s">
        <v>466</v>
      </c>
      <c r="B18" s="22" t="str">
        <f>IF($B$17&lt;=0.1, "Reject", "Don't Reject")</f>
        <v>Reject</v>
      </c>
    </row>
    <row r="19" spans="1:2" ht="15" customHeight="1">
      <c r="A19" s="25" t="s">
        <v>467</v>
      </c>
      <c r="B19" s="22" t="str">
        <f>IF($B$17&lt;=0.05, "Reject", "Don't Reject")</f>
        <v>Reject</v>
      </c>
    </row>
    <row r="20" spans="1:2" ht="15" customHeight="1">
      <c r="A20" s="25" t="s">
        <v>468</v>
      </c>
      <c r="B20" s="22" t="str">
        <f>IF($B$17&lt;=0.01, "Reject", "Don't Reject")</f>
        <v>Reject</v>
      </c>
    </row>
  </sheetData>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220"/>
  <sheetViews>
    <sheetView workbookViewId="0">
      <selection activeCell="B1" sqref="A1:B1048576"/>
    </sheetView>
  </sheetViews>
  <sheetFormatPr defaultRowHeight="14.25"/>
  <sheetData>
    <row r="1" spans="1:5" ht="14.65" thickTop="1">
      <c r="A1" s="6" t="s">
        <v>407</v>
      </c>
      <c r="B1" s="7" t="s">
        <v>406</v>
      </c>
    </row>
    <row r="2" spans="1:5">
      <c r="A2" s="8">
        <v>10</v>
      </c>
      <c r="B2" s="9">
        <v>5</v>
      </c>
      <c r="D2" t="s">
        <v>400</v>
      </c>
      <c r="E2">
        <f>AVERAGE(B:B)</f>
        <v>10.654761904761905</v>
      </c>
    </row>
    <row r="3" spans="1:5">
      <c r="A3" s="10">
        <v>12</v>
      </c>
      <c r="B3" s="11">
        <v>3</v>
      </c>
      <c r="D3" t="s">
        <v>402</v>
      </c>
      <c r="E3">
        <v>5</v>
      </c>
    </row>
    <row r="4" spans="1:5">
      <c r="A4" s="10">
        <v>13</v>
      </c>
      <c r="B4" s="11">
        <v>8</v>
      </c>
      <c r="D4" t="s">
        <v>403</v>
      </c>
      <c r="E4">
        <f>_xlfn.STDEV.P(B:B)</f>
        <v>4.7049721612937043</v>
      </c>
    </row>
    <row r="5" spans="1:5">
      <c r="A5" s="10">
        <v>13</v>
      </c>
      <c r="B5" s="11">
        <v>10</v>
      </c>
    </row>
    <row r="6" spans="1:5">
      <c r="A6" s="10">
        <v>11</v>
      </c>
      <c r="B6" s="11">
        <v>8</v>
      </c>
      <c r="D6" t="s">
        <v>404</v>
      </c>
      <c r="E6" s="2" t="e">
        <f>(E2-E3)*SQRT(#REF!)/E4</f>
        <v>#REF!</v>
      </c>
    </row>
    <row r="7" spans="1:5">
      <c r="A7" s="10">
        <v>19</v>
      </c>
      <c r="B7" s="11">
        <v>9</v>
      </c>
      <c r="D7" t="s">
        <v>405</v>
      </c>
      <c r="E7">
        <f>1-_xlfn.T.DIST(J6,259,1)</f>
        <v>0.5</v>
      </c>
    </row>
    <row r="8" spans="1:5">
      <c r="A8" s="10">
        <v>3</v>
      </c>
      <c r="B8" s="11">
        <v>13</v>
      </c>
    </row>
    <row r="9" spans="1:5">
      <c r="A9" s="10">
        <v>5</v>
      </c>
      <c r="B9" s="11">
        <v>14</v>
      </c>
    </row>
    <row r="10" spans="1:5">
      <c r="A10" s="10">
        <v>10</v>
      </c>
      <c r="B10" s="11">
        <v>11</v>
      </c>
    </row>
    <row r="11" spans="1:5">
      <c r="A11" s="10">
        <v>15</v>
      </c>
      <c r="B11" s="11">
        <v>12</v>
      </c>
    </row>
    <row r="12" spans="1:5">
      <c r="A12" s="10">
        <v>8</v>
      </c>
      <c r="B12" s="11">
        <v>12</v>
      </c>
    </row>
    <row r="13" spans="1:5">
      <c r="A13" s="10">
        <v>10</v>
      </c>
      <c r="B13" s="11">
        <v>13</v>
      </c>
    </row>
    <row r="14" spans="1:5">
      <c r="A14" s="10">
        <v>9</v>
      </c>
      <c r="B14" s="11">
        <v>14</v>
      </c>
    </row>
    <row r="15" spans="1:5">
      <c r="A15" s="10">
        <v>9</v>
      </c>
      <c r="B15" s="11">
        <v>15</v>
      </c>
    </row>
    <row r="16" spans="1:5">
      <c r="A16" s="10">
        <v>10</v>
      </c>
      <c r="B16" s="11">
        <v>12</v>
      </c>
    </row>
    <row r="17" spans="1:2">
      <c r="A17" s="10">
        <v>3.5</v>
      </c>
      <c r="B17" s="11">
        <v>13</v>
      </c>
    </row>
    <row r="18" spans="1:2">
      <c r="A18" s="10">
        <v>2</v>
      </c>
      <c r="B18" s="11">
        <v>8</v>
      </c>
    </row>
    <row r="19" spans="1:2">
      <c r="A19" s="10">
        <v>9</v>
      </c>
      <c r="B19" s="11">
        <v>9</v>
      </c>
    </row>
    <row r="20" spans="1:2">
      <c r="A20" s="10">
        <v>7</v>
      </c>
      <c r="B20" s="11">
        <v>16</v>
      </c>
    </row>
    <row r="21" spans="1:2">
      <c r="A21" s="10">
        <v>6</v>
      </c>
      <c r="B21" s="11">
        <v>9</v>
      </c>
    </row>
    <row r="22" spans="1:2">
      <c r="A22" s="10">
        <v>4.5</v>
      </c>
      <c r="B22" s="11">
        <v>7</v>
      </c>
    </row>
    <row r="23" spans="1:2">
      <c r="A23" s="10">
        <v>10</v>
      </c>
      <c r="B23" s="11">
        <v>8</v>
      </c>
    </row>
    <row r="24" spans="1:2">
      <c r="A24" s="10">
        <v>8</v>
      </c>
      <c r="B24" s="11">
        <v>12</v>
      </c>
    </row>
    <row r="25" spans="1:2">
      <c r="A25" s="10">
        <v>3</v>
      </c>
      <c r="B25" s="11">
        <v>10</v>
      </c>
    </row>
    <row r="26" spans="1:2">
      <c r="A26" s="10">
        <v>3</v>
      </c>
      <c r="B26" s="11">
        <v>11</v>
      </c>
    </row>
    <row r="27" spans="1:2">
      <c r="A27" s="10">
        <v>7</v>
      </c>
      <c r="B27" s="11">
        <v>9</v>
      </c>
    </row>
    <row r="28" spans="1:2">
      <c r="A28" s="10">
        <v>5</v>
      </c>
      <c r="B28" s="11">
        <v>13</v>
      </c>
    </row>
    <row r="29" spans="1:2">
      <c r="A29" s="10">
        <v>3</v>
      </c>
      <c r="B29" s="11">
        <v>17</v>
      </c>
    </row>
    <row r="30" spans="1:2">
      <c r="A30" s="10">
        <v>9</v>
      </c>
      <c r="B30" s="11">
        <v>18</v>
      </c>
    </row>
    <row r="31" spans="1:2">
      <c r="A31" s="10">
        <v>7</v>
      </c>
      <c r="B31" s="11">
        <v>14</v>
      </c>
    </row>
    <row r="32" spans="1:2">
      <c r="A32" s="10">
        <v>8</v>
      </c>
      <c r="B32" s="11">
        <v>14</v>
      </c>
    </row>
    <row r="33" spans="1:2">
      <c r="A33" s="10">
        <v>6</v>
      </c>
      <c r="B33" s="11">
        <v>19</v>
      </c>
    </row>
    <row r="34" spans="1:2">
      <c r="A34" s="10">
        <v>8</v>
      </c>
      <c r="B34" s="11">
        <v>20</v>
      </c>
    </row>
    <row r="35" spans="1:2">
      <c r="A35" s="10">
        <v>6</v>
      </c>
      <c r="B35" s="11">
        <v>16</v>
      </c>
    </row>
    <row r="36" spans="1:2">
      <c r="A36" s="10">
        <v>4.5</v>
      </c>
      <c r="B36" s="11">
        <v>16</v>
      </c>
    </row>
    <row r="37" spans="1:2">
      <c r="A37" s="10">
        <v>3</v>
      </c>
      <c r="B37" s="11">
        <v>2</v>
      </c>
    </row>
    <row r="38" spans="1:2">
      <c r="A38" s="10">
        <v>2</v>
      </c>
      <c r="B38" s="11">
        <v>7</v>
      </c>
    </row>
    <row r="39" spans="1:2">
      <c r="A39" s="10">
        <v>3</v>
      </c>
      <c r="B39" s="11">
        <v>7</v>
      </c>
    </row>
    <row r="40" spans="1:2">
      <c r="A40" s="10">
        <v>5</v>
      </c>
      <c r="B40" s="11">
        <v>1.5</v>
      </c>
    </row>
    <row r="41" spans="1:2">
      <c r="A41" s="10">
        <v>10</v>
      </c>
      <c r="B41" s="11">
        <v>9</v>
      </c>
    </row>
    <row r="42" spans="1:2">
      <c r="A42" s="10">
        <v>20</v>
      </c>
      <c r="B42" s="11">
        <v>1.5</v>
      </c>
    </row>
    <row r="43" spans="1:2">
      <c r="A43" s="10">
        <v>4</v>
      </c>
      <c r="B43" s="11">
        <v>1.5</v>
      </c>
    </row>
    <row r="44" spans="1:2">
      <c r="A44" s="10">
        <v>3.5</v>
      </c>
      <c r="B44" s="11"/>
    </row>
    <row r="45" spans="1:2">
      <c r="A45" s="10">
        <v>6</v>
      </c>
      <c r="B45" s="11"/>
    </row>
    <row r="46" spans="1:2">
      <c r="A46" s="10">
        <v>4</v>
      </c>
      <c r="B46" s="11"/>
    </row>
    <row r="47" spans="1:2">
      <c r="A47" s="10">
        <v>2</v>
      </c>
      <c r="B47" s="11"/>
    </row>
    <row r="48" spans="1:2">
      <c r="A48" s="10">
        <v>4.5</v>
      </c>
      <c r="B48" s="11"/>
    </row>
    <row r="49" spans="1:2">
      <c r="A49" s="10">
        <v>2.5</v>
      </c>
      <c r="B49" s="11"/>
    </row>
    <row r="50" spans="1:2">
      <c r="A50" s="10">
        <v>4.5</v>
      </c>
      <c r="B50" s="11"/>
    </row>
    <row r="51" spans="1:2">
      <c r="A51" s="10">
        <v>3.5</v>
      </c>
      <c r="B51" s="11"/>
    </row>
    <row r="52" spans="1:2">
      <c r="A52" s="10">
        <v>4.5</v>
      </c>
      <c r="B52" s="11"/>
    </row>
    <row r="53" spans="1:2">
      <c r="A53" s="10">
        <v>3.5</v>
      </c>
      <c r="B53" s="11"/>
    </row>
    <row r="54" spans="1:2">
      <c r="A54" s="10">
        <v>5</v>
      </c>
      <c r="B54" s="11"/>
    </row>
    <row r="55" spans="1:2">
      <c r="A55" s="10">
        <v>4.5</v>
      </c>
      <c r="B55" s="11"/>
    </row>
    <row r="56" spans="1:2">
      <c r="A56" s="10">
        <v>1.5</v>
      </c>
      <c r="B56" s="11"/>
    </row>
    <row r="57" spans="1:2">
      <c r="A57" s="10">
        <v>2.5</v>
      </c>
      <c r="B57" s="11"/>
    </row>
    <row r="58" spans="1:2">
      <c r="A58" s="10">
        <v>3.5</v>
      </c>
      <c r="B58" s="11"/>
    </row>
    <row r="59" spans="1:2">
      <c r="A59" s="10">
        <v>1</v>
      </c>
      <c r="B59" s="11"/>
    </row>
    <row r="60" spans="1:2">
      <c r="A60" s="10">
        <v>0</v>
      </c>
      <c r="B60" s="11"/>
    </row>
    <row r="61" spans="1:2">
      <c r="A61" s="10">
        <v>0</v>
      </c>
      <c r="B61" s="11"/>
    </row>
    <row r="62" spans="1:2">
      <c r="A62" s="10">
        <v>1</v>
      </c>
      <c r="B62" s="11"/>
    </row>
    <row r="63" spans="1:2">
      <c r="A63" s="10">
        <v>7</v>
      </c>
      <c r="B63" s="11"/>
    </row>
    <row r="64" spans="1:2">
      <c r="A64" s="10">
        <v>3.5</v>
      </c>
      <c r="B64" s="11"/>
    </row>
    <row r="65" spans="1:2">
      <c r="A65" s="10">
        <v>2.5</v>
      </c>
      <c r="B65" s="11"/>
    </row>
    <row r="66" spans="1:2">
      <c r="A66" s="10">
        <v>1</v>
      </c>
      <c r="B66" s="11"/>
    </row>
    <row r="67" spans="1:2">
      <c r="A67" s="10">
        <v>7</v>
      </c>
      <c r="B67" s="11"/>
    </row>
    <row r="68" spans="1:2">
      <c r="A68" s="10">
        <v>5</v>
      </c>
      <c r="B68" s="11"/>
    </row>
    <row r="69" spans="1:2">
      <c r="A69" s="10">
        <v>4</v>
      </c>
      <c r="B69" s="11"/>
    </row>
    <row r="70" spans="1:2">
      <c r="A70" s="10">
        <v>0</v>
      </c>
      <c r="B70" s="11"/>
    </row>
    <row r="71" spans="1:2">
      <c r="A71" s="10">
        <v>0</v>
      </c>
      <c r="B71" s="11"/>
    </row>
    <row r="72" spans="1:2">
      <c r="A72" s="10">
        <v>0</v>
      </c>
      <c r="B72" s="11"/>
    </row>
    <row r="73" spans="1:2">
      <c r="A73" s="10">
        <v>0</v>
      </c>
      <c r="B73" s="11"/>
    </row>
    <row r="74" spans="1:2">
      <c r="A74" s="10">
        <v>0</v>
      </c>
      <c r="B74" s="11"/>
    </row>
    <row r="75" spans="1:2">
      <c r="A75" s="10">
        <v>0</v>
      </c>
      <c r="B75" s="11"/>
    </row>
    <row r="76" spans="1:2">
      <c r="A76" s="10">
        <v>0</v>
      </c>
      <c r="B76" s="11"/>
    </row>
    <row r="77" spans="1:2">
      <c r="A77" s="10">
        <v>0</v>
      </c>
      <c r="B77" s="11"/>
    </row>
    <row r="78" spans="1:2">
      <c r="A78" s="10">
        <v>0</v>
      </c>
      <c r="B78" s="11"/>
    </row>
    <row r="79" spans="1:2">
      <c r="A79" s="10">
        <v>0</v>
      </c>
      <c r="B79" s="11"/>
    </row>
    <row r="80" spans="1:2">
      <c r="A80" s="10">
        <v>0</v>
      </c>
      <c r="B80" s="11"/>
    </row>
    <row r="81" spans="1:2">
      <c r="A81" s="10">
        <v>0</v>
      </c>
      <c r="B81" s="11"/>
    </row>
    <row r="82" spans="1:2">
      <c r="A82" s="10">
        <v>0</v>
      </c>
      <c r="B82" s="11"/>
    </row>
    <row r="83" spans="1:2">
      <c r="A83" s="10">
        <v>0</v>
      </c>
      <c r="B83" s="11"/>
    </row>
    <row r="84" spans="1:2">
      <c r="A84" s="10">
        <v>0</v>
      </c>
      <c r="B84" s="11"/>
    </row>
    <row r="85" spans="1:2">
      <c r="A85" s="10">
        <v>0</v>
      </c>
      <c r="B85" s="11"/>
    </row>
    <row r="86" spans="1:2">
      <c r="A86" s="10">
        <v>0</v>
      </c>
      <c r="B86" s="11"/>
    </row>
    <row r="87" spans="1:2">
      <c r="A87" s="10">
        <v>0</v>
      </c>
      <c r="B87" s="11"/>
    </row>
    <row r="88" spans="1:2">
      <c r="A88" s="10">
        <v>0</v>
      </c>
      <c r="B88" s="11"/>
    </row>
    <row r="89" spans="1:2">
      <c r="A89" s="10">
        <v>0</v>
      </c>
      <c r="B89" s="11"/>
    </row>
    <row r="90" spans="1:2">
      <c r="A90" s="10">
        <v>1.5</v>
      </c>
      <c r="B90" s="11"/>
    </row>
    <row r="91" spans="1:2">
      <c r="A91" s="10">
        <v>0</v>
      </c>
      <c r="B91" s="11"/>
    </row>
    <row r="92" spans="1:2">
      <c r="A92" s="10">
        <v>0</v>
      </c>
      <c r="B92" s="11"/>
    </row>
    <row r="93" spans="1:2">
      <c r="A93" s="10">
        <v>0</v>
      </c>
      <c r="B93" s="11"/>
    </row>
    <row r="94" spans="1:2">
      <c r="A94" s="10">
        <v>0</v>
      </c>
      <c r="B94" s="11"/>
    </row>
    <row r="95" spans="1:2">
      <c r="A95" s="10">
        <v>0</v>
      </c>
      <c r="B95" s="11"/>
    </row>
    <row r="96" spans="1:2">
      <c r="A96" s="10">
        <v>0</v>
      </c>
      <c r="B96" s="11"/>
    </row>
    <row r="97" spans="1:2">
      <c r="A97" s="10">
        <v>0</v>
      </c>
      <c r="B97" s="11"/>
    </row>
    <row r="98" spans="1:2">
      <c r="A98" s="10">
        <v>0</v>
      </c>
      <c r="B98" s="11"/>
    </row>
    <row r="99" spans="1:2">
      <c r="A99" s="10">
        <v>0</v>
      </c>
      <c r="B99" s="11"/>
    </row>
    <row r="100" spans="1:2">
      <c r="A100" s="10">
        <v>0</v>
      </c>
      <c r="B100" s="11"/>
    </row>
    <row r="101" spans="1:2">
      <c r="A101" s="10">
        <v>0</v>
      </c>
      <c r="B101" s="11"/>
    </row>
    <row r="102" spans="1:2">
      <c r="A102" s="10">
        <v>0</v>
      </c>
      <c r="B102" s="11"/>
    </row>
    <row r="103" spans="1:2">
      <c r="A103" s="10">
        <v>0</v>
      </c>
      <c r="B103" s="11"/>
    </row>
    <row r="104" spans="1:2">
      <c r="A104" s="10">
        <v>0</v>
      </c>
      <c r="B104" s="11"/>
    </row>
    <row r="105" spans="1:2">
      <c r="A105" s="10">
        <v>0</v>
      </c>
      <c r="B105" s="11"/>
    </row>
    <row r="106" spans="1:2">
      <c r="A106" s="10">
        <v>0</v>
      </c>
      <c r="B106" s="11"/>
    </row>
    <row r="107" spans="1:2">
      <c r="A107" s="10">
        <v>0</v>
      </c>
      <c r="B107" s="11"/>
    </row>
    <row r="108" spans="1:2">
      <c r="A108" s="10">
        <v>5</v>
      </c>
      <c r="B108" s="11"/>
    </row>
    <row r="109" spans="1:2">
      <c r="A109" s="10">
        <v>6</v>
      </c>
      <c r="B109" s="11"/>
    </row>
    <row r="110" spans="1:2">
      <c r="A110" s="10">
        <v>8</v>
      </c>
      <c r="B110" s="11"/>
    </row>
    <row r="111" spans="1:2">
      <c r="A111" s="10">
        <v>5</v>
      </c>
      <c r="B111" s="11"/>
    </row>
    <row r="112" spans="1:2">
      <c r="A112" s="10">
        <v>6</v>
      </c>
      <c r="B112" s="11"/>
    </row>
    <row r="113" spans="1:2">
      <c r="A113" s="10">
        <v>8</v>
      </c>
      <c r="B113" s="11"/>
    </row>
    <row r="114" spans="1:2">
      <c r="A114" s="10">
        <v>5</v>
      </c>
      <c r="B114" s="11"/>
    </row>
    <row r="115" spans="1:2">
      <c r="A115" s="10">
        <v>6</v>
      </c>
      <c r="B115" s="11"/>
    </row>
    <row r="116" spans="1:2">
      <c r="A116" s="10">
        <v>8</v>
      </c>
      <c r="B116" s="11"/>
    </row>
    <row r="117" spans="1:2">
      <c r="A117" s="10">
        <v>5</v>
      </c>
      <c r="B117" s="11"/>
    </row>
    <row r="118" spans="1:2">
      <c r="A118" s="10">
        <v>6</v>
      </c>
      <c r="B118" s="11"/>
    </row>
    <row r="119" spans="1:2">
      <c r="A119" s="10">
        <v>8</v>
      </c>
      <c r="B119" s="11"/>
    </row>
    <row r="120" spans="1:2">
      <c r="A120" s="10">
        <v>5</v>
      </c>
      <c r="B120" s="11"/>
    </row>
    <row r="121" spans="1:2">
      <c r="A121" s="10">
        <v>6</v>
      </c>
      <c r="B121" s="11"/>
    </row>
    <row r="122" spans="1:2">
      <c r="A122" s="10">
        <v>8</v>
      </c>
      <c r="B122" s="11"/>
    </row>
    <row r="123" spans="1:2">
      <c r="A123" s="10">
        <v>0</v>
      </c>
      <c r="B123" s="11"/>
    </row>
    <row r="124" spans="1:2">
      <c r="A124" s="10">
        <v>0</v>
      </c>
      <c r="B124" s="11"/>
    </row>
    <row r="125" spans="1:2">
      <c r="A125" s="10">
        <v>0</v>
      </c>
      <c r="B125" s="11"/>
    </row>
    <row r="126" spans="1:2">
      <c r="A126" s="10">
        <v>0</v>
      </c>
      <c r="B126" s="11"/>
    </row>
    <row r="127" spans="1:2">
      <c r="A127" s="10">
        <v>0</v>
      </c>
      <c r="B127" s="11"/>
    </row>
    <row r="128" spans="1:2">
      <c r="A128" s="10">
        <v>0</v>
      </c>
      <c r="B128" s="11"/>
    </row>
    <row r="129" spans="1:2">
      <c r="A129" s="10">
        <v>0</v>
      </c>
      <c r="B129" s="11"/>
    </row>
    <row r="130" spans="1:2">
      <c r="A130" s="10">
        <v>0</v>
      </c>
      <c r="B130" s="11"/>
    </row>
    <row r="131" spans="1:2">
      <c r="A131" s="10">
        <v>0</v>
      </c>
      <c r="B131" s="11"/>
    </row>
    <row r="132" spans="1:2">
      <c r="A132" s="10">
        <v>0</v>
      </c>
      <c r="B132" s="11"/>
    </row>
    <row r="133" spans="1:2">
      <c r="A133" s="10">
        <v>0</v>
      </c>
      <c r="B133" s="11"/>
    </row>
    <row r="134" spans="1:2">
      <c r="A134" s="10">
        <v>0</v>
      </c>
      <c r="B134" s="11"/>
    </row>
    <row r="135" spans="1:2">
      <c r="A135" s="10">
        <v>0</v>
      </c>
      <c r="B135" s="11"/>
    </row>
    <row r="136" spans="1:2">
      <c r="A136" s="10">
        <v>0</v>
      </c>
      <c r="B136" s="11"/>
    </row>
    <row r="137" spans="1:2">
      <c r="A137" s="10">
        <v>0</v>
      </c>
      <c r="B137" s="11"/>
    </row>
    <row r="138" spans="1:2">
      <c r="A138" s="10">
        <v>7</v>
      </c>
      <c r="B138" s="11"/>
    </row>
    <row r="139" spans="1:2">
      <c r="A139" s="10">
        <v>8</v>
      </c>
      <c r="B139" s="11"/>
    </row>
    <row r="140" spans="1:2">
      <c r="A140" s="10">
        <v>10</v>
      </c>
      <c r="B140" s="11"/>
    </row>
    <row r="141" spans="1:2">
      <c r="A141" s="10">
        <v>2</v>
      </c>
      <c r="B141" s="11"/>
    </row>
    <row r="142" spans="1:2">
      <c r="A142" s="10">
        <v>2</v>
      </c>
      <c r="B142" s="11"/>
    </row>
    <row r="143" spans="1:2">
      <c r="A143" s="10">
        <v>2.5</v>
      </c>
      <c r="B143" s="11"/>
    </row>
    <row r="144" spans="1:2">
      <c r="A144" s="10">
        <v>7</v>
      </c>
      <c r="B144" s="11"/>
    </row>
    <row r="145" spans="1:2">
      <c r="A145" s="10">
        <v>8</v>
      </c>
      <c r="B145" s="11"/>
    </row>
    <row r="146" spans="1:2">
      <c r="A146" s="10">
        <v>10</v>
      </c>
      <c r="B146" s="11"/>
    </row>
    <row r="147" spans="1:2">
      <c r="A147" s="10">
        <v>2</v>
      </c>
      <c r="B147" s="11"/>
    </row>
    <row r="148" spans="1:2">
      <c r="A148" s="10">
        <v>2</v>
      </c>
      <c r="B148" s="11"/>
    </row>
    <row r="149" spans="1:2">
      <c r="A149" s="10">
        <v>2.5</v>
      </c>
      <c r="B149" s="11"/>
    </row>
    <row r="150" spans="1:2">
      <c r="A150" s="10">
        <v>8</v>
      </c>
      <c r="B150" s="11"/>
    </row>
    <row r="151" spans="1:2">
      <c r="A151" s="10">
        <v>9</v>
      </c>
      <c r="B151" s="11"/>
    </row>
    <row r="152" spans="1:2">
      <c r="A152" s="10">
        <v>12</v>
      </c>
      <c r="B152" s="11"/>
    </row>
    <row r="153" spans="1:2">
      <c r="A153" s="10">
        <v>2</v>
      </c>
      <c r="B153" s="11"/>
    </row>
    <row r="154" spans="1:2">
      <c r="A154" s="10">
        <v>2</v>
      </c>
      <c r="B154" s="11"/>
    </row>
    <row r="155" spans="1:2">
      <c r="A155" s="10">
        <v>2.5</v>
      </c>
      <c r="B155" s="11"/>
    </row>
    <row r="156" spans="1:2">
      <c r="A156" s="10">
        <v>3</v>
      </c>
      <c r="B156" s="11"/>
    </row>
    <row r="157" spans="1:2">
      <c r="A157" s="10">
        <v>4.5</v>
      </c>
      <c r="B157" s="11"/>
    </row>
    <row r="158" spans="1:2">
      <c r="A158" s="10">
        <v>6</v>
      </c>
      <c r="B158" s="11"/>
    </row>
    <row r="159" spans="1:2">
      <c r="A159" s="10">
        <v>3</v>
      </c>
      <c r="B159" s="11"/>
    </row>
    <row r="160" spans="1:2">
      <c r="A160" s="10">
        <v>4.5</v>
      </c>
      <c r="B160" s="11"/>
    </row>
    <row r="161" spans="1:2">
      <c r="A161" s="10">
        <v>6</v>
      </c>
      <c r="B161" s="11"/>
    </row>
    <row r="162" spans="1:2">
      <c r="A162" s="10">
        <v>3</v>
      </c>
      <c r="B162" s="11"/>
    </row>
    <row r="163" spans="1:2">
      <c r="A163" s="10">
        <v>4.5</v>
      </c>
      <c r="B163" s="11"/>
    </row>
    <row r="164" spans="1:2">
      <c r="A164" s="10">
        <v>6</v>
      </c>
      <c r="B164" s="11"/>
    </row>
    <row r="165" spans="1:2">
      <c r="A165" s="10">
        <v>3</v>
      </c>
      <c r="B165" s="11"/>
    </row>
    <row r="166" spans="1:2">
      <c r="A166" s="10">
        <v>4.5</v>
      </c>
      <c r="B166" s="11"/>
    </row>
    <row r="167" spans="1:2">
      <c r="A167" s="10">
        <v>6</v>
      </c>
      <c r="B167" s="11"/>
    </row>
    <row r="168" spans="1:2">
      <c r="A168" s="10">
        <v>3</v>
      </c>
      <c r="B168" s="11"/>
    </row>
    <row r="169" spans="1:2">
      <c r="A169" s="10">
        <v>4.5</v>
      </c>
      <c r="B169" s="11"/>
    </row>
    <row r="170" spans="1:2">
      <c r="A170" s="10">
        <v>6</v>
      </c>
      <c r="B170" s="11"/>
    </row>
    <row r="171" spans="1:2">
      <c r="A171" s="10">
        <v>7</v>
      </c>
      <c r="B171" s="11"/>
    </row>
    <row r="172" spans="1:2">
      <c r="A172" s="10">
        <v>8</v>
      </c>
      <c r="B172" s="11"/>
    </row>
    <row r="173" spans="1:2">
      <c r="A173" s="10">
        <v>10</v>
      </c>
      <c r="B173" s="11"/>
    </row>
    <row r="174" spans="1:2">
      <c r="A174" s="10">
        <v>3</v>
      </c>
      <c r="B174" s="11"/>
    </row>
    <row r="175" spans="1:2">
      <c r="A175" s="10">
        <v>3.5</v>
      </c>
      <c r="B175" s="11"/>
    </row>
    <row r="176" spans="1:2">
      <c r="A176" s="10">
        <v>3.5</v>
      </c>
      <c r="B176" s="11"/>
    </row>
    <row r="177" spans="1:2">
      <c r="A177" s="10">
        <v>7</v>
      </c>
      <c r="B177" s="11"/>
    </row>
    <row r="178" spans="1:2">
      <c r="A178" s="10">
        <v>7</v>
      </c>
      <c r="B178" s="11"/>
    </row>
    <row r="179" spans="1:2">
      <c r="A179" s="10">
        <v>10</v>
      </c>
      <c r="B179" s="11"/>
    </row>
    <row r="180" spans="1:2">
      <c r="A180" s="10">
        <v>3</v>
      </c>
      <c r="B180" s="11"/>
    </row>
    <row r="181" spans="1:2">
      <c r="A181" s="10">
        <v>3</v>
      </c>
      <c r="B181" s="11"/>
    </row>
    <row r="182" spans="1:2">
      <c r="A182" s="10">
        <v>3.5</v>
      </c>
      <c r="B182" s="11"/>
    </row>
    <row r="183" spans="1:2">
      <c r="A183" s="10">
        <v>12</v>
      </c>
      <c r="B183" s="11"/>
    </row>
    <row r="184" spans="1:2">
      <c r="A184" s="10">
        <v>14</v>
      </c>
      <c r="B184" s="11"/>
    </row>
    <row r="185" spans="1:2">
      <c r="A185" s="10">
        <v>17</v>
      </c>
      <c r="B185" s="11"/>
    </row>
    <row r="186" spans="1:2">
      <c r="A186" s="10">
        <v>12</v>
      </c>
      <c r="B186" s="11"/>
    </row>
    <row r="187" spans="1:2">
      <c r="A187" s="10">
        <v>15</v>
      </c>
      <c r="B187" s="11"/>
    </row>
    <row r="188" spans="1:2">
      <c r="A188" s="10">
        <v>17</v>
      </c>
      <c r="B188" s="11"/>
    </row>
    <row r="189" spans="1:2">
      <c r="A189" s="10">
        <v>14</v>
      </c>
      <c r="B189" s="11"/>
    </row>
    <row r="190" spans="1:2">
      <c r="A190" s="10">
        <v>17</v>
      </c>
      <c r="B190" s="11"/>
    </row>
    <row r="191" spans="1:2">
      <c r="A191" s="10">
        <v>20</v>
      </c>
      <c r="B191" s="11"/>
    </row>
    <row r="192" spans="1:2">
      <c r="A192" s="10">
        <v>0</v>
      </c>
      <c r="B192" s="11"/>
    </row>
    <row r="193" spans="1:2">
      <c r="A193" s="10">
        <v>0</v>
      </c>
      <c r="B193" s="11"/>
    </row>
    <row r="194" spans="1:2">
      <c r="A194" s="10">
        <v>0.5</v>
      </c>
      <c r="B194" s="11"/>
    </row>
    <row r="195" spans="1:2">
      <c r="A195" s="10">
        <v>0</v>
      </c>
      <c r="B195" s="11"/>
    </row>
    <row r="196" spans="1:2">
      <c r="A196" s="10">
        <v>0</v>
      </c>
      <c r="B196" s="11"/>
    </row>
    <row r="197" spans="1:2">
      <c r="A197" s="10">
        <v>0.5</v>
      </c>
      <c r="B197" s="11"/>
    </row>
    <row r="198" spans="1:2">
      <c r="A198" s="10">
        <v>0</v>
      </c>
      <c r="B198" s="11"/>
    </row>
    <row r="199" spans="1:2">
      <c r="A199" s="10">
        <v>0</v>
      </c>
      <c r="B199" s="11"/>
    </row>
    <row r="200" spans="1:2">
      <c r="A200" s="10">
        <v>0.5</v>
      </c>
      <c r="B200" s="11"/>
    </row>
    <row r="201" spans="1:2">
      <c r="A201" s="10">
        <v>10</v>
      </c>
      <c r="B201" s="11"/>
    </row>
    <row r="202" spans="1:2">
      <c r="A202" s="10">
        <v>12</v>
      </c>
      <c r="B202" s="11"/>
    </row>
    <row r="203" spans="1:2">
      <c r="A203" s="10">
        <v>15</v>
      </c>
      <c r="B203" s="11"/>
    </row>
    <row r="204" spans="1:2">
      <c r="A204" s="10">
        <v>10</v>
      </c>
      <c r="B204" s="11"/>
    </row>
    <row r="205" spans="1:2">
      <c r="A205" s="10">
        <v>13</v>
      </c>
      <c r="B205" s="11"/>
    </row>
    <row r="206" spans="1:2">
      <c r="A206" s="10">
        <v>15</v>
      </c>
      <c r="B206" s="11"/>
    </row>
    <row r="207" spans="1:2">
      <c r="A207" s="10">
        <v>10</v>
      </c>
      <c r="B207" s="11"/>
    </row>
    <row r="208" spans="1:2">
      <c r="A208" s="10">
        <v>12</v>
      </c>
      <c r="B208" s="11"/>
    </row>
    <row r="209" spans="1:2">
      <c r="A209" s="10">
        <v>15</v>
      </c>
      <c r="B209" s="11"/>
    </row>
    <row r="210" spans="1:2">
      <c r="A210" s="10">
        <v>12</v>
      </c>
      <c r="B210" s="11"/>
    </row>
    <row r="211" spans="1:2">
      <c r="A211" s="10">
        <v>15</v>
      </c>
      <c r="B211" s="11"/>
    </row>
    <row r="212" spans="1:2">
      <c r="A212" s="10">
        <v>14</v>
      </c>
      <c r="B212" s="11"/>
    </row>
    <row r="213" spans="1:2">
      <c r="A213" s="10">
        <v>20</v>
      </c>
      <c r="B213" s="11"/>
    </row>
    <row r="214" spans="1:2">
      <c r="A214" s="10">
        <v>10</v>
      </c>
      <c r="B214" s="11"/>
    </row>
    <row r="215" spans="1:2">
      <c r="A215" s="10">
        <v>9</v>
      </c>
      <c r="B215" s="11"/>
    </row>
    <row r="216" spans="1:2">
      <c r="A216" s="10">
        <v>12</v>
      </c>
      <c r="B216" s="11"/>
    </row>
    <row r="217" spans="1:2">
      <c r="A217" s="10">
        <v>6</v>
      </c>
      <c r="B217" s="11"/>
    </row>
    <row r="218" spans="1:2">
      <c r="A218" s="10">
        <v>15</v>
      </c>
      <c r="B218" s="11"/>
    </row>
    <row r="219" spans="1:2" ht="14.65" thickBot="1">
      <c r="A219" s="12">
        <v>8</v>
      </c>
      <c r="B219" s="13"/>
    </row>
    <row r="220" spans="1:2" ht="14.65" thickTop="1"/>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9"/>
  <sheetViews>
    <sheetView workbookViewId="0"/>
  </sheetViews>
  <sheetFormatPr defaultRowHeight="14.25"/>
  <sheetData>
    <row r="9" spans="2:2">
      <c r="B9" s="3">
        <f>1</f>
        <v>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24"/>
  <sheetViews>
    <sheetView showGridLines="0" topLeftCell="A10" workbookViewId="0">
      <selection activeCell="C21" sqref="C21"/>
    </sheetView>
  </sheetViews>
  <sheetFormatPr defaultColWidth="12.59765625" defaultRowHeight="14.25"/>
  <cols>
    <col min="1" max="1" width="23.19921875" bestFit="1" customWidth="1"/>
    <col min="2" max="3" width="12.59765625" customWidth="1"/>
  </cols>
  <sheetData>
    <row r="1" spans="1:3" s="15" customFormat="1" ht="18">
      <c r="A1" s="21" t="s">
        <v>442</v>
      </c>
      <c r="B1" s="19"/>
    </row>
    <row r="2" spans="1:3" s="15" customFormat="1" ht="10.5">
      <c r="A2" s="17" t="s">
        <v>443</v>
      </c>
      <c r="B2" s="19" t="s">
        <v>444</v>
      </c>
    </row>
    <row r="3" spans="1:3" s="15" customFormat="1" ht="10.5">
      <c r="A3" s="17" t="s">
        <v>445</v>
      </c>
      <c r="B3" s="19" t="s">
        <v>446</v>
      </c>
    </row>
    <row r="4" spans="1:3" s="15" customFormat="1" ht="10.5">
      <c r="A4" s="17" t="s">
        <v>447</v>
      </c>
      <c r="B4" s="19" t="s">
        <v>448</v>
      </c>
    </row>
    <row r="5" spans="1:3" s="16" customFormat="1" ht="10.5">
      <c r="A5" s="18" t="s">
        <v>449</v>
      </c>
      <c r="B5" s="20" t="s">
        <v>450</v>
      </c>
    </row>
    <row r="7" spans="1:3" ht="15" customHeight="1">
      <c r="A7" s="26"/>
      <c r="B7" s="23" t="s">
        <v>406</v>
      </c>
      <c r="C7" s="32" t="s">
        <v>407</v>
      </c>
    </row>
    <row r="8" spans="1:3" ht="15" customHeight="1" thickBot="1">
      <c r="A8" s="27" t="s">
        <v>451</v>
      </c>
      <c r="B8" s="24" t="s">
        <v>418</v>
      </c>
      <c r="C8" s="33" t="s">
        <v>418</v>
      </c>
    </row>
    <row r="9" spans="1:3" ht="15" customHeight="1" thickTop="1">
      <c r="A9" s="25" t="s">
        <v>452</v>
      </c>
      <c r="B9" s="28">
        <f>_xll.StatCount(ST_bffat)</f>
        <v>42</v>
      </c>
      <c r="C9" s="34">
        <f>_xll.StatCount(ST_otherfat)</f>
        <v>218</v>
      </c>
    </row>
    <row r="10" spans="1:3" ht="15" customHeight="1">
      <c r="A10" s="25" t="s">
        <v>453</v>
      </c>
      <c r="B10" s="29">
        <f>_xll.StatMean(ST_bffat)</f>
        <v>10.654761904761905</v>
      </c>
      <c r="C10" s="35">
        <f>_xll.StatMean(ST_otherfat)</f>
        <v>5.1123853211009171</v>
      </c>
    </row>
    <row r="11" spans="1:3" ht="15" customHeight="1">
      <c r="A11" s="25" t="s">
        <v>454</v>
      </c>
      <c r="B11" s="29">
        <f>_xll.StatStdDev(ST_bffat)</f>
        <v>4.7620042091822494</v>
      </c>
      <c r="C11" s="35">
        <f>_xll.StatStdDev(ST_otherfat)</f>
        <v>4.9532359481207733</v>
      </c>
    </row>
    <row r="12" spans="1:3" ht="15" customHeight="1">
      <c r="C12" s="36"/>
    </row>
    <row r="13" spans="1:3" ht="15" customHeight="1">
      <c r="A13" s="26"/>
      <c r="B13" s="23" t="s">
        <v>456</v>
      </c>
      <c r="C13" s="32" t="s">
        <v>458</v>
      </c>
    </row>
    <row r="14" spans="1:3" ht="15" customHeight="1" thickBot="1">
      <c r="A14" s="27" t="s">
        <v>455</v>
      </c>
      <c r="B14" s="24" t="s">
        <v>457</v>
      </c>
      <c r="C14" s="33" t="s">
        <v>457</v>
      </c>
    </row>
    <row r="15" spans="1:3" ht="15" customHeight="1" thickTop="1">
      <c r="A15" s="25" t="s">
        <v>459</v>
      </c>
      <c r="B15" s="22">
        <v>0</v>
      </c>
      <c r="C15" s="37">
        <v>0</v>
      </c>
    </row>
    <row r="16" spans="1:3" ht="15" customHeight="1">
      <c r="A16" s="25" t="s">
        <v>460</v>
      </c>
      <c r="B16" s="22" t="str">
        <f>"&lt;&gt; " &amp; $B$15</f>
        <v>&lt;&gt; 0</v>
      </c>
      <c r="C16" s="37" t="str">
        <f>"&lt;&gt; " &amp; $C$15</f>
        <v>&lt;&gt; 0</v>
      </c>
    </row>
    <row r="17" spans="1:3" ht="15" customHeight="1">
      <c r="A17" s="25" t="s">
        <v>461</v>
      </c>
      <c r="B17" s="29">
        <f>B10 - C10</f>
        <v>5.542376583660988</v>
      </c>
      <c r="C17" s="35">
        <f>B10 - C10</f>
        <v>5.542376583660988</v>
      </c>
    </row>
    <row r="18" spans="1:3" ht="15" customHeight="1">
      <c r="A18" s="25" t="s">
        <v>462</v>
      </c>
      <c r="B18" s="22">
        <f>SQRT(((B9-1)*B11^2 + (C9-1)*C11^2) / B19) * SQRT(1/B9 + 1/C9)</f>
        <v>0.82964798131090067</v>
      </c>
      <c r="C18" s="37">
        <f>SQRT( B11^2/B9 + C11^2/C9)</f>
        <v>0.80775295750161713</v>
      </c>
    </row>
    <row r="19" spans="1:3" ht="15" customHeight="1">
      <c r="A19" s="25" t="s">
        <v>463</v>
      </c>
      <c r="B19" s="22">
        <f>B9 + C9 - 2</f>
        <v>258</v>
      </c>
      <c r="C19" s="37">
        <f>ROUNDDOWN(C18^4/((B11^2/B9)^2/(B9-1) + (C11^2/C9)^2/(C9-1)),0)</f>
        <v>59</v>
      </c>
    </row>
    <row r="20" spans="1:3" ht="15" customHeight="1">
      <c r="A20" s="25" t="s">
        <v>464</v>
      </c>
      <c r="B20" s="30">
        <f>(B17-B15)/B18</f>
        <v>6.6803954309677858</v>
      </c>
      <c r="C20" s="57">
        <f>(C17-C15)/C18</f>
        <v>6.8614748261691041</v>
      </c>
    </row>
    <row r="21" spans="1:3" ht="15" customHeight="1">
      <c r="A21" s="25" t="s">
        <v>465</v>
      </c>
      <c r="B21" s="31">
        <f>2*_xll.StatStudent(B19,"x to q",ABS(B20))</f>
        <v>1.4585210796442073E-10</v>
      </c>
      <c r="C21" s="38">
        <f>2*_xll.StatStudent(C19,"x to q",ABS(C20))</f>
        <v>4.6400222182561823E-9</v>
      </c>
    </row>
    <row r="22" spans="1:3" ht="15" customHeight="1">
      <c r="A22" s="25" t="s">
        <v>466</v>
      </c>
      <c r="B22" s="22" t="str">
        <f>IF($B$21&lt;=0.1, "Reject", "Don't Reject")</f>
        <v>Reject</v>
      </c>
      <c r="C22" s="37" t="str">
        <f>IF($C$21&lt;=0.1, "Reject", "Don't Reject")</f>
        <v>Reject</v>
      </c>
    </row>
    <row r="23" spans="1:3" ht="15" customHeight="1">
      <c r="A23" s="25" t="s">
        <v>467</v>
      </c>
      <c r="B23" s="22" t="str">
        <f>IF($B$21&lt;=0.05, "Reject", "Don't Reject")</f>
        <v>Reject</v>
      </c>
      <c r="C23" s="37" t="str">
        <f>IF($C$21&lt;=0.05, "Reject", "Don't Reject")</f>
        <v>Reject</v>
      </c>
    </row>
    <row r="24" spans="1:3" ht="15" customHeight="1">
      <c r="A24" s="25" t="s">
        <v>468</v>
      </c>
      <c r="B24" s="22" t="str">
        <f>IF($B$21&lt;=0.01, "Reject", "Don't Reject")</f>
        <v>Reject</v>
      </c>
      <c r="C24" s="37" t="str">
        <f>IF($C$21&lt;=0.01, "Reject", "Don't Reject")</f>
        <v>Reject</v>
      </c>
    </row>
  </sheetData>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M15"/>
  <sheetViews>
    <sheetView workbookViewId="0">
      <selection activeCell="B1" sqref="B1:C11"/>
    </sheetView>
  </sheetViews>
  <sheetFormatPr defaultRowHeight="14.25"/>
  <sheetData>
    <row r="1" spans="1:13" ht="14.65" thickTop="1">
      <c r="B1" s="55" t="s">
        <v>527</v>
      </c>
      <c r="C1" s="56" t="s">
        <v>528</v>
      </c>
    </row>
    <row r="2" spans="1:13">
      <c r="A2" s="39" t="s">
        <v>529</v>
      </c>
      <c r="B2" s="42">
        <v>55</v>
      </c>
      <c r="C2" s="43">
        <v>95</v>
      </c>
      <c r="E2" t="s">
        <v>475</v>
      </c>
      <c r="F2">
        <f>AVERAGE(B:B)</f>
        <v>62.9</v>
      </c>
      <c r="G2" t="s">
        <v>476</v>
      </c>
      <c r="H2">
        <f>AVERAGE(C:C)</f>
        <v>119.6</v>
      </c>
    </row>
    <row r="3" spans="1:13" ht="14.65" thickBot="1">
      <c r="A3" s="39" t="s">
        <v>530</v>
      </c>
      <c r="B3" s="44">
        <v>58</v>
      </c>
      <c r="C3" s="45">
        <v>130</v>
      </c>
      <c r="E3" t="s">
        <v>477</v>
      </c>
      <c r="F3">
        <f>_xlfn.STDEV.S(B:B)</f>
        <v>13.811830677599071</v>
      </c>
      <c r="G3" t="s">
        <v>478</v>
      </c>
      <c r="H3">
        <f>_xlfn.STDEV.S(C:C)</f>
        <v>47.525899371933093</v>
      </c>
      <c r="L3" s="27" t="s">
        <v>539</v>
      </c>
      <c r="M3" s="24" t="s">
        <v>540</v>
      </c>
    </row>
    <row r="4" spans="1:13" ht="14.65" thickTop="1">
      <c r="A4" s="39" t="s">
        <v>531</v>
      </c>
      <c r="B4" s="44">
        <v>70</v>
      </c>
      <c r="C4" s="45">
        <v>102</v>
      </c>
      <c r="E4" t="s">
        <v>479</v>
      </c>
      <c r="F4">
        <v>10</v>
      </c>
      <c r="G4" t="s">
        <v>480</v>
      </c>
      <c r="H4">
        <v>10</v>
      </c>
      <c r="L4" s="25" t="s">
        <v>452</v>
      </c>
      <c r="M4" s="22">
        <f>_xll.StatPairCount(ST_Before,ST_After)</f>
        <v>10</v>
      </c>
    </row>
    <row r="5" spans="1:13">
      <c r="A5" s="39" t="s">
        <v>532</v>
      </c>
      <c r="B5" s="44">
        <v>54</v>
      </c>
      <c r="C5" s="45">
        <v>79</v>
      </c>
      <c r="L5" s="25" t="s">
        <v>453</v>
      </c>
      <c r="M5" s="22">
        <f>_xll.StatPairMean(ST_Before,ST_After)</f>
        <v>-56.7</v>
      </c>
    </row>
    <row r="6" spans="1:13">
      <c r="A6" s="39" t="s">
        <v>533</v>
      </c>
      <c r="B6" s="44">
        <v>81</v>
      </c>
      <c r="C6" s="45">
        <v>125</v>
      </c>
      <c r="E6" t="s">
        <v>481</v>
      </c>
      <c r="F6">
        <f>(F2-H2)/(SQRT(F3^2/F4+H3^2/H4))</f>
        <v>-3.6228162492597571</v>
      </c>
      <c r="L6" s="51" t="s">
        <v>454</v>
      </c>
      <c r="M6" s="52">
        <f>_xll.StatPairStdDev(ST_Before,ST_After)</f>
        <v>44.347240926327963</v>
      </c>
    </row>
    <row r="7" spans="1:13">
      <c r="A7" s="39" t="s">
        <v>534</v>
      </c>
      <c r="B7" s="44">
        <v>49</v>
      </c>
      <c r="C7" s="45">
        <v>90</v>
      </c>
      <c r="L7" s="25" t="s">
        <v>524</v>
      </c>
      <c r="M7" s="22">
        <v>0</v>
      </c>
    </row>
    <row r="8" spans="1:13">
      <c r="A8" s="39" t="s">
        <v>535</v>
      </c>
      <c r="B8" s="44">
        <v>90</v>
      </c>
      <c r="C8" s="45">
        <v>185</v>
      </c>
      <c r="L8" s="25" t="s">
        <v>460</v>
      </c>
      <c r="M8" s="22" t="str">
        <f>"&lt; " &amp; $B$12</f>
        <v xml:space="preserve">&lt; </v>
      </c>
    </row>
    <row r="9" spans="1:13">
      <c r="A9" s="39" t="s">
        <v>536</v>
      </c>
      <c r="B9" s="44">
        <v>67</v>
      </c>
      <c r="C9" s="45">
        <v>85</v>
      </c>
      <c r="L9" s="25" t="s">
        <v>525</v>
      </c>
      <c r="M9" s="28">
        <f>M6/SQRT(M4)</f>
        <v>14.023828927143178</v>
      </c>
    </row>
    <row r="10" spans="1:13">
      <c r="A10" s="39" t="s">
        <v>537</v>
      </c>
      <c r="B10" s="44">
        <v>55</v>
      </c>
      <c r="C10" s="45">
        <v>220</v>
      </c>
      <c r="L10" s="25" t="s">
        <v>463</v>
      </c>
      <c r="M10" s="22">
        <f>M4 - 1</f>
        <v>9</v>
      </c>
    </row>
    <row r="11" spans="1:13" ht="14.65" thickBot="1">
      <c r="A11" s="39" t="s">
        <v>538</v>
      </c>
      <c r="B11" s="46">
        <v>50</v>
      </c>
      <c r="C11" s="54">
        <v>85</v>
      </c>
      <c r="L11" s="25" t="s">
        <v>464</v>
      </c>
      <c r="M11" s="40">
        <f>IF(M9&gt;0,(M5-M7)/M9,0)</f>
        <v>-4.0431183448235686</v>
      </c>
    </row>
    <row r="12" spans="1:13" ht="14.65" thickTop="1">
      <c r="A12" s="53" t="s">
        <v>526</v>
      </c>
      <c r="L12" s="25" t="s">
        <v>465</v>
      </c>
      <c r="M12" s="41">
        <f>IF(M11&lt;0,_xll.StatStudent(M10,"x to q",-M11),1-_xll.StatStudent(M10,"x to q",M11))</f>
        <v>1.4574531742048357E-3</v>
      </c>
    </row>
    <row r="13" spans="1:13">
      <c r="L13" s="25" t="s">
        <v>466</v>
      </c>
      <c r="M13" s="22" t="str">
        <f>IF($B$17&lt;=0.1, "Reject", "Don't Reject")</f>
        <v>Reject</v>
      </c>
    </row>
    <row r="14" spans="1:13">
      <c r="L14" s="25" t="s">
        <v>467</v>
      </c>
      <c r="M14" s="22" t="str">
        <f>IF($B$17&lt;=0.05, "Reject", "Don't Reject")</f>
        <v>Reject</v>
      </c>
    </row>
    <row r="15" spans="1:13">
      <c r="L15" s="25" t="s">
        <v>468</v>
      </c>
      <c r="M15" s="22" t="str">
        <f>IF($B$17&lt;=0.01, "Reject", "Don't Reject")</f>
        <v>Reject</v>
      </c>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20"/>
  <sheetViews>
    <sheetView showGridLines="0" workbookViewId="0">
      <selection activeCell="B21" sqref="A8:B21"/>
    </sheetView>
  </sheetViews>
  <sheetFormatPr defaultColWidth="12.59765625" defaultRowHeight="14.25"/>
  <cols>
    <col min="1" max="1" width="19.796875" bestFit="1" customWidth="1"/>
    <col min="2" max="2" width="15.3984375" bestFit="1" customWidth="1"/>
  </cols>
  <sheetData>
    <row r="1" spans="1:2" s="15" customFormat="1" ht="18">
      <c r="A1" s="21" t="s">
        <v>442</v>
      </c>
      <c r="B1" s="19"/>
    </row>
    <row r="2" spans="1:2" s="15" customFormat="1" ht="10.5">
      <c r="A2" s="17" t="s">
        <v>443</v>
      </c>
      <c r="B2" s="19" t="s">
        <v>444</v>
      </c>
    </row>
    <row r="3" spans="1:2" s="15" customFormat="1" ht="10.5">
      <c r="A3" s="17" t="s">
        <v>445</v>
      </c>
      <c r="B3" s="19" t="s">
        <v>446</v>
      </c>
    </row>
    <row r="4" spans="1:2" s="15" customFormat="1" ht="10.5">
      <c r="A4" s="17" t="s">
        <v>447</v>
      </c>
      <c r="B4" s="19" t="s">
        <v>448</v>
      </c>
    </row>
    <row r="5" spans="1:2" s="16" customFormat="1" ht="10.5">
      <c r="A5" s="18" t="s">
        <v>449</v>
      </c>
      <c r="B5" s="20" t="s">
        <v>450</v>
      </c>
    </row>
    <row r="7" spans="1:2" ht="15" customHeight="1">
      <c r="A7" s="26"/>
      <c r="B7" s="23"/>
    </row>
    <row r="8" spans="1:2" ht="15" customHeight="1" thickBot="1">
      <c r="A8" s="27" t="s">
        <v>539</v>
      </c>
      <c r="B8" s="24" t="s">
        <v>540</v>
      </c>
    </row>
    <row r="9" spans="1:2" ht="15" customHeight="1" thickTop="1">
      <c r="A9" s="25" t="s">
        <v>452</v>
      </c>
      <c r="B9" s="22">
        <f>_xll.StatPairCount(ST_Before,ST_After)</f>
        <v>10</v>
      </c>
    </row>
    <row r="10" spans="1:2" ht="15" customHeight="1">
      <c r="A10" s="25" t="s">
        <v>453</v>
      </c>
      <c r="B10" s="22">
        <f>_xll.StatPairMean(ST_Before,ST_After)</f>
        <v>-56.7</v>
      </c>
    </row>
    <row r="11" spans="1:2" ht="15" customHeight="1">
      <c r="A11" s="51" t="s">
        <v>454</v>
      </c>
      <c r="B11" s="52">
        <f>_xll.StatPairStdDev(ST_Before,ST_After)</f>
        <v>44.347240926327963</v>
      </c>
    </row>
    <row r="12" spans="1:2" ht="15" customHeight="1">
      <c r="A12" s="25" t="s">
        <v>524</v>
      </c>
      <c r="B12" s="22">
        <v>0</v>
      </c>
    </row>
    <row r="13" spans="1:2" ht="15" customHeight="1">
      <c r="A13" s="25" t="s">
        <v>460</v>
      </c>
      <c r="B13" s="22" t="str">
        <f>"&lt; " &amp; $B$12</f>
        <v>&lt; 0</v>
      </c>
    </row>
    <row r="14" spans="1:2" ht="15" customHeight="1">
      <c r="A14" s="25" t="s">
        <v>525</v>
      </c>
      <c r="B14" s="28">
        <f>B11/SQRT(B9)</f>
        <v>14.023828927143178</v>
      </c>
    </row>
    <row r="15" spans="1:2" ht="15" customHeight="1">
      <c r="A15" s="25" t="s">
        <v>463</v>
      </c>
      <c r="B15" s="22">
        <f>B9 - 1</f>
        <v>9</v>
      </c>
    </row>
    <row r="16" spans="1:2" ht="15" customHeight="1">
      <c r="A16" s="25" t="s">
        <v>464</v>
      </c>
      <c r="B16" s="40">
        <f>IF(B14&gt;0,(B10-B12)/B14,0)</f>
        <v>-4.0431183448235686</v>
      </c>
    </row>
    <row r="17" spans="1:2" ht="15" customHeight="1">
      <c r="A17" s="25" t="s">
        <v>465</v>
      </c>
      <c r="B17" s="41">
        <f>IF(B16&lt;0,_xll.StatStudent(B15,"x to q",-B16),1-_xll.StatStudent(B15,"x to q",B16))</f>
        <v>1.4574531742048357E-3</v>
      </c>
    </row>
    <row r="18" spans="1:2" ht="15" customHeight="1">
      <c r="A18" s="25" t="s">
        <v>466</v>
      </c>
      <c r="B18" s="22" t="str">
        <f>IF($B$17&lt;=0.1, "Reject", "Don't Reject")</f>
        <v>Reject</v>
      </c>
    </row>
    <row r="19" spans="1:2" ht="15" customHeight="1">
      <c r="A19" s="25" t="s">
        <v>467</v>
      </c>
      <c r="B19" s="22" t="str">
        <f>IF($B$17&lt;=0.05, "Reject", "Don't Reject")</f>
        <v>Reject</v>
      </c>
    </row>
    <row r="20" spans="1:2" ht="15" customHeight="1">
      <c r="A20" s="25" t="s">
        <v>468</v>
      </c>
      <c r="B20" s="22" t="str">
        <f>IF($B$17&lt;=0.01, "Reject", "Don't Reject")</f>
        <v>Reject</v>
      </c>
    </row>
  </sheetData>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T35"/>
  <sheetViews>
    <sheetView workbookViewId="0"/>
  </sheetViews>
  <sheetFormatPr defaultColWidth="30.59765625" defaultRowHeight="14.25"/>
  <cols>
    <col min="1" max="1" width="30.59765625" style="5"/>
    <col min="2" max="16384" width="30.59765625" style="4"/>
  </cols>
  <sheetData>
    <row r="1" spans="1:20">
      <c r="A1" s="5" t="s">
        <v>417</v>
      </c>
      <c r="B1" s="4" t="s">
        <v>482</v>
      </c>
      <c r="C1" s="4" t="s">
        <v>408</v>
      </c>
      <c r="D1" s="4">
        <v>7</v>
      </c>
      <c r="E1" s="4" t="s">
        <v>409</v>
      </c>
      <c r="F1" s="4">
        <v>5</v>
      </c>
      <c r="G1" s="4" t="s">
        <v>410</v>
      </c>
      <c r="H1" s="4">
        <v>1</v>
      </c>
      <c r="I1" s="4" t="s">
        <v>411</v>
      </c>
      <c r="J1" s="4">
        <v>1</v>
      </c>
      <c r="K1" s="4" t="s">
        <v>412</v>
      </c>
      <c r="L1" s="4">
        <v>0</v>
      </c>
      <c r="M1" s="4" t="s">
        <v>413</v>
      </c>
      <c r="N1" s="4">
        <v>0</v>
      </c>
      <c r="O1" s="4" t="s">
        <v>414</v>
      </c>
      <c r="P1" s="4">
        <v>1</v>
      </c>
      <c r="Q1" s="4" t="s">
        <v>415</v>
      </c>
      <c r="R1" s="4">
        <v>0</v>
      </c>
      <c r="S1" s="4" t="s">
        <v>416</v>
      </c>
      <c r="T1" s="4">
        <v>0</v>
      </c>
    </row>
    <row r="2" spans="1:20">
      <c r="A2" s="5" t="s">
        <v>419</v>
      </c>
      <c r="B2" s="4" t="s">
        <v>483</v>
      </c>
    </row>
    <row r="3" spans="1:20">
      <c r="A3" s="5" t="s">
        <v>421</v>
      </c>
      <c r="B3" s="4" t="b">
        <f>IF(B10&gt;256,"TripUpST110AndEarlier",TRUE)</f>
        <v>1</v>
      </c>
    </row>
    <row r="4" spans="1:20">
      <c r="A4" s="5" t="s">
        <v>422</v>
      </c>
      <c r="B4" s="4" t="s">
        <v>423</v>
      </c>
    </row>
    <row r="5" spans="1:20">
      <c r="A5" s="5" t="s">
        <v>424</v>
      </c>
      <c r="B5" s="4" t="b">
        <v>1</v>
      </c>
    </row>
    <row r="6" spans="1:20">
      <c r="A6" s="5" t="s">
        <v>425</v>
      </c>
      <c r="B6" s="4" t="b">
        <v>0</v>
      </c>
    </row>
    <row r="7" spans="1:20">
      <c r="A7" s="5" t="s">
        <v>426</v>
      </c>
      <c r="B7" s="4" t="str">
        <f>menu!$A$1:$H$261</f>
        <v>Steak &amp; Egg McMuffin</v>
      </c>
    </row>
    <row r="8" spans="1:20">
      <c r="A8" s="5" t="s">
        <v>427</v>
      </c>
      <c r="B8" s="4">
        <v>2</v>
      </c>
    </row>
    <row r="9" spans="1:20">
      <c r="A9" s="5" t="s">
        <v>428</v>
      </c>
      <c r="B9" s="14">
        <f>1</f>
        <v>1</v>
      </c>
    </row>
    <row r="10" spans="1:20">
      <c r="A10" s="5" t="s">
        <v>429</v>
      </c>
      <c r="B10" s="4">
        <v>8</v>
      </c>
    </row>
    <row r="12" spans="1:20">
      <c r="A12" s="5" t="s">
        <v>430</v>
      </c>
      <c r="B12" s="4" t="s">
        <v>484</v>
      </c>
      <c r="C12" s="4" t="s">
        <v>432</v>
      </c>
      <c r="D12" s="4" t="s">
        <v>485</v>
      </c>
      <c r="E12" s="4" t="b">
        <v>1</v>
      </c>
      <c r="F12" s="4">
        <v>0</v>
      </c>
      <c r="G12" s="4">
        <v>4</v>
      </c>
      <c r="H12" s="4">
        <v>1</v>
      </c>
    </row>
    <row r="13" spans="1:20">
      <c r="A13" s="5" t="s">
        <v>434</v>
      </c>
      <c r="B13" s="4" t="str">
        <f>menu!$A$1:$A$261</f>
        <v>Breakfast</v>
      </c>
    </row>
    <row r="14" spans="1:20">
      <c r="A14" s="5" t="s">
        <v>435</v>
      </c>
    </row>
    <row r="15" spans="1:20">
      <c r="A15" s="5" t="s">
        <v>436</v>
      </c>
      <c r="B15" s="4" t="s">
        <v>486</v>
      </c>
      <c r="C15" s="4" t="s">
        <v>438</v>
      </c>
      <c r="D15" s="4" t="s">
        <v>487</v>
      </c>
      <c r="E15" s="4" t="b">
        <v>1</v>
      </c>
      <c r="F15" s="4">
        <v>0</v>
      </c>
      <c r="G15" s="4">
        <v>4</v>
      </c>
      <c r="H15" s="4">
        <v>1</v>
      </c>
    </row>
    <row r="16" spans="1:20">
      <c r="A16" s="5" t="s">
        <v>440</v>
      </c>
      <c r="B16" s="4" t="str">
        <f>menu!$B$1:$B$261</f>
        <v>Sausage Biscuit with Egg Whites (Regular Biscuit)</v>
      </c>
    </row>
    <row r="17" spans="1:8">
      <c r="A17" s="5" t="s">
        <v>441</v>
      </c>
    </row>
    <row r="18" spans="1:8">
      <c r="A18" s="5" t="s">
        <v>488</v>
      </c>
      <c r="B18" s="4" t="s">
        <v>489</v>
      </c>
      <c r="C18" s="4" t="s">
        <v>490</v>
      </c>
      <c r="D18" s="4" t="s">
        <v>491</v>
      </c>
      <c r="E18" s="4" t="b">
        <v>1</v>
      </c>
      <c r="F18" s="4">
        <v>0</v>
      </c>
      <c r="G18" s="4">
        <v>4</v>
      </c>
      <c r="H18" s="4">
        <v>1</v>
      </c>
    </row>
    <row r="19" spans="1:8">
      <c r="A19" s="5" t="s">
        <v>492</v>
      </c>
      <c r="B19" s="4" t="str">
        <f>menu!$C$1:$C$261</f>
        <v>5.5 oz (157 g)</v>
      </c>
    </row>
    <row r="20" spans="1:8">
      <c r="A20" s="5" t="s">
        <v>493</v>
      </c>
    </row>
    <row r="21" spans="1:8">
      <c r="A21" s="5" t="s">
        <v>494</v>
      </c>
      <c r="B21" s="4" t="s">
        <v>495</v>
      </c>
      <c r="C21" s="4" t="s">
        <v>496</v>
      </c>
      <c r="D21" s="4" t="s">
        <v>497</v>
      </c>
      <c r="E21" s="4" t="b">
        <v>1</v>
      </c>
      <c r="F21" s="4">
        <v>0</v>
      </c>
      <c r="G21" s="4">
        <v>4</v>
      </c>
      <c r="H21" s="4">
        <v>0</v>
      </c>
    </row>
    <row r="22" spans="1:8">
      <c r="A22" s="5" t="s">
        <v>498</v>
      </c>
      <c r="B22" s="4">
        <f>menu!$D$1:$D$261</f>
        <v>400</v>
      </c>
    </row>
    <row r="23" spans="1:8">
      <c r="A23" s="5" t="s">
        <v>499</v>
      </c>
    </row>
    <row r="24" spans="1:8">
      <c r="A24" s="5" t="s">
        <v>500</v>
      </c>
      <c r="B24" s="4" t="s">
        <v>501</v>
      </c>
      <c r="C24" s="4" t="s">
        <v>502</v>
      </c>
      <c r="D24" s="4" t="s">
        <v>503</v>
      </c>
      <c r="E24" s="4" t="b">
        <v>1</v>
      </c>
      <c r="F24" s="4">
        <v>0</v>
      </c>
      <c r="G24" s="4">
        <v>4</v>
      </c>
      <c r="H24" s="4">
        <v>0</v>
      </c>
    </row>
    <row r="25" spans="1:8">
      <c r="A25" s="5" t="s">
        <v>504</v>
      </c>
      <c r="B25" s="4">
        <f>menu!$E$1:$E$261</f>
        <v>230</v>
      </c>
    </row>
    <row r="26" spans="1:8">
      <c r="A26" s="5" t="s">
        <v>505</v>
      </c>
    </row>
    <row r="27" spans="1:8">
      <c r="A27" s="5" t="s">
        <v>506</v>
      </c>
      <c r="B27" s="4" t="s">
        <v>507</v>
      </c>
      <c r="C27" s="4" t="s">
        <v>508</v>
      </c>
      <c r="D27" s="4" t="s">
        <v>509</v>
      </c>
      <c r="E27" s="4" t="b">
        <v>1</v>
      </c>
      <c r="F27" s="4">
        <v>0</v>
      </c>
      <c r="G27" s="4">
        <v>4</v>
      </c>
      <c r="H27" s="4">
        <v>0</v>
      </c>
    </row>
    <row r="28" spans="1:8">
      <c r="A28" s="5" t="s">
        <v>510</v>
      </c>
      <c r="B28" s="4">
        <f>menu!$F$1:$F$261</f>
        <v>35</v>
      </c>
    </row>
    <row r="29" spans="1:8">
      <c r="A29" s="5" t="s">
        <v>511</v>
      </c>
    </row>
    <row r="30" spans="1:8">
      <c r="A30" s="5" t="s">
        <v>512</v>
      </c>
      <c r="B30" s="4" t="s">
        <v>513</v>
      </c>
      <c r="C30" s="4" t="s">
        <v>514</v>
      </c>
      <c r="D30" s="4" t="s">
        <v>515</v>
      </c>
      <c r="E30" s="4" t="b">
        <v>1</v>
      </c>
      <c r="F30" s="4">
        <v>0</v>
      </c>
      <c r="G30" s="4">
        <v>4</v>
      </c>
      <c r="H30" s="4">
        <v>0</v>
      </c>
    </row>
    <row r="31" spans="1:8">
      <c r="A31" s="5" t="s">
        <v>516</v>
      </c>
      <c r="B31" s="4">
        <f>menu!$G$1:$G$261</f>
        <v>57</v>
      </c>
    </row>
    <row r="32" spans="1:8">
      <c r="A32" s="5" t="s">
        <v>517</v>
      </c>
    </row>
    <row r="33" spans="1:8">
      <c r="A33" s="5" t="s">
        <v>518</v>
      </c>
      <c r="B33" s="4" t="s">
        <v>519</v>
      </c>
      <c r="C33" s="4" t="s">
        <v>520</v>
      </c>
      <c r="D33" s="4" t="s">
        <v>521</v>
      </c>
      <c r="E33" s="4" t="b">
        <v>1</v>
      </c>
      <c r="F33" s="4">
        <v>0</v>
      </c>
      <c r="G33" s="4">
        <v>4</v>
      </c>
      <c r="H33" s="4">
        <v>0</v>
      </c>
    </row>
    <row r="34" spans="1:8">
      <c r="A34" s="5" t="s">
        <v>522</v>
      </c>
      <c r="B34" s="4">
        <f>menu!$H$1:$H$261</f>
        <v>20</v>
      </c>
    </row>
    <row r="35" spans="1:8">
      <c r="A35" s="5" t="s">
        <v>523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T17"/>
  <sheetViews>
    <sheetView workbookViewId="0"/>
  </sheetViews>
  <sheetFormatPr defaultColWidth="30.59765625" defaultRowHeight="14.25"/>
  <cols>
    <col min="1" max="1" width="30.59765625" style="5"/>
    <col min="2" max="16384" width="30.59765625" style="4"/>
  </cols>
  <sheetData>
    <row r="1" spans="1:20">
      <c r="A1" s="5" t="s">
        <v>417</v>
      </c>
      <c r="B1" s="4" t="s">
        <v>418</v>
      </c>
      <c r="C1" s="4" t="s">
        <v>408</v>
      </c>
      <c r="D1" s="4">
        <v>7</v>
      </c>
      <c r="E1" s="4" t="s">
        <v>409</v>
      </c>
      <c r="F1" s="4">
        <v>5</v>
      </c>
      <c r="G1" s="4" t="s">
        <v>410</v>
      </c>
      <c r="H1" s="4">
        <v>1</v>
      </c>
      <c r="I1" s="4" t="s">
        <v>411</v>
      </c>
      <c r="J1" s="4">
        <v>1</v>
      </c>
      <c r="K1" s="4" t="s">
        <v>412</v>
      </c>
      <c r="L1" s="4">
        <v>0</v>
      </c>
      <c r="M1" s="4" t="s">
        <v>413</v>
      </c>
      <c r="N1" s="4">
        <v>0</v>
      </c>
      <c r="O1" s="4" t="s">
        <v>414</v>
      </c>
      <c r="P1" s="4">
        <v>1</v>
      </c>
      <c r="Q1" s="4" t="s">
        <v>415</v>
      </c>
      <c r="R1" s="4">
        <v>0</v>
      </c>
      <c r="S1" s="4" t="s">
        <v>416</v>
      </c>
      <c r="T1" s="4">
        <v>0</v>
      </c>
    </row>
    <row r="2" spans="1:20">
      <c r="A2" s="5" t="s">
        <v>419</v>
      </c>
      <c r="B2" s="4" t="s">
        <v>420</v>
      </c>
    </row>
    <row r="3" spans="1:20">
      <c r="A3" s="5" t="s">
        <v>421</v>
      </c>
      <c r="B3" s="4" t="b">
        <f>IF(B10&gt;256,"TripUpST110AndEarlier",TRUE)</f>
        <v>1</v>
      </c>
    </row>
    <row r="4" spans="1:20">
      <c r="A4" s="5" t="s">
        <v>422</v>
      </c>
      <c r="B4" s="4" t="s">
        <v>423</v>
      </c>
    </row>
    <row r="5" spans="1:20">
      <c r="A5" s="5" t="s">
        <v>424</v>
      </c>
      <c r="B5" s="4" t="b">
        <v>1</v>
      </c>
    </row>
    <row r="6" spans="1:20">
      <c r="A6" s="5" t="s">
        <v>425</v>
      </c>
      <c r="B6" s="4" t="b">
        <v>0</v>
      </c>
    </row>
    <row r="7" spans="1:20">
      <c r="A7" s="5" t="s">
        <v>426</v>
      </c>
      <c r="B7" s="4">
        <f>Breakfast!$A$1:$B$219</f>
        <v>9</v>
      </c>
    </row>
    <row r="8" spans="1:20">
      <c r="A8" s="5" t="s">
        <v>427</v>
      </c>
      <c r="B8" s="4">
        <v>2</v>
      </c>
    </row>
    <row r="9" spans="1:20">
      <c r="A9" s="5" t="s">
        <v>428</v>
      </c>
      <c r="B9" s="14">
        <f>1</f>
        <v>1</v>
      </c>
    </row>
    <row r="10" spans="1:20">
      <c r="A10" s="5" t="s">
        <v>429</v>
      </c>
      <c r="B10" s="4">
        <v>2</v>
      </c>
    </row>
    <row r="12" spans="1:20">
      <c r="A12" s="5" t="s">
        <v>430</v>
      </c>
      <c r="B12" s="4" t="s">
        <v>431</v>
      </c>
      <c r="C12" s="4" t="s">
        <v>432</v>
      </c>
      <c r="D12" s="4" t="s">
        <v>433</v>
      </c>
      <c r="E12" s="4" t="b">
        <v>1</v>
      </c>
      <c r="F12" s="4">
        <v>0</v>
      </c>
      <c r="G12" s="4">
        <v>4</v>
      </c>
      <c r="H12" s="4">
        <v>0</v>
      </c>
    </row>
    <row r="13" spans="1:20">
      <c r="A13" s="5" t="s">
        <v>434</v>
      </c>
      <c r="B13" s="4">
        <f>Breakfast!$A$1:$A$219</f>
        <v>10</v>
      </c>
    </row>
    <row r="14" spans="1:20">
      <c r="A14" s="5" t="s">
        <v>435</v>
      </c>
    </row>
    <row r="15" spans="1:20">
      <c r="A15" s="5" t="s">
        <v>436</v>
      </c>
      <c r="B15" s="4" t="s">
        <v>437</v>
      </c>
      <c r="C15" s="4" t="s">
        <v>438</v>
      </c>
      <c r="D15" s="4" t="s">
        <v>439</v>
      </c>
      <c r="E15" s="4" t="b">
        <v>1</v>
      </c>
      <c r="F15" s="4">
        <v>0</v>
      </c>
      <c r="G15" s="4">
        <v>4</v>
      </c>
      <c r="H15" s="4">
        <v>0</v>
      </c>
    </row>
    <row r="16" spans="1:20">
      <c r="A16" s="5" t="s">
        <v>440</v>
      </c>
      <c r="B16" s="4">
        <f>Breakfast!$B$1:$B$219</f>
        <v>12</v>
      </c>
    </row>
    <row r="17" spans="1:1">
      <c r="A17" s="5" t="s">
        <v>441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T17"/>
  <sheetViews>
    <sheetView workbookViewId="0"/>
  </sheetViews>
  <sheetFormatPr defaultColWidth="30.59765625" defaultRowHeight="14.25"/>
  <cols>
    <col min="1" max="1" width="30.59765625" style="5"/>
    <col min="2" max="16384" width="30.59765625" style="4"/>
  </cols>
  <sheetData>
    <row r="1" spans="1:20">
      <c r="A1" s="5" t="s">
        <v>417</v>
      </c>
      <c r="B1" s="4" t="s">
        <v>469</v>
      </c>
      <c r="C1" s="4" t="s">
        <v>408</v>
      </c>
      <c r="D1" s="4">
        <v>7</v>
      </c>
      <c r="E1" s="4" t="s">
        <v>409</v>
      </c>
      <c r="F1" s="4">
        <v>5</v>
      </c>
      <c r="G1" s="4" t="s">
        <v>410</v>
      </c>
      <c r="H1" s="4">
        <v>1</v>
      </c>
      <c r="I1" s="4" t="s">
        <v>411</v>
      </c>
      <c r="J1" s="4">
        <v>1</v>
      </c>
      <c r="K1" s="4" t="s">
        <v>412</v>
      </c>
      <c r="L1" s="4">
        <v>0</v>
      </c>
      <c r="M1" s="4" t="s">
        <v>413</v>
      </c>
      <c r="N1" s="4">
        <v>0</v>
      </c>
      <c r="O1" s="4" t="s">
        <v>414</v>
      </c>
      <c r="P1" s="4">
        <v>1</v>
      </c>
      <c r="Q1" s="4" t="s">
        <v>415</v>
      </c>
      <c r="R1" s="4">
        <v>0</v>
      </c>
      <c r="S1" s="4" t="s">
        <v>416</v>
      </c>
      <c r="T1" s="4">
        <v>0</v>
      </c>
    </row>
    <row r="2" spans="1:20">
      <c r="A2" s="5" t="s">
        <v>419</v>
      </c>
      <c r="B2" s="4" t="s">
        <v>470</v>
      </c>
    </row>
    <row r="3" spans="1:20">
      <c r="A3" s="5" t="s">
        <v>421</v>
      </c>
      <c r="B3" s="4" t="b">
        <f>IF(B10&gt;256,"TripUpST110AndEarlier",TRUE)</f>
        <v>1</v>
      </c>
    </row>
    <row r="4" spans="1:20">
      <c r="A4" s="5" t="s">
        <v>422</v>
      </c>
      <c r="B4" s="4" t="s">
        <v>423</v>
      </c>
    </row>
    <row r="5" spans="1:20">
      <c r="A5" s="5" t="s">
        <v>424</v>
      </c>
      <c r="B5" s="4" t="b">
        <v>1</v>
      </c>
    </row>
    <row r="6" spans="1:20">
      <c r="A6" s="5" t="s">
        <v>425</v>
      </c>
      <c r="B6" s="4" t="b">
        <v>0</v>
      </c>
    </row>
    <row r="7" spans="1:20">
      <c r="A7" s="5" t="s">
        <v>426</v>
      </c>
      <c r="B7" s="4">
        <f>'Before and after MBA (Paird SAM'!$B$1:$C$11</f>
        <v>49</v>
      </c>
    </row>
    <row r="8" spans="1:20">
      <c r="A8" s="5" t="s">
        <v>427</v>
      </c>
      <c r="B8" s="4">
        <v>2</v>
      </c>
    </row>
    <row r="9" spans="1:20">
      <c r="A9" s="5" t="s">
        <v>428</v>
      </c>
      <c r="B9" s="14">
        <f>1</f>
        <v>1</v>
      </c>
    </row>
    <row r="10" spans="1:20">
      <c r="A10" s="5" t="s">
        <v>429</v>
      </c>
      <c r="B10" s="4">
        <v>2</v>
      </c>
    </row>
    <row r="12" spans="1:20">
      <c r="A12" s="5" t="s">
        <v>430</v>
      </c>
      <c r="B12" s="4" t="s">
        <v>471</v>
      </c>
      <c r="C12" s="4" t="s">
        <v>432</v>
      </c>
      <c r="D12" s="4" t="s">
        <v>472</v>
      </c>
      <c r="E12" s="4" t="b">
        <v>1</v>
      </c>
      <c r="F12" s="4">
        <v>0</v>
      </c>
      <c r="G12" s="4">
        <v>4</v>
      </c>
      <c r="H12" s="4">
        <v>0</v>
      </c>
    </row>
    <row r="13" spans="1:20">
      <c r="A13" s="5" t="s">
        <v>434</v>
      </c>
      <c r="B13" s="4" t="e">
        <f>'Before and after MBA (Paird SAM'!$B$1:$B$11</f>
        <v>#VALUE!</v>
      </c>
    </row>
    <row r="14" spans="1:20">
      <c r="A14" s="5" t="s">
        <v>435</v>
      </c>
    </row>
    <row r="15" spans="1:20">
      <c r="A15" s="5" t="s">
        <v>436</v>
      </c>
      <c r="B15" s="4" t="s">
        <v>473</v>
      </c>
      <c r="C15" s="4" t="s">
        <v>438</v>
      </c>
      <c r="D15" s="4" t="s">
        <v>474</v>
      </c>
      <c r="E15" s="4" t="b">
        <v>1</v>
      </c>
      <c r="F15" s="4">
        <v>0</v>
      </c>
      <c r="G15" s="4">
        <v>4</v>
      </c>
      <c r="H15" s="4">
        <v>0</v>
      </c>
    </row>
    <row r="16" spans="1:20">
      <c r="A16" s="5" t="s">
        <v>440</v>
      </c>
      <c r="B16" s="4" t="e">
        <f>'Before and after MBA (Paird SAM'!$C$1:$C$11</f>
        <v>#VALUE!</v>
      </c>
    </row>
    <row r="17" spans="1:1">
      <c r="A17" s="5" t="s">
        <v>441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16</vt:i4>
      </vt:variant>
    </vt:vector>
  </HeadingPairs>
  <TitlesOfParts>
    <vt:vector size="27" baseType="lpstr">
      <vt:lpstr>menu</vt:lpstr>
      <vt:lpstr>Breakfast</vt:lpstr>
      <vt:lpstr>_PalUtilTempWorksheet</vt:lpstr>
      <vt:lpstr>Question 4b</vt:lpstr>
      <vt:lpstr>Before and after MBA (Paird SAM</vt:lpstr>
      <vt:lpstr>Question 5</vt:lpstr>
      <vt:lpstr>_STDS_DG1701C017</vt:lpstr>
      <vt:lpstr>_STDS_DG25E77E6</vt:lpstr>
      <vt:lpstr>_STDS_DG2F3296FE</vt:lpstr>
      <vt:lpstr>Question 6</vt:lpstr>
      <vt:lpstr>Question 4A</vt:lpstr>
      <vt:lpstr>ST_After</vt:lpstr>
      <vt:lpstr>ST_Before</vt:lpstr>
      <vt:lpstr>ST_bffat</vt:lpstr>
      <vt:lpstr>ST_Calories</vt:lpstr>
      <vt:lpstr>ST_CaloriesfromFat</vt:lpstr>
      <vt:lpstr>ST_Category</vt:lpstr>
      <vt:lpstr>ST_Item</vt:lpstr>
      <vt:lpstr>ST_otherfat</vt:lpstr>
      <vt:lpstr>ST_SaturatedFat</vt:lpstr>
      <vt:lpstr>ST_ServingSize</vt:lpstr>
      <vt:lpstr>ST_TotalFat</vt:lpstr>
      <vt:lpstr>ST_TotalFatDailyValue</vt:lpstr>
      <vt:lpstr>'Question 4A'!StatToolsHeader</vt:lpstr>
      <vt:lpstr>'Question 4b'!StatToolsHeader</vt:lpstr>
      <vt:lpstr>'Question 5'!StatToolsHeader</vt:lpstr>
      <vt:lpstr>'Question 6'!StatToolsHeader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Anna Chernobai</dc:creator>
  <cp:lastModifiedBy>pan chen</cp:lastModifiedBy>
  <dcterms:created xsi:type="dcterms:W3CDTF">2017-09-21T20:07:00Z</dcterms:created>
  <dcterms:modified xsi:type="dcterms:W3CDTF">2017-12-11T19:39:49Z</dcterms:modified>
</cp:coreProperties>
</file>