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 chen\OneDrive\MBC638\Week 12 - Time Series\"/>
    </mc:Choice>
  </mc:AlternateContent>
  <xr:revisionPtr revIDLastSave="59" documentId="734AE721F5E5EEEEE4DA2052A3A79A2848DE4366" xr6:coauthVersionLast="24" xr6:coauthVersionMax="24" xr10:uidLastSave="{405C191B-1FC9-4C88-AC08-99A5E798898E}"/>
  <bookViews>
    <workbookView xWindow="0" yWindow="0" windowWidth="19200" windowHeight="7785" xr2:uid="{00000000-000D-0000-FFFF-FFFF00000000}"/>
  </bookViews>
  <sheets>
    <sheet name="Sheet2" sheetId="2" r:id="rId1"/>
    <sheet name="_PalUtilTempWorksheet" sheetId="4" state="hidden" r:id="rId2"/>
    <sheet name="Regression" sheetId="6" r:id="rId3"/>
    <sheet name="_STDS_DG34514B62" sheetId="8" state="hidden" r:id="rId4"/>
    <sheet name="Regression (2)" sheetId="9" r:id="rId5"/>
  </sheets>
  <definedNames>
    <definedName name="PalisadeReportWorksheetCreatedBy" localSheetId="2" hidden="1">"StatTools"</definedName>
    <definedName name="PalisadeReportWorksheetCreatedBy" localSheetId="4" hidden="1">"StatTools"</definedName>
    <definedName name="ST_FBUsersMillions">Sheet2!$B$2:$B$11</definedName>
    <definedName name="ST_Trend">Sheet2!$C$2:$C$11</definedName>
    <definedName name="ST_TrendEXp">Sheet2!$D$2:$D$11</definedName>
    <definedName name="ST_Year">Sheet2!$A$2:$A$11</definedName>
    <definedName name="StatToolsHeader" localSheetId="2">Regression!$1:$6</definedName>
    <definedName name="StatToolsHeader" localSheetId="4">'Regression (2)'!$1:$6</definedName>
    <definedName name="STWBD_StatToolsRegression_blockList" hidden="1">"-1"</definedName>
    <definedName name="STWBD_StatToolsRegression_CheckMulticollinearity" hidden="1">"FALSE"</definedName>
    <definedName name="STWBD_StatToolsRegression_ConfidenceLevel" hidden="1">" .95"</definedName>
    <definedName name="STWBD_StatToolsRegression_DisplayCorrelationMatrix" hidden="1">"FALSE"</definedName>
    <definedName name="STWBD_StatToolsRegression_DisplayRegressionEquation" hidden="1">"FALSE"</definedName>
    <definedName name="STWBD_StatToolsRegression_FixVariables" hidden="1">"FALSE"</definedName>
    <definedName name="STWBD_StatToolsRegression_fixVarList" hidden="1">"-1"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HistogramOfResiduals" hidden="1">"FALSE"</definedName>
    <definedName name="STWBD_StatToolsRegression_GraphResidualVsFittedValue" hidden="1">"FALSE"</definedName>
    <definedName name="STWBD_StatToolsRegression_GraphResidualVsOrderIndex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dentifyOutliersInDataSet" hidden="1">"FALSE"</definedName>
    <definedName name="STWBD_StatToolsRegression_IdentifyOutliersInGraphs" hidden="1">"FALSE"</definedName>
    <definedName name="STWBD_StatToolsRegression_IncludeDerivedVariables" hidden="1">"FALSE"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2"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StandardizeNumericVariables" hidden="1">"FALSE"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"U_x0001_VG3169884E1F06F72F_x0001_"</definedName>
    <definedName name="STWBD_StatToolsRegression_VariableListIndependent" hidden="1">2</definedName>
    <definedName name="STWBD_StatToolsRegression_VariableListIndependent_1" hidden="1">"U_x0001_VG2BC3B5741417B7_x0001_"</definedName>
    <definedName name="STWBD_StatToolsRegression_VariableListIndependent_2" hidden="1">"U_x0001_VG2BFED97A4147D77_x0001_"</definedName>
    <definedName name="STWBD_StatToolsRegression_VarSelectorDefaultDataSet" hidden="1">"DG34514B62"</definedName>
  </definedNames>
  <calcPr calcId="171027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2" i="2"/>
  <c r="B9" i="8"/>
  <c r="B22" i="8"/>
  <c r="B19" i="8"/>
  <c r="B16" i="8"/>
  <c r="B13" i="8"/>
  <c r="B7" i="8"/>
  <c r="B3" i="8"/>
  <c r="E17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D15" i="2"/>
  <c r="E15" i="2"/>
  <c r="D14" i="2"/>
  <c r="E14" i="2"/>
  <c r="D13" i="2"/>
  <c r="E13" i="2"/>
  <c r="D12" i="2"/>
  <c r="E12" i="2"/>
  <c r="E3" i="2"/>
  <c r="E4" i="2"/>
  <c r="E5" i="2"/>
  <c r="E6" i="2"/>
  <c r="E7" i="2"/>
  <c r="E8" i="2"/>
  <c r="E9" i="2"/>
  <c r="E10" i="2"/>
  <c r="E11" i="2"/>
  <c r="E2" i="2"/>
  <c r="B9" i="4"/>
  <c r="D3" i="2"/>
  <c r="D4" i="2"/>
  <c r="D5" i="2"/>
  <c r="D6" i="2"/>
  <c r="D7" i="2"/>
  <c r="D8" i="2"/>
  <c r="D9" i="2"/>
  <c r="D10" i="2"/>
  <c r="D11" i="2"/>
  <c r="D2" i="2"/>
  <c r="G17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 chen</author>
  </authors>
  <commentList>
    <comment ref="B8" authorId="0" shapeId="0" xr:uid="{43F7048E-3A2D-49DF-AB6C-DF4E03BC2FA3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84DF31AA-410A-42E7-AB6B-D0BF262C1A88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011BAB15-4DA7-4E28-9692-125044FF0CD7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 chen</author>
  </authors>
  <commentList>
    <comment ref="B8" authorId="0" shapeId="0" xr:uid="{7203CC88-D0B9-4187-8FB9-91EB261E960F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correlation between the actual Y values and the fitted Y values.</t>
        </r>
      </text>
    </comment>
    <comment ref="F8" authorId="0" shapeId="0" xr:uid="{FA13DA33-5FFF-4553-94AB-00FEAEC303E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Number of records which had missing or invalid data and were ignored in this report.</t>
        </r>
      </text>
    </comment>
    <comment ref="G8" authorId="0" shapeId="0" xr:uid="{C34252F0-3E22-46EB-A26E-70D9DBA97BED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An observation with a standardized residual greater than 3 (in absolute value) is deemed an outlier.</t>
        </r>
      </text>
    </comment>
  </commentList>
</comments>
</file>

<file path=xl/sharedStrings.xml><?xml version="1.0" encoding="utf-8"?>
<sst xmlns="http://schemas.openxmlformats.org/spreadsheetml/2006/main" count="137" uniqueCount="87">
  <si>
    <t>Year</t>
  </si>
  <si>
    <t>FB Users (Millions)</t>
  </si>
  <si>
    <t>Trend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</si>
  <si>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</si>
  <si>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</si>
  <si>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</si>
  <si>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</si>
  <si>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</si>
  <si>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</si>
  <si>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</si>
  <si>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</si>
  <si>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</si>
  <si>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</si>
  <si>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Data Set #1</t>
  </si>
  <si>
    <t>GUID</t>
  </si>
  <si>
    <t>DG34514B62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</si>
  <si>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</si>
  <si>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</si>
  <si>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</si>
  <si>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</si>
  <si>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</si>
  <si>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</si>
  <si>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</si>
  <si>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</si>
  <si>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</si>
  <si>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</si>
  <si>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VG38AD1778179BF180</t>
  </si>
  <si>
    <t>var1</t>
  </si>
  <si>
    <t>ST_Year</t>
  </si>
  <si>
    <t>1 : Ranges</t>
  </si>
  <si>
    <t>1 : MultiRefs</t>
  </si>
  <si>
    <t>2 : Info</t>
  </si>
  <si>
    <t>VG3169884E1F06F72F</t>
  </si>
  <si>
    <t>var2</t>
  </si>
  <si>
    <t>ST_FBUsersMillions</t>
  </si>
  <si>
    <t>2 : Ranges</t>
  </si>
  <si>
    <t>2 : MultiRefs</t>
  </si>
  <si>
    <t>3 : Info</t>
  </si>
  <si>
    <t>VG2BC3B5741417B7</t>
  </si>
  <si>
    <t>var3</t>
  </si>
  <si>
    <t>ST_Trend</t>
  </si>
  <si>
    <t>3 : Ranges</t>
  </si>
  <si>
    <t>3 : MultiRefs</t>
  </si>
  <si>
    <t>4 : Info</t>
  </si>
  <si>
    <t>VG2BFED97A4147D77</t>
  </si>
  <si>
    <t>var4</t>
  </si>
  <si>
    <t>ST_TrendEXp</t>
  </si>
  <si>
    <t>4 : Ranges</t>
  </si>
  <si>
    <t>4 : MultiRefs</t>
  </si>
  <si>
    <t>StatTools Report</t>
  </si>
  <si>
    <t>Analysis:</t>
  </si>
  <si>
    <t>Regression</t>
  </si>
  <si>
    <t>Performed By:</t>
  </si>
  <si>
    <t>pan chen</t>
  </si>
  <si>
    <t>Date:</t>
  </si>
  <si>
    <t>Friday, December 1, 2017</t>
  </si>
  <si>
    <t>Updating:</t>
  </si>
  <si>
    <t>Static</t>
  </si>
  <si>
    <t>Variable:</t>
  </si>
  <si>
    <t>Summary</t>
  </si>
  <si>
    <t>Multiple Regression for FB Users (Millions)</t>
  </si>
  <si>
    <t>Multiple_x000D_
R</t>
  </si>
  <si>
    <t>R-Square</t>
  </si>
  <si>
    <t>Adjusted_x000D_
R-square</t>
  </si>
  <si>
    <t>Std. Err. of_x000D_
Estimate</t>
  </si>
  <si>
    <t>Rows_x000D_
Ignored</t>
  </si>
  <si>
    <t>Outliers</t>
  </si>
  <si>
    <t>ANOVA Table</t>
  </si>
  <si>
    <t>Degrees of_x000D_
Freedom</t>
  </si>
  <si>
    <t>Sum of_x000D_
Squares</t>
  </si>
  <si>
    <t>Mean of_x000D_
Squares</t>
  </si>
  <si>
    <t>F</t>
  </si>
  <si>
    <t>p-Value</t>
  </si>
  <si>
    <t>Explained</t>
  </si>
  <si>
    <t>Unexplained</t>
  </si>
  <si>
    <t>Regression Table</t>
  </si>
  <si>
    <t>Coefficient</t>
  </si>
  <si>
    <t>Standard_x000D_
Error</t>
  </si>
  <si>
    <t>t-Value</t>
  </si>
  <si>
    <t>Confidence Interval 95%</t>
  </si>
  <si>
    <t>Lower</t>
  </si>
  <si>
    <t>Upper</t>
  </si>
  <si>
    <t>Constant</t>
  </si>
  <si>
    <t>MSE</t>
  </si>
  <si>
    <t>F2</t>
  </si>
  <si>
    <t>TrendSQR</t>
  </si>
  <si>
    <t>Sunday, December 10,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</si>
</sst>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&lt;0.0001]&quot;&lt; 0.0001&quot;;0.0000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/>
    <xf numFmtId="3" fontId="1" fillId="2" borderId="8" xfId="0" applyNumberFormat="1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3" fontId="1" fillId="2" borderId="11" xfId="0" applyNumberFormat="1" applyFont="1" applyFill="1" applyBorder="1" applyAlignment="1">
      <alignment horizontal="right"/>
    </xf>
    <xf numFmtId="0" fontId="1" fillId="2" borderId="11" xfId="0" applyFont="1" applyFill="1" applyBorder="1"/>
    <xf numFmtId="0" fontId="1" fillId="2" borderId="12" xfId="0" applyFont="1" applyFill="1" applyBorder="1"/>
    <xf numFmtId="0" fontId="0" fillId="0" borderId="0" xfId="0" applyNumberFormat="1" applyAlignment="1">
      <alignment horizontal="left"/>
    </xf>
    <xf numFmtId="0" fontId="4" fillId="4" borderId="0" xfId="0" applyFont="1" applyFill="1"/>
    <xf numFmtId="0" fontId="4" fillId="4" borderId="13" xfId="0" applyFont="1" applyFill="1" applyBorder="1"/>
    <xf numFmtId="0" fontId="5" fillId="4" borderId="0" xfId="0" applyFont="1" applyFill="1" applyAlignment="1">
      <alignment horizontal="right"/>
    </xf>
    <xf numFmtId="0" fontId="5" fillId="4" borderId="13" xfId="0" applyFont="1" applyFill="1" applyBorder="1" applyAlignment="1">
      <alignment horizontal="right"/>
    </xf>
    <xf numFmtId="0" fontId="4" fillId="4" borderId="0" xfId="0" applyFont="1" applyFill="1" applyAlignment="1">
      <alignment horizontal="left"/>
    </xf>
    <xf numFmtId="0" fontId="4" fillId="4" borderId="13" xfId="0" applyFont="1" applyFill="1" applyBorder="1" applyAlignment="1">
      <alignment horizontal="left"/>
    </xf>
    <xf numFmtId="0" fontId="6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49" fontId="5" fillId="0" borderId="14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14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5" borderId="0" xfId="0" applyFont="1" applyFill="1" applyAlignment="1">
      <alignment horizontal="right"/>
    </xf>
    <xf numFmtId="49" fontId="5" fillId="0" borderId="0" xfId="0" applyNumberFormat="1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2" fontId="1" fillId="6" borderId="0" xfId="0" applyNumberFormat="1" applyFont="1" applyFill="1"/>
    <xf numFmtId="168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G15" sqref="G15"/>
    </sheetView>
  </sheetViews>
  <sheetFormatPr defaultColWidth="9.1328125" defaultRowHeight="15.4" x14ac:dyDescent="0.45"/>
  <cols>
    <col min="1" max="1" width="9.1328125" style="3"/>
    <col min="2" max="2" width="14.86328125" style="3" bestFit="1" customWidth="1"/>
    <col min="3" max="3" width="15" style="1" bestFit="1" customWidth="1"/>
    <col min="4" max="6" width="9.1328125" style="1"/>
    <col min="7" max="7" width="11.9296875" style="1" bestFit="1" customWidth="1"/>
    <col min="8" max="16384" width="9.1328125" style="1"/>
  </cols>
  <sheetData>
    <row r="1" spans="1:12" s="2" customFormat="1" thickTop="1" x14ac:dyDescent="0.4">
      <c r="A1" s="7" t="s">
        <v>0</v>
      </c>
      <c r="B1" s="8" t="s">
        <v>1</v>
      </c>
      <c r="C1" s="9" t="s">
        <v>2</v>
      </c>
      <c r="D1" s="10" t="s">
        <v>85</v>
      </c>
      <c r="E1" s="2" t="s">
        <v>71</v>
      </c>
      <c r="G1" s="2" t="s">
        <v>84</v>
      </c>
      <c r="K1" s="35"/>
      <c r="L1" s="41" t="s">
        <v>76</v>
      </c>
    </row>
    <row r="2" spans="1:12" ht="15.75" thickBot="1" x14ac:dyDescent="0.5">
      <c r="A2" s="11">
        <v>2004</v>
      </c>
      <c r="B2" s="12">
        <v>1</v>
      </c>
      <c r="C2" s="13">
        <v>1</v>
      </c>
      <c r="D2" s="14">
        <f>C2^2</f>
        <v>1</v>
      </c>
      <c r="E2" s="1">
        <f>$L$3+$L$4*C2</f>
        <v>-234.47272727272718</v>
      </c>
      <c r="F2" s="1">
        <f>(B2-E2)^2</f>
        <v>55447.405289256159</v>
      </c>
      <c r="G2" s="1">
        <f>$L$11+$L$12*$C2+$L$13*$D2</f>
        <v>-23.790909090906098</v>
      </c>
      <c r="H2" s="1">
        <f>(B2-G2)^2</f>
        <v>614.58917355357062</v>
      </c>
      <c r="K2" s="36" t="s">
        <v>75</v>
      </c>
      <c r="L2" s="42"/>
    </row>
    <row r="3" spans="1:12" ht="15.75" thickTop="1" x14ac:dyDescent="0.45">
      <c r="A3" s="15">
        <v>2005</v>
      </c>
      <c r="B3" s="16">
        <v>6</v>
      </c>
      <c r="C3" s="17">
        <v>2</v>
      </c>
      <c r="D3" s="18">
        <f t="shared" ref="D3:D15" si="0">C3^2</f>
        <v>4</v>
      </c>
      <c r="E3" s="1">
        <f t="shared" ref="E3:E15" si="1">$L$3+$L$4*C3</f>
        <v>-86.345454545454459</v>
      </c>
      <c r="F3" s="1">
        <f t="shared" ref="F3:F15" si="2">(B3-E3)^2</f>
        <v>8527.6829752065951</v>
      </c>
      <c r="G3" s="1">
        <f t="shared" ref="G3:G15" si="3">$L$11+$L$12*$C3+$L$13*$D3</f>
        <v>-16.118181818177618</v>
      </c>
      <c r="H3" s="1">
        <f t="shared" ref="H3:H15" si="4">(B3-G3)^2</f>
        <v>489.21396694196295</v>
      </c>
      <c r="K3" s="34" t="s">
        <v>82</v>
      </c>
      <c r="L3" s="38">
        <v>-382.59999999999991</v>
      </c>
    </row>
    <row r="4" spans="1:12" x14ac:dyDescent="0.45">
      <c r="A4" s="15">
        <v>2006</v>
      </c>
      <c r="B4" s="16">
        <v>12</v>
      </c>
      <c r="C4" s="17">
        <v>3</v>
      </c>
      <c r="D4" s="18">
        <f t="shared" si="0"/>
        <v>9</v>
      </c>
      <c r="E4" s="1">
        <f t="shared" si="1"/>
        <v>61.781818181818267</v>
      </c>
      <c r="F4" s="1">
        <f t="shared" si="2"/>
        <v>2478.2294214876119</v>
      </c>
      <c r="G4" s="1">
        <f t="shared" si="3"/>
        <v>26.668181818186895</v>
      </c>
      <c r="H4" s="1">
        <f t="shared" si="4"/>
        <v>215.15555785138861</v>
      </c>
      <c r="K4" s="34" t="s">
        <v>2</v>
      </c>
      <c r="L4" s="38">
        <v>148.12727272727273</v>
      </c>
    </row>
    <row r="5" spans="1:12" x14ac:dyDescent="0.45">
      <c r="A5" s="15">
        <v>2007</v>
      </c>
      <c r="B5" s="16">
        <v>58</v>
      </c>
      <c r="C5" s="17">
        <v>4</v>
      </c>
      <c r="D5" s="18">
        <f t="shared" si="0"/>
        <v>16</v>
      </c>
      <c r="E5" s="1">
        <f t="shared" si="1"/>
        <v>209.90909090909099</v>
      </c>
      <c r="F5" s="1">
        <f t="shared" si="2"/>
        <v>23076.371900826471</v>
      </c>
      <c r="G5" s="1">
        <f t="shared" si="3"/>
        <v>104.56818181818744</v>
      </c>
      <c r="H5" s="1">
        <f t="shared" si="4"/>
        <v>2168.5955578517633</v>
      </c>
    </row>
    <row r="6" spans="1:12" x14ac:dyDescent="0.45">
      <c r="A6" s="15">
        <v>2008</v>
      </c>
      <c r="B6" s="16">
        <v>145</v>
      </c>
      <c r="C6" s="17">
        <v>5</v>
      </c>
      <c r="D6" s="18">
        <f t="shared" si="0"/>
        <v>25</v>
      </c>
      <c r="E6" s="1">
        <f t="shared" si="1"/>
        <v>358.03636363636372</v>
      </c>
      <c r="F6" s="1">
        <f t="shared" si="2"/>
        <v>45384.492231404991</v>
      </c>
      <c r="G6" s="1">
        <f t="shared" si="3"/>
        <v>217.58181818182402</v>
      </c>
      <c r="H6" s="1">
        <f t="shared" si="4"/>
        <v>5268.1203305793597</v>
      </c>
      <c r="K6" s="35"/>
      <c r="L6" s="41"/>
    </row>
    <row r="7" spans="1:12" ht="15.75" thickBot="1" x14ac:dyDescent="0.5">
      <c r="A7" s="15">
        <v>2009</v>
      </c>
      <c r="B7" s="16">
        <v>360</v>
      </c>
      <c r="C7" s="17">
        <v>6</v>
      </c>
      <c r="D7" s="18">
        <f t="shared" si="0"/>
        <v>36</v>
      </c>
      <c r="E7" s="1">
        <f t="shared" si="1"/>
        <v>506.16363636363644</v>
      </c>
      <c r="F7" s="1">
        <f t="shared" si="2"/>
        <v>21363.808595041344</v>
      </c>
      <c r="G7" s="1">
        <f t="shared" si="3"/>
        <v>365.70909090909663</v>
      </c>
      <c r="H7" s="1">
        <f t="shared" si="4"/>
        <v>32.593719008329792</v>
      </c>
      <c r="K7" s="36"/>
      <c r="L7" s="42"/>
    </row>
    <row r="8" spans="1:12" ht="15.75" thickTop="1" x14ac:dyDescent="0.45">
      <c r="A8" s="15">
        <v>2010</v>
      </c>
      <c r="B8" s="16">
        <v>608</v>
      </c>
      <c r="C8" s="17">
        <v>7</v>
      </c>
      <c r="D8" s="18">
        <f t="shared" si="0"/>
        <v>49</v>
      </c>
      <c r="E8" s="1">
        <f t="shared" si="1"/>
        <v>654.29090909090928</v>
      </c>
      <c r="F8" s="1">
        <f t="shared" si="2"/>
        <v>2142.8482644628275</v>
      </c>
      <c r="G8" s="1">
        <f t="shared" si="3"/>
        <v>548.95000000000528</v>
      </c>
      <c r="H8" s="1">
        <f t="shared" si="4"/>
        <v>3486.9024999993771</v>
      </c>
      <c r="K8" s="34"/>
      <c r="L8" s="38"/>
    </row>
    <row r="9" spans="1:12" x14ac:dyDescent="0.45">
      <c r="A9" s="15">
        <v>2011</v>
      </c>
      <c r="B9" s="16">
        <v>845</v>
      </c>
      <c r="C9" s="17">
        <v>8</v>
      </c>
      <c r="D9" s="18">
        <f t="shared" si="0"/>
        <v>64</v>
      </c>
      <c r="E9" s="1">
        <f t="shared" si="1"/>
        <v>802.41818181818189</v>
      </c>
      <c r="F9" s="1">
        <f t="shared" si="2"/>
        <v>1813.2112396694151</v>
      </c>
      <c r="G9" s="1">
        <f t="shared" si="3"/>
        <v>767.30454545454995</v>
      </c>
      <c r="H9" s="1">
        <f t="shared" si="4"/>
        <v>6036.5836570240945</v>
      </c>
      <c r="K9" s="35"/>
      <c r="L9" s="41" t="s">
        <v>76</v>
      </c>
    </row>
    <row r="10" spans="1:12" ht="15.75" thickBot="1" x14ac:dyDescent="0.5">
      <c r="A10" s="15">
        <v>2012</v>
      </c>
      <c r="B10" s="19">
        <v>1056</v>
      </c>
      <c r="C10" s="17">
        <v>9</v>
      </c>
      <c r="D10" s="18">
        <f t="shared" si="0"/>
        <v>81</v>
      </c>
      <c r="E10" s="1">
        <f t="shared" si="1"/>
        <v>950.5454545454545</v>
      </c>
      <c r="F10" s="1">
        <f t="shared" si="2"/>
        <v>11120.661157024802</v>
      </c>
      <c r="G10" s="1">
        <f t="shared" si="3"/>
        <v>1020.7727272727307</v>
      </c>
      <c r="H10" s="1">
        <f t="shared" si="4"/>
        <v>1240.9607438014141</v>
      </c>
      <c r="K10" s="36" t="s">
        <v>75</v>
      </c>
      <c r="L10" s="42"/>
    </row>
    <row r="11" spans="1:12" ht="16.149999999999999" thickTop="1" thickBot="1" x14ac:dyDescent="0.5">
      <c r="A11" s="20">
        <v>2013</v>
      </c>
      <c r="B11" s="21">
        <v>1230</v>
      </c>
      <c r="C11" s="22">
        <v>10</v>
      </c>
      <c r="D11" s="23">
        <f t="shared" si="0"/>
        <v>100</v>
      </c>
      <c r="E11" s="1">
        <f t="shared" si="1"/>
        <v>1098.6727272727273</v>
      </c>
      <c r="F11" s="1">
        <f t="shared" si="2"/>
        <v>17246.852561983451</v>
      </c>
      <c r="G11" s="1">
        <f t="shared" si="3"/>
        <v>1309.3545454545474</v>
      </c>
      <c r="H11" s="1">
        <f t="shared" si="4"/>
        <v>6297.1438842978305</v>
      </c>
      <c r="K11" s="34" t="s">
        <v>82</v>
      </c>
      <c r="L11" s="38">
        <v>3.6500000000014552</v>
      </c>
    </row>
    <row r="12" spans="1:12" ht="15.75" thickTop="1" x14ac:dyDescent="0.45">
      <c r="A12" s="40">
        <v>2014</v>
      </c>
      <c r="B12" s="40"/>
      <c r="C12" s="45">
        <v>11</v>
      </c>
      <c r="D12" s="45">
        <f t="shared" si="0"/>
        <v>121</v>
      </c>
      <c r="E12" s="45">
        <f t="shared" si="1"/>
        <v>1246.8000000000002</v>
      </c>
      <c r="F12" s="45">
        <f t="shared" si="2"/>
        <v>1554510.2400000005</v>
      </c>
      <c r="G12" s="1">
        <f t="shared" si="3"/>
        <v>1633.0500000000002</v>
      </c>
      <c r="H12" s="45">
        <f t="shared" si="4"/>
        <v>2666852.3025000007</v>
      </c>
      <c r="K12" s="34" t="s">
        <v>2</v>
      </c>
      <c r="L12" s="38">
        <v>-44.997727272725569</v>
      </c>
    </row>
    <row r="13" spans="1:12" x14ac:dyDescent="0.45">
      <c r="A13" s="40">
        <v>2015</v>
      </c>
      <c r="B13" s="40"/>
      <c r="C13" s="45">
        <v>12</v>
      </c>
      <c r="D13" s="45">
        <f t="shared" si="0"/>
        <v>144</v>
      </c>
      <c r="E13" s="45">
        <f t="shared" si="1"/>
        <v>1394.9272727272728</v>
      </c>
      <c r="F13" s="45">
        <f t="shared" si="2"/>
        <v>1945822.0961983474</v>
      </c>
      <c r="G13" s="1">
        <f t="shared" si="3"/>
        <v>1991.859090909089</v>
      </c>
      <c r="H13" s="45">
        <f t="shared" si="4"/>
        <v>3967502.6380371824</v>
      </c>
      <c r="K13" s="34" t="s">
        <v>85</v>
      </c>
      <c r="L13" s="38">
        <v>17.556818181818016</v>
      </c>
    </row>
    <row r="14" spans="1:12" x14ac:dyDescent="0.45">
      <c r="A14" s="40">
        <v>2016</v>
      </c>
      <c r="B14" s="40"/>
      <c r="C14" s="45">
        <v>13</v>
      </c>
      <c r="D14" s="45">
        <f t="shared" si="0"/>
        <v>169</v>
      </c>
      <c r="E14" s="45">
        <f t="shared" si="1"/>
        <v>1543.0545454545454</v>
      </c>
      <c r="F14" s="45">
        <f t="shared" si="2"/>
        <v>2381017.3302479335</v>
      </c>
      <c r="G14" s="1">
        <f t="shared" si="3"/>
        <v>2385.7818181818138</v>
      </c>
      <c r="H14" s="45">
        <f t="shared" si="4"/>
        <v>5691954.8839669218</v>
      </c>
    </row>
    <row r="15" spans="1:12" x14ac:dyDescent="0.45">
      <c r="A15" s="40">
        <v>2017</v>
      </c>
      <c r="B15" s="40"/>
      <c r="C15" s="45">
        <v>14</v>
      </c>
      <c r="D15" s="45">
        <f t="shared" si="0"/>
        <v>196</v>
      </c>
      <c r="E15" s="46">
        <f t="shared" si="1"/>
        <v>1691.1818181818185</v>
      </c>
      <c r="F15" s="45">
        <f t="shared" si="2"/>
        <v>2860095.9421487614</v>
      </c>
      <c r="G15" s="48">
        <f t="shared" si="3"/>
        <v>2814.8181818181747</v>
      </c>
      <c r="H15" s="45">
        <f t="shared" si="4"/>
        <v>7923201.396694175</v>
      </c>
    </row>
    <row r="17" spans="1:7" x14ac:dyDescent="0.45">
      <c r="A17" s="3" t="s">
        <v>83</v>
      </c>
      <c r="E17" s="46">
        <f>AVERAGE(F2:F11)</f>
        <v>18860.156363636364</v>
      </c>
      <c r="G17" s="47">
        <f>AVERAGE(H2:H11)</f>
        <v>2584.985909090909</v>
      </c>
    </row>
  </sheetData>
  <mergeCells count="3">
    <mergeCell ref="L1:L2"/>
    <mergeCell ref="L6:L7"/>
    <mergeCell ref="L9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163C-29E1-4379-8822-065D07F37D03}">
  <dimension ref="B9"/>
  <sheetViews>
    <sheetView workbookViewId="0"/>
  </sheetViews>
  <sheetFormatPr defaultRowHeight="14.25" x14ac:dyDescent="0.45"/>
  <sheetData>
    <row r="9" spans="2:2" x14ac:dyDescent="0.45">
      <c r="B9" s="4">
        <f>1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F89A-CACE-48EE-B299-74CC43D8F564}">
  <dimension ref="A1:G21"/>
  <sheetViews>
    <sheetView showGridLines="0" workbookViewId="0">
      <selection activeCell="A18" sqref="A17:B20"/>
    </sheetView>
  </sheetViews>
  <sheetFormatPr defaultColWidth="12.59765625" defaultRowHeight="14.25" x14ac:dyDescent="0.45"/>
  <cols>
    <col min="1" max="1" width="25.796875" bestFit="1" customWidth="1"/>
    <col min="2" max="7" width="12.59765625" customWidth="1"/>
  </cols>
  <sheetData>
    <row r="1" spans="1:7" s="25" customFormat="1" ht="18" x14ac:dyDescent="0.55000000000000004">
      <c r="A1" s="31" t="s">
        <v>49</v>
      </c>
      <c r="B1" s="29"/>
    </row>
    <row r="2" spans="1:7" s="25" customFormat="1" ht="10.5" x14ac:dyDescent="0.35">
      <c r="A2" s="27" t="s">
        <v>50</v>
      </c>
      <c r="B2" s="29" t="s">
        <v>51</v>
      </c>
    </row>
    <row r="3" spans="1:7" s="25" customFormat="1" ht="10.5" x14ac:dyDescent="0.35">
      <c r="A3" s="27" t="s">
        <v>52</v>
      </c>
      <c r="B3" s="29" t="s">
        <v>53</v>
      </c>
    </row>
    <row r="4" spans="1:7" s="25" customFormat="1" ht="10.5" x14ac:dyDescent="0.35">
      <c r="A4" s="27" t="s">
        <v>54</v>
      </c>
      <c r="B4" s="29" t="s">
        <v>55</v>
      </c>
    </row>
    <row r="5" spans="1:7" s="25" customFormat="1" ht="10.5" x14ac:dyDescent="0.35">
      <c r="A5" s="27" t="s">
        <v>56</v>
      </c>
      <c r="B5" s="29" t="s">
        <v>57</v>
      </c>
    </row>
    <row r="6" spans="1:7" s="26" customFormat="1" ht="10.5" x14ac:dyDescent="0.35">
      <c r="A6" s="28" t="s">
        <v>58</v>
      </c>
      <c r="B6" s="30" t="s">
        <v>1</v>
      </c>
    </row>
    <row r="8" spans="1:7" ht="15" customHeight="1" x14ac:dyDescent="0.45">
      <c r="A8" s="35" t="s">
        <v>60</v>
      </c>
      <c r="B8" s="43" t="s">
        <v>61</v>
      </c>
      <c r="C8" s="41" t="s">
        <v>62</v>
      </c>
      <c r="D8" s="43" t="s">
        <v>63</v>
      </c>
      <c r="E8" s="43" t="s">
        <v>64</v>
      </c>
      <c r="F8" s="43" t="s">
        <v>65</v>
      </c>
      <c r="G8" s="41" t="s">
        <v>66</v>
      </c>
    </row>
    <row r="9" spans="1:7" ht="15" customHeight="1" thickBot="1" x14ac:dyDescent="0.5">
      <c r="A9" s="36" t="s">
        <v>59</v>
      </c>
      <c r="B9" s="42"/>
      <c r="C9" s="42"/>
      <c r="D9" s="42"/>
      <c r="E9" s="42"/>
      <c r="F9" s="42"/>
      <c r="G9" s="42"/>
    </row>
    <row r="10" spans="1:7" ht="15" customHeight="1" thickTop="1" x14ac:dyDescent="0.45">
      <c r="A10" s="34"/>
      <c r="B10" s="37">
        <v>0.95165233891280143</v>
      </c>
      <c r="C10" s="37">
        <v>0.90564217415820547</v>
      </c>
      <c r="D10" s="37">
        <v>0.89384744592798115</v>
      </c>
      <c r="E10" s="38">
        <v>153.5421618140941</v>
      </c>
      <c r="F10" s="38">
        <v>0</v>
      </c>
      <c r="G10" s="38">
        <v>0</v>
      </c>
    </row>
    <row r="11" spans="1:7" ht="15" customHeight="1" x14ac:dyDescent="0.45"/>
    <row r="12" spans="1:7" ht="15" customHeight="1" x14ac:dyDescent="0.45">
      <c r="A12" s="35"/>
      <c r="B12" s="43" t="s">
        <v>68</v>
      </c>
      <c r="C12" s="43" t="s">
        <v>69</v>
      </c>
      <c r="D12" s="43" t="s">
        <v>70</v>
      </c>
      <c r="E12" s="41" t="s">
        <v>71</v>
      </c>
      <c r="F12" s="41" t="s">
        <v>72</v>
      </c>
    </row>
    <row r="13" spans="1:7" ht="15" customHeight="1" thickBot="1" x14ac:dyDescent="0.5">
      <c r="A13" s="36" t="s">
        <v>67</v>
      </c>
      <c r="B13" s="42"/>
      <c r="C13" s="42"/>
      <c r="D13" s="42"/>
      <c r="E13" s="42"/>
      <c r="F13" s="42"/>
    </row>
    <row r="14" spans="1:7" ht="15" customHeight="1" thickTop="1" x14ac:dyDescent="0.45">
      <c r="A14" s="34" t="s">
        <v>73</v>
      </c>
      <c r="B14" s="38">
        <v>1</v>
      </c>
      <c r="C14" s="38">
        <v>1810189.3363636362</v>
      </c>
      <c r="D14" s="38">
        <v>1810189.3363636362</v>
      </c>
      <c r="E14" s="38">
        <v>76.783640663925837</v>
      </c>
      <c r="F14" s="39">
        <v>2.2545387369074414E-5</v>
      </c>
    </row>
    <row r="15" spans="1:7" ht="15" customHeight="1" x14ac:dyDescent="0.45">
      <c r="A15" s="34" t="s">
        <v>74</v>
      </c>
      <c r="B15" s="38">
        <v>8</v>
      </c>
      <c r="C15" s="38">
        <v>188601.56363636366</v>
      </c>
      <c r="D15" s="38">
        <v>23575.195454545457</v>
      </c>
      <c r="E15" s="32"/>
      <c r="F15" s="32"/>
    </row>
    <row r="16" spans="1:7" ht="15" customHeight="1" x14ac:dyDescent="0.45"/>
    <row r="17" spans="1:7" ht="15" customHeight="1" x14ac:dyDescent="0.45">
      <c r="A17" s="35"/>
      <c r="B17" s="41" t="s">
        <v>76</v>
      </c>
      <c r="C17" s="43" t="s">
        <v>77</v>
      </c>
      <c r="D17" s="41" t="s">
        <v>78</v>
      </c>
      <c r="E17" s="41" t="s">
        <v>72</v>
      </c>
      <c r="F17" s="44" t="s">
        <v>79</v>
      </c>
      <c r="G17" s="44"/>
    </row>
    <row r="18" spans="1:7" ht="15" customHeight="1" thickBot="1" x14ac:dyDescent="0.5">
      <c r="A18" s="36" t="s">
        <v>75</v>
      </c>
      <c r="B18" s="42"/>
      <c r="C18" s="42"/>
      <c r="D18" s="42"/>
      <c r="E18" s="42"/>
      <c r="F18" s="33" t="s">
        <v>80</v>
      </c>
      <c r="G18" s="33" t="s">
        <v>81</v>
      </c>
    </row>
    <row r="19" spans="1:7" ht="15" customHeight="1" thickTop="1" x14ac:dyDescent="0.45">
      <c r="A19" s="34" t="s">
        <v>82</v>
      </c>
      <c r="B19" s="38">
        <v>-382.59999999999991</v>
      </c>
      <c r="C19" s="38">
        <v>104.88926484053493</v>
      </c>
      <c r="D19" s="38">
        <v>-3.6476564172861128</v>
      </c>
      <c r="E19" s="39">
        <v>6.5164046590885675E-3</v>
      </c>
      <c r="F19" s="38">
        <v>-624.47507846079839</v>
      </c>
      <c r="G19" s="38">
        <v>-140.72492153920143</v>
      </c>
    </row>
    <row r="20" spans="1:7" ht="15" customHeight="1" x14ac:dyDescent="0.45">
      <c r="A20" s="34" t="s">
        <v>2</v>
      </c>
      <c r="B20" s="38">
        <v>148.12727272727273</v>
      </c>
      <c r="C20" s="38">
        <v>16.904435657648595</v>
      </c>
      <c r="D20" s="38">
        <v>8.7626274977272569</v>
      </c>
      <c r="E20" s="39">
        <v>2.2545387369074373E-5</v>
      </c>
      <c r="F20" s="38">
        <v>109.14557419744231</v>
      </c>
      <c r="G20" s="38">
        <v>187.10897125710312</v>
      </c>
    </row>
    <row r="21" spans="1:7" ht="15" customHeight="1" x14ac:dyDescent="0.45"/>
  </sheetData>
  <mergeCells count="16">
    <mergeCell ref="G8:G9"/>
    <mergeCell ref="B8:B9"/>
    <mergeCell ref="C8:C9"/>
    <mergeCell ref="D8:D9"/>
    <mergeCell ref="E8:E9"/>
    <mergeCell ref="F8:F9"/>
    <mergeCell ref="B17:B18"/>
    <mergeCell ref="C17:C18"/>
    <mergeCell ref="D17:D18"/>
    <mergeCell ref="E17:E18"/>
    <mergeCell ref="F17:G17"/>
    <mergeCell ref="B12:B13"/>
    <mergeCell ref="C12:C13"/>
    <mergeCell ref="D12:D13"/>
    <mergeCell ref="E12:E13"/>
    <mergeCell ref="F12:F13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F562-D58A-4550-8991-18192C40EDB7}">
  <dimension ref="A1:T23"/>
  <sheetViews>
    <sheetView workbookViewId="0"/>
  </sheetViews>
  <sheetFormatPr defaultColWidth="30.59765625" defaultRowHeight="14.25" x14ac:dyDescent="0.45"/>
  <cols>
    <col min="1" max="1" width="30.59765625" style="6"/>
    <col min="2" max="16384" width="30.59765625" style="5"/>
  </cols>
  <sheetData>
    <row r="1" spans="1:20" x14ac:dyDescent="0.45">
      <c r="A1" s="6" t="s">
        <v>12</v>
      </c>
      <c r="B1" s="5" t="s">
        <v>13</v>
      </c>
      <c r="C1" s="5" t="s">
        <v>3</v>
      </c>
      <c r="D1" s="5">
        <v>7</v>
      </c>
      <c r="E1" s="5" t="s">
        <v>4</v>
      </c>
      <c r="F1" s="5">
        <v>5</v>
      </c>
      <c r="G1" s="5" t="s">
        <v>5</v>
      </c>
      <c r="H1" s="5">
        <v>1</v>
      </c>
      <c r="I1" s="5" t="s">
        <v>6</v>
      </c>
      <c r="J1" s="5">
        <v>1</v>
      </c>
      <c r="K1" s="5" t="s">
        <v>7</v>
      </c>
      <c r="L1" s="5">
        <v>0</v>
      </c>
      <c r="M1" s="5" t="s">
        <v>8</v>
      </c>
      <c r="N1" s="5">
        <v>0</v>
      </c>
      <c r="O1" s="5" t="s">
        <v>9</v>
      </c>
      <c r="P1" s="5">
        <v>1</v>
      </c>
      <c r="Q1" s="5" t="s">
        <v>10</v>
      </c>
      <c r="R1" s="5">
        <v>0</v>
      </c>
      <c r="S1" s="5" t="s">
        <v>11</v>
      </c>
      <c r="T1" s="5">
        <v>0</v>
      </c>
    </row>
    <row r="2" spans="1:20" x14ac:dyDescent="0.45">
      <c r="A2" s="6" t="s">
        <v>14</v>
      </c>
      <c r="B2" s="5" t="s">
        <v>15</v>
      </c>
    </row>
    <row r="3" spans="1:20" x14ac:dyDescent="0.45">
      <c r="A3" s="6" t="s">
        <v>16</v>
      </c>
      <c r="B3" s="5" t="b">
        <f>IF(B10&gt;256,"TripUpST110AndEarlier",TRUE)</f>
        <v>1</v>
      </c>
    </row>
    <row r="4" spans="1:20" x14ac:dyDescent="0.45">
      <c r="A4" s="6" t="s">
        <v>17</v>
      </c>
      <c r="B4" s="5" t="s">
        <v>18</v>
      </c>
    </row>
    <row r="5" spans="1:20" x14ac:dyDescent="0.45">
      <c r="A5" s="6" t="s">
        <v>19</v>
      </c>
      <c r="B5" s="5" t="b">
        <v>1</v>
      </c>
    </row>
    <row r="6" spans="1:20" x14ac:dyDescent="0.45">
      <c r="A6" s="6" t="s">
        <v>20</v>
      </c>
      <c r="B6" s="5" t="b">
        <v>0</v>
      </c>
    </row>
    <row r="7" spans="1:20" x14ac:dyDescent="0.45">
      <c r="A7" s="6" t="s">
        <v>21</v>
      </c>
      <c r="B7" s="5">
        <f>Sheet2!$A$1:$D$11</f>
        <v>360</v>
      </c>
    </row>
    <row r="8" spans="1:20" x14ac:dyDescent="0.45">
      <c r="A8" s="6" t="s">
        <v>22</v>
      </c>
      <c r="B8" s="5">
        <v>2</v>
      </c>
    </row>
    <row r="9" spans="1:20" x14ac:dyDescent="0.45">
      <c r="A9" s="6" t="s">
        <v>23</v>
      </c>
      <c r="B9" s="24">
        <f>1</f>
        <v>1</v>
      </c>
    </row>
    <row r="10" spans="1:20" x14ac:dyDescent="0.45">
      <c r="A10" s="6" t="s">
        <v>24</v>
      </c>
      <c r="B10" s="5">
        <v>4</v>
      </c>
    </row>
    <row r="12" spans="1:20" x14ac:dyDescent="0.45">
      <c r="A12" s="6" t="s">
        <v>25</v>
      </c>
      <c r="B12" s="5" t="s">
        <v>26</v>
      </c>
      <c r="C12" s="5" t="s">
        <v>27</v>
      </c>
      <c r="D12" s="5" t="s">
        <v>28</v>
      </c>
      <c r="E12" s="5" t="b">
        <v>1</v>
      </c>
      <c r="F12" s="5">
        <v>0</v>
      </c>
      <c r="G12" s="5">
        <v>4</v>
      </c>
      <c r="H12" s="5">
        <v>0</v>
      </c>
    </row>
    <row r="13" spans="1:20" x14ac:dyDescent="0.45">
      <c r="A13" s="6" t="s">
        <v>29</v>
      </c>
      <c r="B13" s="5" t="e">
        <f>Sheet2!$A$1:$A$11</f>
        <v>#VALUE!</v>
      </c>
    </row>
    <row r="14" spans="1:20" x14ac:dyDescent="0.45">
      <c r="A14" s="6" t="s">
        <v>30</v>
      </c>
    </row>
    <row r="15" spans="1:20" x14ac:dyDescent="0.45">
      <c r="A15" s="6" t="s">
        <v>31</v>
      </c>
      <c r="B15" s="5" t="s">
        <v>32</v>
      </c>
      <c r="C15" s="5" t="s">
        <v>33</v>
      </c>
      <c r="D15" s="5" t="s">
        <v>34</v>
      </c>
      <c r="E15" s="5" t="b">
        <v>1</v>
      </c>
      <c r="F15" s="5">
        <v>0</v>
      </c>
      <c r="G15" s="5">
        <v>4</v>
      </c>
      <c r="H15" s="5">
        <v>0</v>
      </c>
    </row>
    <row r="16" spans="1:20" x14ac:dyDescent="0.45">
      <c r="A16" s="6" t="s">
        <v>35</v>
      </c>
      <c r="B16" s="5" t="e">
        <f>Sheet2!$B$1:$B$11</f>
        <v>#VALUE!</v>
      </c>
    </row>
    <row r="17" spans="1:8" x14ac:dyDescent="0.45">
      <c r="A17" s="6" t="s">
        <v>36</v>
      </c>
    </row>
    <row r="18" spans="1:8" x14ac:dyDescent="0.45">
      <c r="A18" s="6" t="s">
        <v>37</v>
      </c>
      <c r="B18" s="5" t="s">
        <v>38</v>
      </c>
      <c r="C18" s="5" t="s">
        <v>39</v>
      </c>
      <c r="D18" s="5" t="s">
        <v>40</v>
      </c>
      <c r="E18" s="5" t="b">
        <v>1</v>
      </c>
      <c r="F18" s="5">
        <v>0</v>
      </c>
      <c r="G18" s="5">
        <v>4</v>
      </c>
      <c r="H18" s="5">
        <v>0</v>
      </c>
    </row>
    <row r="19" spans="1:8" x14ac:dyDescent="0.45">
      <c r="A19" s="6" t="s">
        <v>41</v>
      </c>
      <c r="B19" s="5" t="e">
        <f>Sheet2!$C$1:$C$11</f>
        <v>#VALUE!</v>
      </c>
    </row>
    <row r="20" spans="1:8" x14ac:dyDescent="0.45">
      <c r="A20" s="6" t="s">
        <v>42</v>
      </c>
    </row>
    <row r="21" spans="1:8" x14ac:dyDescent="0.45">
      <c r="A21" s="6" t="s">
        <v>43</v>
      </c>
      <c r="B21" s="5" t="s">
        <v>44</v>
      </c>
      <c r="C21" s="5" t="s">
        <v>45</v>
      </c>
      <c r="D21" s="5" t="s">
        <v>46</v>
      </c>
      <c r="E21" s="5" t="b">
        <v>1</v>
      </c>
      <c r="F21" s="5">
        <v>0</v>
      </c>
      <c r="G21" s="5">
        <v>4</v>
      </c>
      <c r="H21" s="5">
        <v>0</v>
      </c>
    </row>
    <row r="22" spans="1:8" x14ac:dyDescent="0.45">
      <c r="A22" s="6" t="s">
        <v>47</v>
      </c>
      <c r="B22" s="5" t="e">
        <f>Sheet2!$D$1:$D$11</f>
        <v>#VALUE!</v>
      </c>
    </row>
    <row r="23" spans="1:8" x14ac:dyDescent="0.45">
      <c r="A23" s="6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AE48-04C4-4D3E-8FDA-CC5A73FE383D}">
  <dimension ref="A1:G22"/>
  <sheetViews>
    <sheetView showGridLines="0" workbookViewId="0">
      <selection activeCell="A18" sqref="A17:B21"/>
    </sheetView>
  </sheetViews>
  <sheetFormatPr defaultColWidth="12.59765625" defaultRowHeight="14.25" x14ac:dyDescent="0.45"/>
  <cols>
    <col min="1" max="1" width="25.796875" bestFit="1" customWidth="1"/>
    <col min="2" max="7" width="12.59765625" customWidth="1"/>
  </cols>
  <sheetData>
    <row r="1" spans="1:7" s="25" customFormat="1" ht="18" x14ac:dyDescent="0.55000000000000004">
      <c r="A1" s="31" t="s">
        <v>49</v>
      </c>
      <c r="B1" s="29"/>
    </row>
    <row r="2" spans="1:7" s="25" customFormat="1" ht="10.5" x14ac:dyDescent="0.35">
      <c r="A2" s="27" t="s">
        <v>50</v>
      </c>
      <c r="B2" s="29" t="s">
        <v>51</v>
      </c>
    </row>
    <row r="3" spans="1:7" s="25" customFormat="1" ht="10.5" x14ac:dyDescent="0.35">
      <c r="A3" s="27" t="s">
        <v>52</v>
      </c>
      <c r="B3" s="29" t="s">
        <v>53</v>
      </c>
    </row>
    <row r="4" spans="1:7" s="25" customFormat="1" ht="10.5" x14ac:dyDescent="0.35">
      <c r="A4" s="27" t="s">
        <v>54</v>
      </c>
      <c r="B4" s="29" t="s">
        <v>86</v>
      </c>
    </row>
    <row r="5" spans="1:7" s="25" customFormat="1" ht="10.5" x14ac:dyDescent="0.35">
      <c r="A5" s="27" t="s">
        <v>56</v>
      </c>
      <c r="B5" s="29" t="s">
        <v>57</v>
      </c>
    </row>
    <row r="6" spans="1:7" s="26" customFormat="1" ht="10.5" x14ac:dyDescent="0.35">
      <c r="A6" s="28" t="s">
        <v>58</v>
      </c>
      <c r="B6" s="30" t="s">
        <v>1</v>
      </c>
    </row>
    <row r="8" spans="1:7" ht="15" customHeight="1" x14ac:dyDescent="0.45">
      <c r="A8" s="35" t="s">
        <v>60</v>
      </c>
      <c r="B8" s="43" t="s">
        <v>61</v>
      </c>
      <c r="C8" s="41" t="s">
        <v>62</v>
      </c>
      <c r="D8" s="43" t="s">
        <v>63</v>
      </c>
      <c r="E8" s="43" t="s">
        <v>64</v>
      </c>
      <c r="F8" s="43" t="s">
        <v>65</v>
      </c>
      <c r="G8" s="41" t="s">
        <v>66</v>
      </c>
    </row>
    <row r="9" spans="1:7" ht="15" customHeight="1" thickBot="1" x14ac:dyDescent="0.5">
      <c r="A9" s="36" t="s">
        <v>59</v>
      </c>
      <c r="B9" s="42"/>
      <c r="C9" s="42"/>
      <c r="D9" s="42"/>
      <c r="E9" s="42"/>
      <c r="F9" s="42"/>
      <c r="G9" s="42"/>
    </row>
    <row r="10" spans="1:7" ht="15" customHeight="1" thickTop="1" x14ac:dyDescent="0.45">
      <c r="A10" s="34"/>
      <c r="B10" s="37">
        <v>0.99351258268917708</v>
      </c>
      <c r="C10" s="37">
        <v>0.98706725196171885</v>
      </c>
      <c r="D10" s="37">
        <v>0.98337218109363855</v>
      </c>
      <c r="E10" s="38">
        <v>60.768717388036194</v>
      </c>
      <c r="F10" s="38">
        <v>0</v>
      </c>
      <c r="G10" s="38">
        <v>0</v>
      </c>
    </row>
    <row r="11" spans="1:7" ht="15" customHeight="1" x14ac:dyDescent="0.45"/>
    <row r="12" spans="1:7" ht="15" customHeight="1" x14ac:dyDescent="0.45">
      <c r="A12" s="35"/>
      <c r="B12" s="43" t="s">
        <v>68</v>
      </c>
      <c r="C12" s="43" t="s">
        <v>69</v>
      </c>
      <c r="D12" s="43" t="s">
        <v>70</v>
      </c>
      <c r="E12" s="41" t="s">
        <v>71</v>
      </c>
      <c r="F12" s="41" t="s">
        <v>72</v>
      </c>
    </row>
    <row r="13" spans="1:7" ht="15" customHeight="1" thickBot="1" x14ac:dyDescent="0.5">
      <c r="A13" s="36" t="s">
        <v>67</v>
      </c>
      <c r="B13" s="42"/>
      <c r="C13" s="42"/>
      <c r="D13" s="42"/>
      <c r="E13" s="42"/>
      <c r="F13" s="42"/>
    </row>
    <row r="14" spans="1:7" ht="15" customHeight="1" thickTop="1" x14ac:dyDescent="0.45">
      <c r="A14" s="34" t="s">
        <v>73</v>
      </c>
      <c r="B14" s="38">
        <v>2</v>
      </c>
      <c r="C14" s="38">
        <v>1972941.040909085</v>
      </c>
      <c r="D14" s="38">
        <v>986470.52045454248</v>
      </c>
      <c r="E14" s="38">
        <v>267.13080403638486</v>
      </c>
      <c r="F14" s="39">
        <v>2.4599022960394209E-7</v>
      </c>
    </row>
    <row r="15" spans="1:7" ht="15" customHeight="1" x14ac:dyDescent="0.45">
      <c r="A15" s="34" t="s">
        <v>74</v>
      </c>
      <c r="B15" s="38">
        <v>7</v>
      </c>
      <c r="C15" s="38">
        <v>25849.859090909089</v>
      </c>
      <c r="D15" s="38">
        <v>3692.8370129870127</v>
      </c>
      <c r="E15" s="32"/>
      <c r="F15" s="32"/>
    </row>
    <row r="16" spans="1:7" ht="15" customHeight="1" x14ac:dyDescent="0.45"/>
    <row r="17" spans="1:7" ht="15" customHeight="1" x14ac:dyDescent="0.45">
      <c r="A17" s="35"/>
      <c r="B17" s="41" t="s">
        <v>76</v>
      </c>
      <c r="C17" s="43" t="s">
        <v>77</v>
      </c>
      <c r="D17" s="41" t="s">
        <v>78</v>
      </c>
      <c r="E17" s="41" t="s">
        <v>72</v>
      </c>
      <c r="F17" s="44" t="s">
        <v>79</v>
      </c>
      <c r="G17" s="44"/>
    </row>
    <row r="18" spans="1:7" ht="15" customHeight="1" thickBot="1" x14ac:dyDescent="0.5">
      <c r="A18" s="36" t="s">
        <v>75</v>
      </c>
      <c r="B18" s="42"/>
      <c r="C18" s="42"/>
      <c r="D18" s="42"/>
      <c r="E18" s="42"/>
      <c r="F18" s="33" t="s">
        <v>80</v>
      </c>
      <c r="G18" s="33" t="s">
        <v>81</v>
      </c>
    </row>
    <row r="19" spans="1:7" ht="15" customHeight="1" thickTop="1" x14ac:dyDescent="0.45">
      <c r="A19" s="34" t="s">
        <v>82</v>
      </c>
      <c r="B19" s="38">
        <v>3.6500000000014552</v>
      </c>
      <c r="C19" s="38">
        <v>71.473243487559543</v>
      </c>
      <c r="D19" s="38">
        <v>5.106806158358778E-2</v>
      </c>
      <c r="E19" s="39">
        <v>0.96069798789198035</v>
      </c>
      <c r="F19" s="38">
        <v>-165.35736489067787</v>
      </c>
      <c r="G19" s="38">
        <v>172.65736489068078</v>
      </c>
    </row>
    <row r="20" spans="1:7" ht="15" customHeight="1" x14ac:dyDescent="0.45">
      <c r="A20" s="34" t="s">
        <v>2</v>
      </c>
      <c r="B20" s="38">
        <v>-44.997727272725569</v>
      </c>
      <c r="C20" s="38">
        <v>29.850239690377538</v>
      </c>
      <c r="D20" s="38">
        <v>-1.5074494456147012</v>
      </c>
      <c r="E20" s="39">
        <v>0.17542637581195089</v>
      </c>
      <c r="F20" s="38">
        <v>-115.58232796044979</v>
      </c>
      <c r="G20" s="38">
        <v>25.586873414998649</v>
      </c>
    </row>
    <row r="21" spans="1:7" ht="15" customHeight="1" x14ac:dyDescent="0.45">
      <c r="A21" s="34" t="s">
        <v>85</v>
      </c>
      <c r="B21" s="38">
        <v>17.556818181818016</v>
      </c>
      <c r="C21" s="38">
        <v>2.6446189695858826</v>
      </c>
      <c r="D21" s="38">
        <v>6.6386947926064428</v>
      </c>
      <c r="E21" s="39">
        <v>2.9357758529050573E-4</v>
      </c>
      <c r="F21" s="38">
        <v>11.303288030112917</v>
      </c>
      <c r="G21" s="38">
        <v>23.810348333523116</v>
      </c>
    </row>
    <row r="22" spans="1:7" ht="15" customHeight="1" x14ac:dyDescent="0.45"/>
  </sheetData>
  <mergeCells count="16">
    <mergeCell ref="B12:B13"/>
    <mergeCell ref="C12:C13"/>
    <mergeCell ref="D12:D13"/>
    <mergeCell ref="E12:E13"/>
    <mergeCell ref="F12:F13"/>
    <mergeCell ref="B17:B18"/>
    <mergeCell ref="C17:C18"/>
    <mergeCell ref="D17:D18"/>
    <mergeCell ref="E17:E18"/>
    <mergeCell ref="F17:G17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Sheet2</vt:lpstr>
      <vt:lpstr>_PalUtilTempWorksheet</vt:lpstr>
      <vt:lpstr>Regression</vt:lpstr>
      <vt:lpstr>_STDS_DG34514B62</vt:lpstr>
      <vt:lpstr>Regression (2)</vt:lpstr>
      <vt:lpstr>ST_FBUsersMillions</vt:lpstr>
      <vt:lpstr>ST_Trend</vt:lpstr>
      <vt:lpstr>ST_TrendEXp</vt:lpstr>
      <vt:lpstr>ST_Year</vt:lpstr>
      <vt:lpstr>Regression!StatToolsHeader</vt:lpstr>
      <vt:lpstr>'Regression (2)'!StatToolsHeader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pan chen</cp:lastModifiedBy>
  <dcterms:created xsi:type="dcterms:W3CDTF">2012-03-10T19:53:25Z</dcterms:created>
  <dcterms:modified xsi:type="dcterms:W3CDTF">2017-12-11T02:15:47Z</dcterms:modified>
</cp:coreProperties>
</file>