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n chen\OneDrive\MBC638\Week 12 - Time Series\"/>
    </mc:Choice>
  </mc:AlternateContent>
  <xr:revisionPtr revIDLastSave="4" documentId="DF390AD89933547D056378DB7FF0E6FEC10342BE" xr6:coauthVersionLast="24" xr6:coauthVersionMax="24" xr10:uidLastSave="{8C4232A7-32EF-49FC-A75F-242DA36E7405}"/>
  <bookViews>
    <workbookView xWindow="0" yWindow="0" windowWidth="19200" windowHeight="7785" xr2:uid="{00000000-000D-0000-FFFF-FFFF00000000}"/>
  </bookViews>
  <sheets>
    <sheet name="Data" sheetId="1" r:id="rId1"/>
    <sheet name="_PalUtilTempWorksheet" sheetId="2" state="hidden" r:id="rId2"/>
    <sheet name="_STDS_DG18DF903B" sheetId="4" state="hidden" r:id="rId3"/>
    <sheet name="Regression" sheetId="5" r:id="rId4"/>
  </sheets>
  <definedNames>
    <definedName name="PalisadeReportWorksheetCreatedBy" localSheetId="3" hidden="1">"StatTools"</definedName>
    <definedName name="ST_Canada">Data!$C$4:$C$30</definedName>
    <definedName name="ST_France">Data!$D$4:$D$30</definedName>
    <definedName name="ST_Trend">Data!$E$4:$E$30</definedName>
    <definedName name="ST_Trend2">Data!$F$4:$F$30</definedName>
    <definedName name="ST_US">Data!$B$4:$B$30</definedName>
    <definedName name="ST_Year">Data!$A$4:$A$30</definedName>
    <definedName name="StatToolsHeader" localSheetId="3">Regression!$1:$6</definedName>
    <definedName name="STWBD_StatToolsRegression_blockList" hidden="1">"-1"</definedName>
    <definedName name="STWBD_StatToolsRegression_CheckMulticollinearity" hidden="1">"FALSE"</definedName>
    <definedName name="STWBD_StatToolsRegression_ConfidenceLevel" hidden="1">" .95"</definedName>
    <definedName name="STWBD_StatToolsRegression_DisplayCorrelationMatrix" hidden="1">"FALSE"</definedName>
    <definedName name="STWBD_StatToolsRegression_DisplayRegressionEquation" hidden="1">"FALSE"</definedName>
    <definedName name="STWBD_StatToolsRegression_FixVariables" hidden="1">"FALSE"</definedName>
    <definedName name="STWBD_StatToolsRegression_fixVarList" hidden="1">"-1"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HistogramOfResiduals" hidden="1">"FALSE"</definedName>
    <definedName name="STWBD_StatToolsRegression_GraphResidualVsFittedValue" hidden="1">"FALSE"</definedName>
    <definedName name="STWBD_StatToolsRegression_GraphResidualVsOrderIndex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dentifyOutliersInDataSet" hidden="1">"FALSE"</definedName>
    <definedName name="STWBD_StatToolsRegression_IdentifyOutliersInGraphs" hidden="1">"FALSE"</definedName>
    <definedName name="STWBD_StatToolsRegression_IncludeDerivedVariables" hidden="1">"FALSE"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2"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StandardizeNumericVariables" hidden="1">"FALSE"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"U_x0001_VG12C4279D22976922_x0001_"</definedName>
    <definedName name="STWBD_StatToolsRegression_VariableListIndependent" hidden="1">1</definedName>
    <definedName name="STWBD_StatToolsRegression_VariableListIndependent_1" hidden="1">"U_x0001_VGCF9E0A83055B6B0_x0001_"</definedName>
    <definedName name="STWBD_StatToolsRegression_VarSelectorDefaultDataSet" hidden="1">"DG18DF903B"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4" l="1"/>
  <c r="B28" i="4" l="1"/>
  <c r="B25" i="4"/>
  <c r="B22" i="4"/>
  <c r="B19" i="4"/>
  <c r="B16" i="4"/>
  <c r="B13" i="4"/>
  <c r="B7" i="4"/>
  <c r="B3" i="4"/>
  <c r="B9" i="2"/>
  <c r="K5" i="1" l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4" i="1"/>
  <c r="J6" i="1"/>
  <c r="J10" i="1"/>
  <c r="J14" i="1"/>
  <c r="J18" i="1"/>
  <c r="J22" i="1"/>
  <c r="J26" i="1"/>
  <c r="J30" i="1"/>
  <c r="J4" i="1"/>
  <c r="F5" i="1"/>
  <c r="L5" i="1" s="1"/>
  <c r="F6" i="1"/>
  <c r="K6" i="1" s="1"/>
  <c r="F7" i="1"/>
  <c r="J7" i="1" s="1"/>
  <c r="F8" i="1"/>
  <c r="J8" i="1" s="1"/>
  <c r="F9" i="1"/>
  <c r="L9" i="1" s="1"/>
  <c r="F10" i="1"/>
  <c r="K10" i="1" s="1"/>
  <c r="F11" i="1"/>
  <c r="J11" i="1" s="1"/>
  <c r="F12" i="1"/>
  <c r="J12" i="1" s="1"/>
  <c r="F13" i="1"/>
  <c r="L13" i="1" s="1"/>
  <c r="F14" i="1"/>
  <c r="K14" i="1" s="1"/>
  <c r="F15" i="1"/>
  <c r="J15" i="1" s="1"/>
  <c r="F16" i="1"/>
  <c r="J16" i="1" s="1"/>
  <c r="F17" i="1"/>
  <c r="L17" i="1" s="1"/>
  <c r="F18" i="1"/>
  <c r="K18" i="1" s="1"/>
  <c r="F19" i="1"/>
  <c r="J19" i="1" s="1"/>
  <c r="F20" i="1"/>
  <c r="J20" i="1" s="1"/>
  <c r="F21" i="1"/>
  <c r="L21" i="1" s="1"/>
  <c r="F22" i="1"/>
  <c r="K22" i="1" s="1"/>
  <c r="F23" i="1"/>
  <c r="J23" i="1" s="1"/>
  <c r="F24" i="1"/>
  <c r="J24" i="1" s="1"/>
  <c r="F25" i="1"/>
  <c r="L25" i="1" s="1"/>
  <c r="F26" i="1"/>
  <c r="K26" i="1" s="1"/>
  <c r="F27" i="1"/>
  <c r="J27" i="1" s="1"/>
  <c r="F28" i="1"/>
  <c r="J28" i="1" s="1"/>
  <c r="F29" i="1"/>
  <c r="L29" i="1" s="1"/>
  <c r="F30" i="1"/>
  <c r="K30" i="1" s="1"/>
  <c r="F31" i="1"/>
  <c r="J31" i="1" s="1"/>
  <c r="F32" i="1"/>
  <c r="J32" i="1" s="1"/>
  <c r="F33" i="1"/>
  <c r="L33" i="1" s="1"/>
  <c r="F34" i="1"/>
  <c r="J34" i="1" s="1"/>
  <c r="F4" i="1"/>
  <c r="L4" i="1" s="1"/>
  <c r="G5" i="1"/>
  <c r="G6" i="1"/>
  <c r="G7" i="1"/>
  <c r="G8" i="1"/>
  <c r="G37" i="1" s="1" a="1"/>
  <c r="G37" i="1" s="1"/>
  <c r="G38" i="1" s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1" i="1"/>
  <c r="G36" i="1" s="1" a="1"/>
  <c r="G36" i="1" s="1"/>
  <c r="G4" i="1"/>
  <c r="P23" i="1"/>
  <c r="I6" i="1" s="1"/>
  <c r="O24" i="1"/>
  <c r="O23" i="1"/>
  <c r="H7" i="1" s="1"/>
  <c r="P24" i="1"/>
  <c r="H34" i="1" l="1"/>
  <c r="I31" i="1"/>
  <c r="H27" i="1"/>
  <c r="H23" i="1"/>
  <c r="H18" i="1"/>
  <c r="H14" i="1"/>
  <c r="H10" i="1"/>
  <c r="H6" i="1"/>
  <c r="I30" i="1"/>
  <c r="I26" i="1"/>
  <c r="I21" i="1"/>
  <c r="I17" i="1"/>
  <c r="I13" i="1"/>
  <c r="I9" i="1"/>
  <c r="I5" i="1"/>
  <c r="L32" i="1"/>
  <c r="L28" i="1"/>
  <c r="L24" i="1"/>
  <c r="L20" i="1"/>
  <c r="L16" i="1"/>
  <c r="L12" i="1"/>
  <c r="L8" i="1"/>
  <c r="H4" i="1"/>
  <c r="H22" i="1"/>
  <c r="I32" i="1"/>
  <c r="H31" i="1"/>
  <c r="H30" i="1"/>
  <c r="H26" i="1"/>
  <c r="H21" i="1"/>
  <c r="H17" i="1"/>
  <c r="H13" i="1"/>
  <c r="H9" i="1"/>
  <c r="H5" i="1"/>
  <c r="I29" i="1"/>
  <c r="I25" i="1"/>
  <c r="I20" i="1"/>
  <c r="I16" i="1"/>
  <c r="I12" i="1"/>
  <c r="I8" i="1"/>
  <c r="J33" i="1"/>
  <c r="J29" i="1"/>
  <c r="J25" i="1"/>
  <c r="J21" i="1"/>
  <c r="J17" i="1"/>
  <c r="J13" i="1"/>
  <c r="J9" i="1"/>
  <c r="J5" i="1"/>
  <c r="J36" i="1" s="1" a="1"/>
  <c r="J36" i="1" s="1"/>
  <c r="K32" i="1"/>
  <c r="K28" i="1"/>
  <c r="K24" i="1"/>
  <c r="K20" i="1"/>
  <c r="K16" i="1"/>
  <c r="K12" i="1"/>
  <c r="K8" i="1"/>
  <c r="K36" i="1" s="1" a="1"/>
  <c r="K36" i="1" s="1"/>
  <c r="L31" i="1"/>
  <c r="L27" i="1"/>
  <c r="L23" i="1"/>
  <c r="L19" i="1"/>
  <c r="L15" i="1"/>
  <c r="L11" i="1"/>
  <c r="L7" i="1"/>
  <c r="I4" i="1"/>
  <c r="I22" i="1"/>
  <c r="I33" i="1"/>
  <c r="H32" i="1"/>
  <c r="H29" i="1"/>
  <c r="H25" i="1"/>
  <c r="H20" i="1"/>
  <c r="H16" i="1"/>
  <c r="H12" i="1"/>
  <c r="H8" i="1"/>
  <c r="I28" i="1"/>
  <c r="I24" i="1"/>
  <c r="I19" i="1"/>
  <c r="I15" i="1"/>
  <c r="I11" i="1"/>
  <c r="I7" i="1"/>
  <c r="L34" i="1"/>
  <c r="L30" i="1"/>
  <c r="L26" i="1"/>
  <c r="L22" i="1"/>
  <c r="L18" i="1"/>
  <c r="L14" i="1"/>
  <c r="L10" i="1"/>
  <c r="L6" i="1"/>
  <c r="L36" i="1" s="1" a="1"/>
  <c r="L36" i="1" s="1"/>
  <c r="I34" i="1"/>
  <c r="H33" i="1"/>
  <c r="H28" i="1"/>
  <c r="H24" i="1"/>
  <c r="H19" i="1"/>
  <c r="H15" i="1"/>
  <c r="H11" i="1"/>
  <c r="I27" i="1"/>
  <c r="I23" i="1"/>
  <c r="I18" i="1"/>
  <c r="I14" i="1"/>
  <c r="I10" i="1"/>
  <c r="K34" i="1"/>
  <c r="I36" i="1" l="1" a="1"/>
  <c r="I36" i="1" s="1"/>
  <c r="I37" i="1" a="1"/>
  <c r="I37" i="1" s="1"/>
  <c r="I38" i="1" s="1"/>
  <c r="J37" i="1" a="1"/>
  <c r="J37" i="1" s="1"/>
  <c r="J38" i="1" s="1"/>
  <c r="L37" i="1" a="1"/>
  <c r="L37" i="1" s="1"/>
  <c r="L38" i="1" s="1"/>
  <c r="H37" i="1" a="1"/>
  <c r="H37" i="1" s="1"/>
  <c r="H38" i="1" s="1"/>
  <c r="H36" i="1" a="1"/>
  <c r="H36" i="1" s="1"/>
  <c r="K37" i="1" a="1"/>
  <c r="K37" i="1" s="1"/>
  <c r="K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 chen</author>
  </authors>
  <commentList>
    <comment ref="B8" authorId="0" shapeId="0" xr:uid="{BE12B517-1140-416A-9C67-971411364B8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8632B0AB-E19E-4963-81D7-F5526B3B435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AC6AA79F-3E55-4400-B666-600CCB2F54AA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sharedStrings.xml><?xml version="1.0" encoding="utf-8"?>
<sst xmlns="http://schemas.openxmlformats.org/spreadsheetml/2006/main" count="226" uniqueCount="135">
  <si>
    <t>Year</t>
  </si>
  <si>
    <t>US</t>
  </si>
  <si>
    <t>Canada</t>
  </si>
  <si>
    <t>France</t>
  </si>
  <si>
    <t>Nuclear Electric Power Production (Billion KWH)</t>
  </si>
  <si>
    <t>Trend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</si>
  <si>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</si>
  <si>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</si>
  <si>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</si>
  <si>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</si>
  <si>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</si>
  <si>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</si>
  <si>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</si>
  <si>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</si>
  <si>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</si>
  <si>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</si>
  <si>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</si>
  <si>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</si>
  <si>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</si>
  <si>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</si>
  <si>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</si>
  <si>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</si>
  <si>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</si>
  <si>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</si>
  <si>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</si>
  <si>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</si>
  <si>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</si>
  <si>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</si>
  <si>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</si>
  <si>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</si>
  <si>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CANADA</t>
  </si>
  <si>
    <t>FRANCE</t>
  </si>
  <si>
    <t>INTERCEPT</t>
  </si>
  <si>
    <t>SLOPE</t>
  </si>
  <si>
    <t>F-US</t>
  </si>
  <si>
    <t>F-Canada</t>
  </si>
  <si>
    <t>F-France</t>
  </si>
  <si>
    <t>MAD</t>
  </si>
  <si>
    <t>MSE</t>
  </si>
  <si>
    <t>RMSE</t>
  </si>
  <si>
    <t>Trend^2</t>
  </si>
  <si>
    <t>USA</t>
  </si>
  <si>
    <t>F2-US</t>
  </si>
  <si>
    <t>F2-CANADA</t>
  </si>
  <si>
    <t>F2-FRANCE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</si>
  <si>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</si>
  <si>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</si>
  <si>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</si>
  <si>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</si>
  <si>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</si>
  <si>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</si>
  <si>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</si>
  <si>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</si>
  <si>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</si>
  <si>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</si>
  <si>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</si>
  <si>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</si>
  <si>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DG18DF903B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</si>
  <si>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</si>
  <si>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</si>
  <si>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</si>
  <si>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</si>
  <si>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</si>
  <si>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</si>
  <si>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</si>
  <si>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</si>
  <si>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</si>
  <si>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</si>
  <si>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var1</t>
  </si>
  <si>
    <t>1 : Ranges</t>
  </si>
  <si>
    <t>1 : MultiRefs</t>
  </si>
  <si>
    <t>2 : Info</t>
  </si>
  <si>
    <t>var2</t>
  </si>
  <si>
    <t>2 : Ranges</t>
  </si>
  <si>
    <t>2 : MultiRefs</t>
  </si>
  <si>
    <t>3 : Info</t>
  </si>
  <si>
    <t>var3</t>
  </si>
  <si>
    <t>3 : Ranges</t>
  </si>
  <si>
    <t>3 : MultiRefs</t>
  </si>
  <si>
    <t>4 : Info</t>
  </si>
  <si>
    <t>var4</t>
  </si>
  <si>
    <t>4 : Ranges</t>
  </si>
  <si>
    <t>4 : MultiRefs</t>
  </si>
  <si>
    <t>5 : Info</t>
  </si>
  <si>
    <t>var5</t>
  </si>
  <si>
    <t>5 : Ranges</t>
  </si>
  <si>
    <t>5 : MultiRefs</t>
  </si>
  <si>
    <t>6 : Info</t>
  </si>
  <si>
    <t>var6</t>
  </si>
  <si>
    <t>6 : Ranges</t>
  </si>
  <si>
    <t>6 : MultiRefs</t>
  </si>
  <si>
    <t>VG6037632E3839D7</t>
  </si>
  <si>
    <t>ST_Year</t>
  </si>
  <si>
    <t>VG12C4279D22976922</t>
  </si>
  <si>
    <t>ST_US</t>
  </si>
  <si>
    <t>VG8B511222F84C2C</t>
  </si>
  <si>
    <t>ST_Canada</t>
  </si>
  <si>
    <t>VG356E3B21DB62D72</t>
  </si>
  <si>
    <t>ST_France</t>
  </si>
  <si>
    <t>VGCF9E0A83055B6B0</t>
  </si>
  <si>
    <t>ST_Trend</t>
  </si>
  <si>
    <t>VG37EF416D3459DCA6</t>
  </si>
  <si>
    <t>ST_Trend2</t>
  </si>
  <si>
    <t>StatTools Report</t>
  </si>
  <si>
    <t>Analysis:</t>
  </si>
  <si>
    <t>Performed By:</t>
  </si>
  <si>
    <t>pan chen</t>
  </si>
  <si>
    <t>Date:</t>
  </si>
  <si>
    <t>Friday, December 1, 2017</t>
  </si>
  <si>
    <t>Updating:</t>
  </si>
  <si>
    <t>Static</t>
  </si>
  <si>
    <t>Variable:</t>
  </si>
  <si>
    <t>Summary</t>
  </si>
  <si>
    <t>Multiple Regression for US</t>
  </si>
  <si>
    <t>Multiple_x000D_
R</t>
  </si>
  <si>
    <t>R-Square</t>
  </si>
  <si>
    <t>Adjusted_x000D_
R-square</t>
  </si>
  <si>
    <t>Std. Err. of_x000D_
Estimate</t>
  </si>
  <si>
    <t>Rows_x000D_
Ignored</t>
  </si>
  <si>
    <t>Outliers</t>
  </si>
  <si>
    <t>ANOVA Table</t>
  </si>
  <si>
    <t>Degrees of_x000D_
Freedom</t>
  </si>
  <si>
    <t>Sum of_x000D_
Squares</t>
  </si>
  <si>
    <t>Mean of_x000D_
Squares</t>
  </si>
  <si>
    <t>p-Value</t>
  </si>
  <si>
    <t>Explained</t>
  </si>
  <si>
    <t>Unexplained</t>
  </si>
  <si>
    <t>Regression Table</t>
  </si>
  <si>
    <t>Coefficient</t>
  </si>
  <si>
    <t>Standard_x000D_
Error</t>
  </si>
  <si>
    <t>t-Value</t>
  </si>
  <si>
    <t>Confidence Interval 95%</t>
  </si>
  <si>
    <t>Lower</t>
  </si>
  <si>
    <t>Upper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</si>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</sst>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&lt;0.0001]&quot;&lt; 0.0001&quot;;0.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6"/>
      <color rgb="FFFF3399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0C0C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0" xfId="0" applyBorder="1"/>
    <xf numFmtId="0" fontId="0" fillId="0" borderId="7" xfId="0" applyBorder="1"/>
    <xf numFmtId="0" fontId="0" fillId="0" borderId="6" xfId="0" applyFill="1" applyBorder="1" applyAlignment="1"/>
    <xf numFmtId="0" fontId="0" fillId="0" borderId="9" xfId="0" applyFill="1" applyBorder="1" applyAlignment="1"/>
    <xf numFmtId="0" fontId="0" fillId="0" borderId="6" xfId="0" applyBorder="1"/>
    <xf numFmtId="0" fontId="5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11" xfId="0" applyFill="1" applyBorder="1" applyAlignment="1"/>
    <xf numFmtId="0" fontId="0" fillId="2" borderId="4" xfId="0" applyFill="1" applyBorder="1"/>
    <xf numFmtId="0" fontId="0" fillId="2" borderId="5" xfId="0" applyFill="1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11" xfId="0" applyFont="1" applyBorder="1"/>
    <xf numFmtId="0" fontId="5" fillId="0" borderId="8" xfId="0" applyFont="1" applyFill="1" applyBorder="1" applyAlignment="1">
      <alignment horizontal="left"/>
    </xf>
    <xf numFmtId="0" fontId="4" fillId="0" borderId="0" xfId="0" applyFont="1" applyBorder="1"/>
    <xf numFmtId="0" fontId="4" fillId="0" borderId="13" xfId="0" applyFont="1" applyBorder="1"/>
    <xf numFmtId="0" fontId="8" fillId="0" borderId="14" xfId="0" applyFont="1" applyBorder="1"/>
    <xf numFmtId="0" fontId="4" fillId="3" borderId="13" xfId="0" applyFont="1" applyFill="1" applyBorder="1"/>
    <xf numFmtId="0" fontId="4" fillId="3" borderId="0" xfId="0" applyFont="1" applyFill="1"/>
    <xf numFmtId="0" fontId="3" fillId="0" borderId="6" xfId="0" applyFont="1" applyFill="1" applyBorder="1" applyAlignment="1"/>
    <xf numFmtId="0" fontId="3" fillId="0" borderId="0" xfId="0" applyFont="1" applyFill="1" applyBorder="1" applyAlignment="1"/>
    <xf numFmtId="0" fontId="3" fillId="0" borderId="9" xfId="0" applyFont="1" applyFill="1" applyBorder="1" applyAlignment="1"/>
    <xf numFmtId="0" fontId="3" fillId="0" borderId="1" xfId="0" applyFont="1" applyFill="1" applyBorder="1" applyAlignment="1"/>
    <xf numFmtId="0" fontId="3" fillId="3" borderId="6" xfId="0" applyFont="1" applyFill="1" applyBorder="1" applyAlignment="1"/>
    <xf numFmtId="0" fontId="3" fillId="3" borderId="0" xfId="0" applyFont="1" applyFill="1" applyBorder="1" applyAlignment="1"/>
    <xf numFmtId="0" fontId="3" fillId="3" borderId="9" xfId="0" applyFont="1" applyFill="1" applyBorder="1" applyAlignment="1"/>
    <xf numFmtId="0" fontId="3" fillId="3" borderId="1" xfId="0" applyFont="1" applyFill="1" applyBorder="1" applyAlignment="1"/>
    <xf numFmtId="0" fontId="4" fillId="4" borderId="0" xfId="0" applyFont="1" applyFill="1" applyBorder="1"/>
    <xf numFmtId="0" fontId="4" fillId="4" borderId="13" xfId="0" applyFont="1" applyFill="1" applyBorder="1"/>
    <xf numFmtId="0" fontId="8" fillId="4" borderId="14" xfId="0" applyFont="1" applyFill="1" applyBorder="1"/>
    <xf numFmtId="2" fontId="1" fillId="0" borderId="15" xfId="0" applyNumberFormat="1" applyFont="1" applyBorder="1"/>
    <xf numFmtId="2" fontId="1" fillId="0" borderId="12" xfId="0" applyNumberFormat="1" applyFont="1" applyBorder="1"/>
    <xf numFmtId="2" fontId="1" fillId="0" borderId="16" xfId="0" applyNumberFormat="1" applyFont="1" applyBorder="1"/>
    <xf numFmtId="2" fontId="1" fillId="0" borderId="0" xfId="0" applyNumberFormat="1" applyFont="1" applyBorder="1"/>
    <xf numFmtId="2" fontId="1" fillId="0" borderId="17" xfId="0" applyNumberFormat="1" applyFont="1" applyBorder="1"/>
    <xf numFmtId="2" fontId="1" fillId="0" borderId="18" xfId="0" applyNumberFormat="1" applyFont="1" applyBorder="1"/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6" borderId="19" xfId="0" applyFont="1" applyFill="1" applyBorder="1"/>
    <xf numFmtId="0" fontId="8" fillId="4" borderId="22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6" fillId="5" borderId="26" xfId="0" applyFont="1" applyFill="1" applyBorder="1"/>
    <xf numFmtId="0" fontId="6" fillId="5" borderId="27" xfId="0" applyFont="1" applyFill="1" applyBorder="1"/>
    <xf numFmtId="0" fontId="2" fillId="5" borderId="26" xfId="0" applyFont="1" applyFill="1" applyBorder="1"/>
    <xf numFmtId="0" fontId="2" fillId="5" borderId="28" xfId="0" applyFont="1" applyFill="1" applyBorder="1"/>
    <xf numFmtId="0" fontId="0" fillId="0" borderId="0" xfId="0" applyNumberFormat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4" fillId="0" borderId="0" xfId="0" applyFont="1" applyFill="1" applyBorder="1"/>
    <xf numFmtId="0" fontId="9" fillId="0" borderId="0" xfId="0" applyFont="1" applyFill="1" applyBorder="1"/>
    <xf numFmtId="0" fontId="1" fillId="6" borderId="20" xfId="0" applyFont="1" applyFill="1" applyBorder="1"/>
    <xf numFmtId="0" fontId="7" fillId="6" borderId="20" xfId="0" applyFont="1" applyFill="1" applyBorder="1"/>
    <xf numFmtId="0" fontId="7" fillId="6" borderId="21" xfId="0" applyFont="1" applyFill="1" applyBorder="1"/>
    <xf numFmtId="0" fontId="6" fillId="5" borderId="24" xfId="0" applyFont="1" applyFill="1" applyBorder="1"/>
    <xf numFmtId="0" fontId="6" fillId="5" borderId="25" xfId="0" applyFont="1" applyFill="1" applyBorder="1"/>
    <xf numFmtId="0" fontId="2" fillId="5" borderId="29" xfId="0" applyFont="1" applyFill="1" applyBorder="1"/>
    <xf numFmtId="0" fontId="2" fillId="5" borderId="30" xfId="0" applyFont="1" applyFill="1" applyBorder="1"/>
    <xf numFmtId="0" fontId="6" fillId="5" borderId="30" xfId="0" applyFont="1" applyFill="1" applyBorder="1"/>
    <xf numFmtId="0" fontId="6" fillId="5" borderId="31" xfId="0" applyFont="1" applyFill="1" applyBorder="1"/>
    <xf numFmtId="0" fontId="10" fillId="7" borderId="0" xfId="0" applyFont="1" applyFill="1"/>
    <xf numFmtId="0" fontId="10" fillId="7" borderId="32" xfId="0" applyFont="1" applyFill="1" applyBorder="1"/>
    <xf numFmtId="0" fontId="11" fillId="7" borderId="0" xfId="0" applyFont="1" applyFill="1" applyAlignment="1">
      <alignment horizontal="right"/>
    </xf>
    <xf numFmtId="0" fontId="11" fillId="7" borderId="32" xfId="0" applyFont="1" applyFill="1" applyBorder="1" applyAlignment="1">
      <alignment horizontal="right"/>
    </xf>
    <xf numFmtId="0" fontId="10" fillId="7" borderId="0" xfId="0" applyFont="1" applyFill="1" applyAlignment="1">
      <alignment horizontal="left"/>
    </xf>
    <xf numFmtId="0" fontId="10" fillId="7" borderId="32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11" fillId="0" borderId="33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33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11" fillId="0" borderId="0" xfId="0" applyNumberFormat="1" applyFont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Nuclear power -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Data!$A$4:$A$30</c:f>
              <c:numCache>
                <c:formatCode>General</c:formatCode>
                <c:ptCount val="2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</c:numCache>
            </c:numRef>
          </c:cat>
          <c:val>
            <c:numRef>
              <c:f>Data!$B$4:$B$30</c:f>
              <c:numCache>
                <c:formatCode>General</c:formatCode>
                <c:ptCount val="27"/>
                <c:pt idx="0">
                  <c:v>251.12</c:v>
                </c:pt>
                <c:pt idx="1">
                  <c:v>272.67</c:v>
                </c:pt>
                <c:pt idx="2">
                  <c:v>282.77</c:v>
                </c:pt>
                <c:pt idx="3">
                  <c:v>293.68</c:v>
                </c:pt>
                <c:pt idx="4">
                  <c:v>327.63</c:v>
                </c:pt>
                <c:pt idx="5">
                  <c:v>383.69</c:v>
                </c:pt>
                <c:pt idx="6">
                  <c:v>414.04</c:v>
                </c:pt>
                <c:pt idx="7">
                  <c:v>455.27</c:v>
                </c:pt>
                <c:pt idx="8">
                  <c:v>526.97</c:v>
                </c:pt>
                <c:pt idx="9">
                  <c:v>529.35</c:v>
                </c:pt>
                <c:pt idx="10">
                  <c:v>576.86</c:v>
                </c:pt>
                <c:pt idx="11">
                  <c:v>612.57000000000005</c:v>
                </c:pt>
                <c:pt idx="12">
                  <c:v>618.78</c:v>
                </c:pt>
                <c:pt idx="13">
                  <c:v>610.29</c:v>
                </c:pt>
                <c:pt idx="14">
                  <c:v>640.44000000000005</c:v>
                </c:pt>
                <c:pt idx="15">
                  <c:v>673.4</c:v>
                </c:pt>
                <c:pt idx="16">
                  <c:v>674.73</c:v>
                </c:pt>
                <c:pt idx="17">
                  <c:v>628.64</c:v>
                </c:pt>
                <c:pt idx="18">
                  <c:v>673.7</c:v>
                </c:pt>
                <c:pt idx="19">
                  <c:v>728.25</c:v>
                </c:pt>
                <c:pt idx="20">
                  <c:v>753.89</c:v>
                </c:pt>
                <c:pt idx="21">
                  <c:v>768.83</c:v>
                </c:pt>
                <c:pt idx="22">
                  <c:v>780.06</c:v>
                </c:pt>
                <c:pt idx="23">
                  <c:v>763.73</c:v>
                </c:pt>
                <c:pt idx="24">
                  <c:v>788.53</c:v>
                </c:pt>
                <c:pt idx="25">
                  <c:v>781.99</c:v>
                </c:pt>
                <c:pt idx="26">
                  <c:v>787.22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86-448D-B306-F823570C2A5C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Data!$A$4:$A$30</c:f>
              <c:numCache>
                <c:formatCode>General</c:formatCode>
                <c:ptCount val="2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</c:numCache>
            </c:numRef>
          </c:cat>
          <c:val>
            <c:numRef>
              <c:f>Data!$C$4:$C$30</c:f>
              <c:numCache>
                <c:formatCode>General</c:formatCode>
                <c:ptCount val="27"/>
                <c:pt idx="0">
                  <c:v>35.880000000000003</c:v>
                </c:pt>
                <c:pt idx="1">
                  <c:v>37.799999999999997</c:v>
                </c:pt>
                <c:pt idx="2">
                  <c:v>36.17</c:v>
                </c:pt>
                <c:pt idx="3">
                  <c:v>46.22</c:v>
                </c:pt>
                <c:pt idx="4">
                  <c:v>49.26</c:v>
                </c:pt>
                <c:pt idx="5">
                  <c:v>57.1</c:v>
                </c:pt>
                <c:pt idx="6">
                  <c:v>67.23</c:v>
                </c:pt>
                <c:pt idx="7">
                  <c:v>72.89</c:v>
                </c:pt>
                <c:pt idx="8">
                  <c:v>78.180000000000007</c:v>
                </c:pt>
                <c:pt idx="9">
                  <c:v>75.349999999999994</c:v>
                </c:pt>
                <c:pt idx="10">
                  <c:v>69.239999999999995</c:v>
                </c:pt>
                <c:pt idx="11">
                  <c:v>80.680000000000007</c:v>
                </c:pt>
                <c:pt idx="12">
                  <c:v>76.55</c:v>
                </c:pt>
                <c:pt idx="13">
                  <c:v>90.08</c:v>
                </c:pt>
                <c:pt idx="14">
                  <c:v>102.44</c:v>
                </c:pt>
                <c:pt idx="15">
                  <c:v>92.95</c:v>
                </c:pt>
                <c:pt idx="16">
                  <c:v>88.13</c:v>
                </c:pt>
                <c:pt idx="17">
                  <c:v>77.86</c:v>
                </c:pt>
                <c:pt idx="18">
                  <c:v>67.739999999999995</c:v>
                </c:pt>
                <c:pt idx="19">
                  <c:v>69.819999999999993</c:v>
                </c:pt>
                <c:pt idx="20">
                  <c:v>69.16</c:v>
                </c:pt>
                <c:pt idx="21">
                  <c:v>72.86</c:v>
                </c:pt>
                <c:pt idx="22">
                  <c:v>71.75</c:v>
                </c:pt>
                <c:pt idx="23">
                  <c:v>71.150000000000006</c:v>
                </c:pt>
                <c:pt idx="24">
                  <c:v>85.87</c:v>
                </c:pt>
                <c:pt idx="25">
                  <c:v>87.44</c:v>
                </c:pt>
                <c:pt idx="26">
                  <c:v>93.07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6-448D-B306-F823570C2A5C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Data!$A$4:$A$30</c:f>
              <c:numCache>
                <c:formatCode>General</c:formatCode>
                <c:ptCount val="2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</c:numCache>
            </c:numRef>
          </c:cat>
          <c:val>
            <c:numRef>
              <c:f>Data!$D$4:$D$30</c:f>
              <c:numCache>
                <c:formatCode>General</c:formatCode>
                <c:ptCount val="27"/>
                <c:pt idx="0">
                  <c:v>63.42</c:v>
                </c:pt>
                <c:pt idx="1">
                  <c:v>99.24</c:v>
                </c:pt>
                <c:pt idx="2">
                  <c:v>102.63</c:v>
                </c:pt>
                <c:pt idx="3">
                  <c:v>135.99</c:v>
                </c:pt>
                <c:pt idx="4">
                  <c:v>180.47</c:v>
                </c:pt>
                <c:pt idx="5">
                  <c:v>211.19</c:v>
                </c:pt>
                <c:pt idx="6">
                  <c:v>239.56</c:v>
                </c:pt>
                <c:pt idx="7">
                  <c:v>249.27</c:v>
                </c:pt>
                <c:pt idx="8">
                  <c:v>260.29000000000002</c:v>
                </c:pt>
                <c:pt idx="9">
                  <c:v>288.72000000000003</c:v>
                </c:pt>
                <c:pt idx="10">
                  <c:v>298.38</c:v>
                </c:pt>
                <c:pt idx="11">
                  <c:v>314.77</c:v>
                </c:pt>
                <c:pt idx="12">
                  <c:v>321.52</c:v>
                </c:pt>
                <c:pt idx="13">
                  <c:v>349.78</c:v>
                </c:pt>
                <c:pt idx="14">
                  <c:v>341.98</c:v>
                </c:pt>
                <c:pt idx="15">
                  <c:v>358.37</c:v>
                </c:pt>
                <c:pt idx="16">
                  <c:v>377.47</c:v>
                </c:pt>
                <c:pt idx="17">
                  <c:v>375.71</c:v>
                </c:pt>
                <c:pt idx="18">
                  <c:v>368.59</c:v>
                </c:pt>
                <c:pt idx="19">
                  <c:v>374.53</c:v>
                </c:pt>
                <c:pt idx="20">
                  <c:v>394.4</c:v>
                </c:pt>
                <c:pt idx="21">
                  <c:v>400.02</c:v>
                </c:pt>
                <c:pt idx="22">
                  <c:v>414.92</c:v>
                </c:pt>
                <c:pt idx="23">
                  <c:v>419.02</c:v>
                </c:pt>
                <c:pt idx="24">
                  <c:v>425.83</c:v>
                </c:pt>
                <c:pt idx="25">
                  <c:v>428.95</c:v>
                </c:pt>
                <c:pt idx="26">
                  <c:v>427.68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86-448D-B306-F823570C2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993960"/>
        <c:axId val="463499448"/>
      </c:lineChart>
      <c:catAx>
        <c:axId val="46299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99448"/>
        <c:crosses val="autoZero"/>
        <c:auto val="1"/>
        <c:lblAlgn val="ctr"/>
        <c:lblOffset val="100"/>
        <c:noMultiLvlLbl val="0"/>
      </c:catAx>
      <c:valAx>
        <c:axId val="46349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99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TREND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Data!$B$4:$B$34</c:f>
              <c:numCache>
                <c:formatCode>General</c:formatCode>
                <c:ptCount val="31"/>
                <c:pt idx="0">
                  <c:v>251.12</c:v>
                </c:pt>
                <c:pt idx="1">
                  <c:v>272.67</c:v>
                </c:pt>
                <c:pt idx="2">
                  <c:v>282.77</c:v>
                </c:pt>
                <c:pt idx="3">
                  <c:v>293.68</c:v>
                </c:pt>
                <c:pt idx="4">
                  <c:v>327.63</c:v>
                </c:pt>
                <c:pt idx="5">
                  <c:v>383.69</c:v>
                </c:pt>
                <c:pt idx="6">
                  <c:v>414.04</c:v>
                </c:pt>
                <c:pt idx="7">
                  <c:v>455.27</c:v>
                </c:pt>
                <c:pt idx="8">
                  <c:v>526.97</c:v>
                </c:pt>
                <c:pt idx="9">
                  <c:v>529.35</c:v>
                </c:pt>
                <c:pt idx="10">
                  <c:v>576.86</c:v>
                </c:pt>
                <c:pt idx="11">
                  <c:v>612.57000000000005</c:v>
                </c:pt>
                <c:pt idx="12">
                  <c:v>618.78</c:v>
                </c:pt>
                <c:pt idx="13">
                  <c:v>610.29</c:v>
                </c:pt>
                <c:pt idx="14">
                  <c:v>640.44000000000005</c:v>
                </c:pt>
                <c:pt idx="15">
                  <c:v>673.4</c:v>
                </c:pt>
                <c:pt idx="16">
                  <c:v>674.73</c:v>
                </c:pt>
                <c:pt idx="17">
                  <c:v>628.64</c:v>
                </c:pt>
                <c:pt idx="18">
                  <c:v>673.7</c:v>
                </c:pt>
                <c:pt idx="19">
                  <c:v>728.25</c:v>
                </c:pt>
                <c:pt idx="20">
                  <c:v>753.89</c:v>
                </c:pt>
                <c:pt idx="21">
                  <c:v>768.83</c:v>
                </c:pt>
                <c:pt idx="22">
                  <c:v>780.06</c:v>
                </c:pt>
                <c:pt idx="23">
                  <c:v>763.73</c:v>
                </c:pt>
                <c:pt idx="24">
                  <c:v>788.53</c:v>
                </c:pt>
                <c:pt idx="25">
                  <c:v>781.99</c:v>
                </c:pt>
                <c:pt idx="26">
                  <c:v>787.22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F-459E-9DB0-B7F3A0938EA4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Data!$C$4:$C$34</c:f>
              <c:numCache>
                <c:formatCode>General</c:formatCode>
                <c:ptCount val="31"/>
                <c:pt idx="0">
                  <c:v>35.880000000000003</c:v>
                </c:pt>
                <c:pt idx="1">
                  <c:v>37.799999999999997</c:v>
                </c:pt>
                <c:pt idx="2">
                  <c:v>36.17</c:v>
                </c:pt>
                <c:pt idx="3">
                  <c:v>46.22</c:v>
                </c:pt>
                <c:pt idx="4">
                  <c:v>49.26</c:v>
                </c:pt>
                <c:pt idx="5">
                  <c:v>57.1</c:v>
                </c:pt>
                <c:pt idx="6">
                  <c:v>67.23</c:v>
                </c:pt>
                <c:pt idx="7">
                  <c:v>72.89</c:v>
                </c:pt>
                <c:pt idx="8">
                  <c:v>78.180000000000007</c:v>
                </c:pt>
                <c:pt idx="9">
                  <c:v>75.349999999999994</c:v>
                </c:pt>
                <c:pt idx="10">
                  <c:v>69.239999999999995</c:v>
                </c:pt>
                <c:pt idx="11">
                  <c:v>80.680000000000007</c:v>
                </c:pt>
                <c:pt idx="12">
                  <c:v>76.55</c:v>
                </c:pt>
                <c:pt idx="13">
                  <c:v>90.08</c:v>
                </c:pt>
                <c:pt idx="14">
                  <c:v>102.44</c:v>
                </c:pt>
                <c:pt idx="15">
                  <c:v>92.95</c:v>
                </c:pt>
                <c:pt idx="16">
                  <c:v>88.13</c:v>
                </c:pt>
                <c:pt idx="17">
                  <c:v>77.86</c:v>
                </c:pt>
                <c:pt idx="18">
                  <c:v>67.739999999999995</c:v>
                </c:pt>
                <c:pt idx="19">
                  <c:v>69.819999999999993</c:v>
                </c:pt>
                <c:pt idx="20">
                  <c:v>69.16</c:v>
                </c:pt>
                <c:pt idx="21">
                  <c:v>72.86</c:v>
                </c:pt>
                <c:pt idx="22">
                  <c:v>71.75</c:v>
                </c:pt>
                <c:pt idx="23">
                  <c:v>71.150000000000006</c:v>
                </c:pt>
                <c:pt idx="24">
                  <c:v>85.87</c:v>
                </c:pt>
                <c:pt idx="25">
                  <c:v>87.44</c:v>
                </c:pt>
                <c:pt idx="26">
                  <c:v>93.07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EF-459E-9DB0-B7F3A0938EA4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Data!$D$4:$D$34</c:f>
              <c:numCache>
                <c:formatCode>General</c:formatCode>
                <c:ptCount val="31"/>
                <c:pt idx="0">
                  <c:v>63.42</c:v>
                </c:pt>
                <c:pt idx="1">
                  <c:v>99.24</c:v>
                </c:pt>
                <c:pt idx="2">
                  <c:v>102.63</c:v>
                </c:pt>
                <c:pt idx="3">
                  <c:v>135.99</c:v>
                </c:pt>
                <c:pt idx="4">
                  <c:v>180.47</c:v>
                </c:pt>
                <c:pt idx="5">
                  <c:v>211.19</c:v>
                </c:pt>
                <c:pt idx="6">
                  <c:v>239.56</c:v>
                </c:pt>
                <c:pt idx="7">
                  <c:v>249.27</c:v>
                </c:pt>
                <c:pt idx="8">
                  <c:v>260.29000000000002</c:v>
                </c:pt>
                <c:pt idx="9">
                  <c:v>288.72000000000003</c:v>
                </c:pt>
                <c:pt idx="10">
                  <c:v>298.38</c:v>
                </c:pt>
                <c:pt idx="11">
                  <c:v>314.77</c:v>
                </c:pt>
                <c:pt idx="12">
                  <c:v>321.52</c:v>
                </c:pt>
                <c:pt idx="13">
                  <c:v>349.78</c:v>
                </c:pt>
                <c:pt idx="14">
                  <c:v>341.98</c:v>
                </c:pt>
                <c:pt idx="15">
                  <c:v>358.37</c:v>
                </c:pt>
                <c:pt idx="16">
                  <c:v>377.47</c:v>
                </c:pt>
                <c:pt idx="17">
                  <c:v>375.71</c:v>
                </c:pt>
                <c:pt idx="18">
                  <c:v>368.59</c:v>
                </c:pt>
                <c:pt idx="19">
                  <c:v>374.53</c:v>
                </c:pt>
                <c:pt idx="20">
                  <c:v>394.4</c:v>
                </c:pt>
                <c:pt idx="21">
                  <c:v>400.02</c:v>
                </c:pt>
                <c:pt idx="22">
                  <c:v>414.92</c:v>
                </c:pt>
                <c:pt idx="23">
                  <c:v>419.02</c:v>
                </c:pt>
                <c:pt idx="24">
                  <c:v>425.83</c:v>
                </c:pt>
                <c:pt idx="25">
                  <c:v>428.95</c:v>
                </c:pt>
                <c:pt idx="26">
                  <c:v>427.68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EF-459E-9DB0-B7F3A0938EA4}"/>
            </c:ext>
          </c:extLst>
        </c:ser>
        <c:ser>
          <c:idx val="3"/>
          <c:order val="3"/>
          <c:tx>
            <c:strRef>
              <c:f>Data!$G$3</c:f>
              <c:strCache>
                <c:ptCount val="1"/>
                <c:pt idx="0">
                  <c:v>F-US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Data!$G$4:$G$34</c:f>
              <c:numCache>
                <c:formatCode>General</c:formatCode>
                <c:ptCount val="31"/>
                <c:pt idx="0">
                  <c:v>291.37492063492056</c:v>
                </c:pt>
                <c:pt idx="1">
                  <c:v>313.40334554334549</c:v>
                </c:pt>
                <c:pt idx="2">
                  <c:v>335.43177045177038</c:v>
                </c:pt>
                <c:pt idx="3">
                  <c:v>357.46019536019526</c:v>
                </c:pt>
                <c:pt idx="4">
                  <c:v>379.4886202686202</c:v>
                </c:pt>
                <c:pt idx="5">
                  <c:v>401.51704517704508</c:v>
                </c:pt>
                <c:pt idx="6">
                  <c:v>423.54547008547001</c:v>
                </c:pt>
                <c:pt idx="7">
                  <c:v>445.5738949938949</c:v>
                </c:pt>
                <c:pt idx="8">
                  <c:v>467.60231990231978</c:v>
                </c:pt>
                <c:pt idx="9">
                  <c:v>489.63074481074472</c:v>
                </c:pt>
                <c:pt idx="10">
                  <c:v>511.6591697191696</c:v>
                </c:pt>
                <c:pt idx="11">
                  <c:v>533.68759462759454</c:v>
                </c:pt>
                <c:pt idx="12">
                  <c:v>555.71601953601942</c:v>
                </c:pt>
                <c:pt idx="13">
                  <c:v>577.7444444444443</c:v>
                </c:pt>
                <c:pt idx="14">
                  <c:v>599.77286935286929</c:v>
                </c:pt>
                <c:pt idx="15">
                  <c:v>621.80129426129406</c:v>
                </c:pt>
                <c:pt idx="16">
                  <c:v>643.82971916971906</c:v>
                </c:pt>
                <c:pt idx="17">
                  <c:v>665.85814407814394</c:v>
                </c:pt>
                <c:pt idx="18">
                  <c:v>687.88656898656882</c:v>
                </c:pt>
                <c:pt idx="19">
                  <c:v>709.91499389499381</c:v>
                </c:pt>
                <c:pt idx="20">
                  <c:v>731.94341880341858</c:v>
                </c:pt>
                <c:pt idx="21">
                  <c:v>753.97184371184358</c:v>
                </c:pt>
                <c:pt idx="22">
                  <c:v>776.00026862026846</c:v>
                </c:pt>
                <c:pt idx="23">
                  <c:v>798.02869352869334</c:v>
                </c:pt>
                <c:pt idx="24">
                  <c:v>820.05711843711833</c:v>
                </c:pt>
                <c:pt idx="25">
                  <c:v>842.0855433455431</c:v>
                </c:pt>
                <c:pt idx="26">
                  <c:v>864.1139682539681</c:v>
                </c:pt>
                <c:pt idx="27">
                  <c:v>886.14239316239286</c:v>
                </c:pt>
                <c:pt idx="28">
                  <c:v>908.17081807081786</c:v>
                </c:pt>
                <c:pt idx="29">
                  <c:v>930.19924297924285</c:v>
                </c:pt>
                <c:pt idx="30">
                  <c:v>952.22766788766762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EF-459E-9DB0-B7F3A0938EA4}"/>
            </c:ext>
          </c:extLst>
        </c:ser>
        <c:ser>
          <c:idx val="4"/>
          <c:order val="4"/>
          <c:tx>
            <c:strRef>
              <c:f>Data!$H$3</c:f>
              <c:strCache>
                <c:ptCount val="1"/>
                <c:pt idx="0">
                  <c:v>F-Canada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Data!$H$4:$H$34</c:f>
              <c:numCache>
                <c:formatCode>General</c:formatCode>
                <c:ptCount val="31"/>
                <c:pt idx="0">
                  <c:v>51.188280423280425</c:v>
                </c:pt>
                <c:pt idx="1">
                  <c:v>52.728982498982496</c:v>
                </c:pt>
                <c:pt idx="2">
                  <c:v>54.269684574684575</c:v>
                </c:pt>
                <c:pt idx="3">
                  <c:v>55.810386650386647</c:v>
                </c:pt>
                <c:pt idx="4">
                  <c:v>57.351088726088726</c:v>
                </c:pt>
                <c:pt idx="5">
                  <c:v>58.891790801790798</c:v>
                </c:pt>
                <c:pt idx="6">
                  <c:v>60.432492877492876</c:v>
                </c:pt>
                <c:pt idx="7">
                  <c:v>61.973194953194948</c:v>
                </c:pt>
                <c:pt idx="8">
                  <c:v>63.513897028897027</c:v>
                </c:pt>
                <c:pt idx="9">
                  <c:v>65.054599104599106</c:v>
                </c:pt>
                <c:pt idx="10">
                  <c:v>66.595301180301178</c:v>
                </c:pt>
                <c:pt idx="11">
                  <c:v>68.136003256003249</c:v>
                </c:pt>
                <c:pt idx="12">
                  <c:v>69.676705331705335</c:v>
                </c:pt>
                <c:pt idx="13">
                  <c:v>71.217407407407407</c:v>
                </c:pt>
                <c:pt idx="14">
                  <c:v>72.758109483109479</c:v>
                </c:pt>
                <c:pt idx="15">
                  <c:v>74.298811558811551</c:v>
                </c:pt>
                <c:pt idx="16">
                  <c:v>75.839513634513622</c:v>
                </c:pt>
                <c:pt idx="17">
                  <c:v>77.380215710215708</c:v>
                </c:pt>
                <c:pt idx="18">
                  <c:v>78.92091778591778</c:v>
                </c:pt>
                <c:pt idx="19">
                  <c:v>80.461619861619852</c:v>
                </c:pt>
                <c:pt idx="20">
                  <c:v>82.002321937321938</c:v>
                </c:pt>
                <c:pt idx="21">
                  <c:v>83.543024013024009</c:v>
                </c:pt>
                <c:pt idx="22">
                  <c:v>85.083726088726081</c:v>
                </c:pt>
                <c:pt idx="23">
                  <c:v>86.624428164428167</c:v>
                </c:pt>
                <c:pt idx="24">
                  <c:v>88.165130240130225</c:v>
                </c:pt>
                <c:pt idx="25">
                  <c:v>89.705832315832311</c:v>
                </c:pt>
                <c:pt idx="26">
                  <c:v>91.246534391534382</c:v>
                </c:pt>
                <c:pt idx="27">
                  <c:v>92.787236467236454</c:v>
                </c:pt>
                <c:pt idx="28">
                  <c:v>94.32793854293854</c:v>
                </c:pt>
                <c:pt idx="29">
                  <c:v>95.868640618640612</c:v>
                </c:pt>
                <c:pt idx="30">
                  <c:v>97.409342694342683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EF-459E-9DB0-B7F3A0938EA4}"/>
            </c:ext>
          </c:extLst>
        </c:ser>
        <c:ser>
          <c:idx val="5"/>
          <c:order val="5"/>
          <c:tx>
            <c:strRef>
              <c:f>Data!$I$3</c:f>
              <c:strCache>
                <c:ptCount val="1"/>
                <c:pt idx="0">
                  <c:v>F-France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Data!$I$4:$I$34</c:f>
              <c:numCache>
                <c:formatCode>General</c:formatCode>
                <c:ptCount val="31"/>
                <c:pt idx="0">
                  <c:v>131.78317460317456</c:v>
                </c:pt>
                <c:pt idx="1">
                  <c:v>145.07250305250301</c:v>
                </c:pt>
                <c:pt idx="2">
                  <c:v>158.36183150183146</c:v>
                </c:pt>
                <c:pt idx="3">
                  <c:v>171.65115995115991</c:v>
                </c:pt>
                <c:pt idx="4">
                  <c:v>184.94048840048836</c:v>
                </c:pt>
                <c:pt idx="5">
                  <c:v>198.22981684981681</c:v>
                </c:pt>
                <c:pt idx="6">
                  <c:v>211.51914529914526</c:v>
                </c:pt>
                <c:pt idx="7">
                  <c:v>224.80847374847372</c:v>
                </c:pt>
                <c:pt idx="8">
                  <c:v>238.09780219780217</c:v>
                </c:pt>
                <c:pt idx="9">
                  <c:v>251.38713064713062</c:v>
                </c:pt>
                <c:pt idx="10">
                  <c:v>264.6764590964591</c:v>
                </c:pt>
                <c:pt idx="11">
                  <c:v>277.96578754578752</c:v>
                </c:pt>
                <c:pt idx="12">
                  <c:v>291.25511599511594</c:v>
                </c:pt>
                <c:pt idx="13">
                  <c:v>304.54444444444442</c:v>
                </c:pt>
                <c:pt idx="14">
                  <c:v>317.8337728937729</c:v>
                </c:pt>
                <c:pt idx="15">
                  <c:v>331.12310134310133</c:v>
                </c:pt>
                <c:pt idx="16">
                  <c:v>344.41242979242975</c:v>
                </c:pt>
                <c:pt idx="17">
                  <c:v>357.70175824175823</c:v>
                </c:pt>
                <c:pt idx="18">
                  <c:v>370.99108669108671</c:v>
                </c:pt>
                <c:pt idx="19">
                  <c:v>384.28041514041513</c:v>
                </c:pt>
                <c:pt idx="20">
                  <c:v>397.56974358974355</c:v>
                </c:pt>
                <c:pt idx="21">
                  <c:v>410.85907203907203</c:v>
                </c:pt>
                <c:pt idx="22">
                  <c:v>424.14840048840051</c:v>
                </c:pt>
                <c:pt idx="23">
                  <c:v>437.43772893772893</c:v>
                </c:pt>
                <c:pt idx="24">
                  <c:v>450.72705738705736</c:v>
                </c:pt>
                <c:pt idx="25">
                  <c:v>464.01638583638584</c:v>
                </c:pt>
                <c:pt idx="26">
                  <c:v>477.30571428571432</c:v>
                </c:pt>
                <c:pt idx="27">
                  <c:v>490.59504273504274</c:v>
                </c:pt>
                <c:pt idx="28">
                  <c:v>503.88437118437116</c:v>
                </c:pt>
                <c:pt idx="29">
                  <c:v>517.1736996336997</c:v>
                </c:pt>
                <c:pt idx="30">
                  <c:v>530.46302808302812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EF-459E-9DB0-B7F3A0938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779712"/>
        <c:axId val="588783648"/>
      </c:lineChart>
      <c:catAx>
        <c:axId val="58877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83648"/>
        <c:crosses val="autoZero"/>
        <c:auto val="1"/>
        <c:lblAlgn val="ctr"/>
        <c:lblOffset val="100"/>
        <c:noMultiLvlLbl val="0"/>
      </c:catAx>
      <c:valAx>
        <c:axId val="5887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7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QUADRATIC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Data!$B$4:$B$34</c:f>
              <c:numCache>
                <c:formatCode>General</c:formatCode>
                <c:ptCount val="31"/>
                <c:pt idx="0">
                  <c:v>251.12</c:v>
                </c:pt>
                <c:pt idx="1">
                  <c:v>272.67</c:v>
                </c:pt>
                <c:pt idx="2">
                  <c:v>282.77</c:v>
                </c:pt>
                <c:pt idx="3">
                  <c:v>293.68</c:v>
                </c:pt>
                <c:pt idx="4">
                  <c:v>327.63</c:v>
                </c:pt>
                <c:pt idx="5">
                  <c:v>383.69</c:v>
                </c:pt>
                <c:pt idx="6">
                  <c:v>414.04</c:v>
                </c:pt>
                <c:pt idx="7">
                  <c:v>455.27</c:v>
                </c:pt>
                <c:pt idx="8">
                  <c:v>526.97</c:v>
                </c:pt>
                <c:pt idx="9">
                  <c:v>529.35</c:v>
                </c:pt>
                <c:pt idx="10">
                  <c:v>576.86</c:v>
                </c:pt>
                <c:pt idx="11">
                  <c:v>612.57000000000005</c:v>
                </c:pt>
                <c:pt idx="12">
                  <c:v>618.78</c:v>
                </c:pt>
                <c:pt idx="13">
                  <c:v>610.29</c:v>
                </c:pt>
                <c:pt idx="14">
                  <c:v>640.44000000000005</c:v>
                </c:pt>
                <c:pt idx="15">
                  <c:v>673.4</c:v>
                </c:pt>
                <c:pt idx="16">
                  <c:v>674.73</c:v>
                </c:pt>
                <c:pt idx="17">
                  <c:v>628.64</c:v>
                </c:pt>
                <c:pt idx="18">
                  <c:v>673.7</c:v>
                </c:pt>
                <c:pt idx="19">
                  <c:v>728.25</c:v>
                </c:pt>
                <c:pt idx="20">
                  <c:v>753.89</c:v>
                </c:pt>
                <c:pt idx="21">
                  <c:v>768.83</c:v>
                </c:pt>
                <c:pt idx="22">
                  <c:v>780.06</c:v>
                </c:pt>
                <c:pt idx="23">
                  <c:v>763.73</c:v>
                </c:pt>
                <c:pt idx="24">
                  <c:v>788.53</c:v>
                </c:pt>
                <c:pt idx="25">
                  <c:v>781.99</c:v>
                </c:pt>
                <c:pt idx="26">
                  <c:v>787.22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7-43F1-A87A-7065B9E2596C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Data!$C$4:$C$34</c:f>
              <c:numCache>
                <c:formatCode>General</c:formatCode>
                <c:ptCount val="31"/>
                <c:pt idx="0">
                  <c:v>35.880000000000003</c:v>
                </c:pt>
                <c:pt idx="1">
                  <c:v>37.799999999999997</c:v>
                </c:pt>
                <c:pt idx="2">
                  <c:v>36.17</c:v>
                </c:pt>
                <c:pt idx="3">
                  <c:v>46.22</c:v>
                </c:pt>
                <c:pt idx="4">
                  <c:v>49.26</c:v>
                </c:pt>
                <c:pt idx="5">
                  <c:v>57.1</c:v>
                </c:pt>
                <c:pt idx="6">
                  <c:v>67.23</c:v>
                </c:pt>
                <c:pt idx="7">
                  <c:v>72.89</c:v>
                </c:pt>
                <c:pt idx="8">
                  <c:v>78.180000000000007</c:v>
                </c:pt>
                <c:pt idx="9">
                  <c:v>75.349999999999994</c:v>
                </c:pt>
                <c:pt idx="10">
                  <c:v>69.239999999999995</c:v>
                </c:pt>
                <c:pt idx="11">
                  <c:v>80.680000000000007</c:v>
                </c:pt>
                <c:pt idx="12">
                  <c:v>76.55</c:v>
                </c:pt>
                <c:pt idx="13">
                  <c:v>90.08</c:v>
                </c:pt>
                <c:pt idx="14">
                  <c:v>102.44</c:v>
                </c:pt>
                <c:pt idx="15">
                  <c:v>92.95</c:v>
                </c:pt>
                <c:pt idx="16">
                  <c:v>88.13</c:v>
                </c:pt>
                <c:pt idx="17">
                  <c:v>77.86</c:v>
                </c:pt>
                <c:pt idx="18">
                  <c:v>67.739999999999995</c:v>
                </c:pt>
                <c:pt idx="19">
                  <c:v>69.819999999999993</c:v>
                </c:pt>
                <c:pt idx="20">
                  <c:v>69.16</c:v>
                </c:pt>
                <c:pt idx="21">
                  <c:v>72.86</c:v>
                </c:pt>
                <c:pt idx="22">
                  <c:v>71.75</c:v>
                </c:pt>
                <c:pt idx="23">
                  <c:v>71.150000000000006</c:v>
                </c:pt>
                <c:pt idx="24">
                  <c:v>85.87</c:v>
                </c:pt>
                <c:pt idx="25">
                  <c:v>87.44</c:v>
                </c:pt>
                <c:pt idx="26">
                  <c:v>93.07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7-43F1-A87A-7065B9E2596C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Data!$D$4:$D$34</c:f>
              <c:numCache>
                <c:formatCode>General</c:formatCode>
                <c:ptCount val="31"/>
                <c:pt idx="0">
                  <c:v>63.42</c:v>
                </c:pt>
                <c:pt idx="1">
                  <c:v>99.24</c:v>
                </c:pt>
                <c:pt idx="2">
                  <c:v>102.63</c:v>
                </c:pt>
                <c:pt idx="3">
                  <c:v>135.99</c:v>
                </c:pt>
                <c:pt idx="4">
                  <c:v>180.47</c:v>
                </c:pt>
                <c:pt idx="5">
                  <c:v>211.19</c:v>
                </c:pt>
                <c:pt idx="6">
                  <c:v>239.56</c:v>
                </c:pt>
                <c:pt idx="7">
                  <c:v>249.27</c:v>
                </c:pt>
                <c:pt idx="8">
                  <c:v>260.29000000000002</c:v>
                </c:pt>
                <c:pt idx="9">
                  <c:v>288.72000000000003</c:v>
                </c:pt>
                <c:pt idx="10">
                  <c:v>298.38</c:v>
                </c:pt>
                <c:pt idx="11">
                  <c:v>314.77</c:v>
                </c:pt>
                <c:pt idx="12">
                  <c:v>321.52</c:v>
                </c:pt>
                <c:pt idx="13">
                  <c:v>349.78</c:v>
                </c:pt>
                <c:pt idx="14">
                  <c:v>341.98</c:v>
                </c:pt>
                <c:pt idx="15">
                  <c:v>358.37</c:v>
                </c:pt>
                <c:pt idx="16">
                  <c:v>377.47</c:v>
                </c:pt>
                <c:pt idx="17">
                  <c:v>375.71</c:v>
                </c:pt>
                <c:pt idx="18">
                  <c:v>368.59</c:v>
                </c:pt>
                <c:pt idx="19">
                  <c:v>374.53</c:v>
                </c:pt>
                <c:pt idx="20">
                  <c:v>394.4</c:v>
                </c:pt>
                <c:pt idx="21">
                  <c:v>400.02</c:v>
                </c:pt>
                <c:pt idx="22">
                  <c:v>414.92</c:v>
                </c:pt>
                <c:pt idx="23">
                  <c:v>419.02</c:v>
                </c:pt>
                <c:pt idx="24">
                  <c:v>425.83</c:v>
                </c:pt>
                <c:pt idx="25">
                  <c:v>428.95</c:v>
                </c:pt>
                <c:pt idx="26">
                  <c:v>427.68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7-43F1-A87A-7065B9E2596C}"/>
            </c:ext>
          </c:extLst>
        </c:ser>
        <c:ser>
          <c:idx val="3"/>
          <c:order val="3"/>
          <c:tx>
            <c:strRef>
              <c:f>Data!$J$3</c:f>
              <c:strCache>
                <c:ptCount val="1"/>
                <c:pt idx="0">
                  <c:v>F2-US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Data!$J$4:$J$34</c:f>
              <c:numCache>
                <c:formatCode>General</c:formatCode>
                <c:ptCount val="31"/>
                <c:pt idx="0">
                  <c:v>217.35310892172973</c:v>
                </c:pt>
                <c:pt idx="1">
                  <c:v>256.46349037935255</c:v>
                </c:pt>
                <c:pt idx="2">
                  <c:v>294.20731531303949</c:v>
                </c:pt>
                <c:pt idx="3">
                  <c:v>330.58458372279057</c:v>
                </c:pt>
                <c:pt idx="4">
                  <c:v>365.59529560860591</c:v>
                </c:pt>
                <c:pt idx="5">
                  <c:v>399.23945097048539</c:v>
                </c:pt>
                <c:pt idx="6">
                  <c:v>431.51704980842902</c:v>
                </c:pt>
                <c:pt idx="7">
                  <c:v>462.42809212243685</c:v>
                </c:pt>
                <c:pt idx="8">
                  <c:v>491.97257791250877</c:v>
                </c:pt>
                <c:pt idx="9">
                  <c:v>520.15050717864483</c:v>
                </c:pt>
                <c:pt idx="10">
                  <c:v>546.96187992084515</c:v>
                </c:pt>
                <c:pt idx="11">
                  <c:v>572.40669613910961</c:v>
                </c:pt>
                <c:pt idx="12">
                  <c:v>596.48495583343822</c:v>
                </c:pt>
                <c:pt idx="13">
                  <c:v>619.19665900383131</c:v>
                </c:pt>
                <c:pt idx="14">
                  <c:v>640.54180565028821</c:v>
                </c:pt>
                <c:pt idx="15">
                  <c:v>660.52039577280937</c:v>
                </c:pt>
                <c:pt idx="16">
                  <c:v>679.13242937139466</c:v>
                </c:pt>
                <c:pt idx="17">
                  <c:v>696.37790644604411</c:v>
                </c:pt>
                <c:pt idx="18">
                  <c:v>712.25682699675781</c:v>
                </c:pt>
                <c:pt idx="19">
                  <c:v>726.76919102353554</c:v>
                </c:pt>
                <c:pt idx="20">
                  <c:v>739.91499852637753</c:v>
                </c:pt>
                <c:pt idx="21">
                  <c:v>751.69424950528366</c:v>
                </c:pt>
                <c:pt idx="22">
                  <c:v>762.10694396025406</c:v>
                </c:pt>
                <c:pt idx="23">
                  <c:v>771.15308189128848</c:v>
                </c:pt>
                <c:pt idx="24">
                  <c:v>778.83266329838716</c:v>
                </c:pt>
                <c:pt idx="25">
                  <c:v>785.14568818154999</c:v>
                </c:pt>
                <c:pt idx="26">
                  <c:v>790.09215654077707</c:v>
                </c:pt>
                <c:pt idx="27">
                  <c:v>793.6720683760683</c:v>
                </c:pt>
                <c:pt idx="28">
                  <c:v>795.88542368742355</c:v>
                </c:pt>
                <c:pt idx="29">
                  <c:v>796.73222247484307</c:v>
                </c:pt>
                <c:pt idx="30">
                  <c:v>796.21246473832673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7-43F1-A87A-7065B9E2596C}"/>
            </c:ext>
          </c:extLst>
        </c:ser>
        <c:ser>
          <c:idx val="4"/>
          <c:order val="4"/>
          <c:tx>
            <c:strRef>
              <c:f>Data!$K$3</c:f>
              <c:strCache>
                <c:ptCount val="1"/>
                <c:pt idx="0">
                  <c:v>F2-CANADA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Data!$K$4:$K$34</c:f>
              <c:numCache>
                <c:formatCode>General</c:formatCode>
                <c:ptCount val="31"/>
                <c:pt idx="0">
                  <c:v>34.776070060208014</c:v>
                </c:pt>
                <c:pt idx="1">
                  <c:v>40.104205296619106</c:v>
                </c:pt>
                <c:pt idx="2">
                  <c:v>45.129345880173481</c:v>
                </c:pt>
                <c:pt idx="3">
                  <c:v>49.851491810871131</c:v>
                </c:pt>
                <c:pt idx="4">
                  <c:v>54.270643088712056</c:v>
                </c:pt>
                <c:pt idx="5">
                  <c:v>58.38679971369627</c:v>
                </c:pt>
                <c:pt idx="6">
                  <c:v>62.199961685823766</c:v>
                </c:pt>
                <c:pt idx="7">
                  <c:v>65.710129005094515</c:v>
                </c:pt>
                <c:pt idx="8">
                  <c:v>68.917301671508554</c:v>
                </c:pt>
                <c:pt idx="9">
                  <c:v>71.821479685065881</c:v>
                </c:pt>
                <c:pt idx="10">
                  <c:v>74.422663045766484</c:v>
                </c:pt>
                <c:pt idx="11">
                  <c:v>76.720851753610361</c:v>
                </c:pt>
                <c:pt idx="12">
                  <c:v>78.716045808597514</c:v>
                </c:pt>
                <c:pt idx="13">
                  <c:v>80.408245210727955</c:v>
                </c:pt>
                <c:pt idx="14">
                  <c:v>81.797449960001671</c:v>
                </c:pt>
                <c:pt idx="15">
                  <c:v>82.883660056418663</c:v>
                </c:pt>
                <c:pt idx="16">
                  <c:v>83.666875499978943</c:v>
                </c:pt>
                <c:pt idx="17">
                  <c:v>84.147096290682498</c:v>
                </c:pt>
                <c:pt idx="18">
                  <c:v>84.3243224285293</c:v>
                </c:pt>
                <c:pt idx="19">
                  <c:v>84.198553913519419</c:v>
                </c:pt>
                <c:pt idx="20">
                  <c:v>83.769790745652799</c:v>
                </c:pt>
                <c:pt idx="21">
                  <c:v>83.038032924929468</c:v>
                </c:pt>
                <c:pt idx="22">
                  <c:v>82.003280451349426</c:v>
                </c:pt>
                <c:pt idx="23">
                  <c:v>80.665533324912644</c:v>
                </c:pt>
                <c:pt idx="24">
                  <c:v>79.024791545619124</c:v>
                </c:pt>
                <c:pt idx="25">
                  <c:v>77.081055113468906</c:v>
                </c:pt>
                <c:pt idx="26">
                  <c:v>74.834324028461964</c:v>
                </c:pt>
                <c:pt idx="27">
                  <c:v>72.284598290598311</c:v>
                </c:pt>
                <c:pt idx="28">
                  <c:v>69.431877899877932</c:v>
                </c:pt>
                <c:pt idx="29">
                  <c:v>66.2761628563008</c:v>
                </c:pt>
                <c:pt idx="30">
                  <c:v>62.817453159866972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7-43F1-A87A-7065B9E2596C}"/>
            </c:ext>
          </c:extLst>
        </c:ser>
        <c:ser>
          <c:idx val="5"/>
          <c:order val="5"/>
          <c:tx>
            <c:strRef>
              <c:f>Data!$L$3</c:f>
              <c:strCache>
                <c:ptCount val="1"/>
                <c:pt idx="0">
                  <c:v>F2-FRANCE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Data!$A$4:$A$34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Data!$L$4:$L$34</c:f>
              <c:numCache>
                <c:formatCode>General</c:formatCode>
                <c:ptCount val="31"/>
                <c:pt idx="0">
                  <c:v>72.002906403940955</c:v>
                </c:pt>
                <c:pt idx="1">
                  <c:v>99.087681360784842</c:v>
                </c:pt>
                <c:pt idx="2">
                  <c:v>125.06882059702751</c:v>
                </c:pt>
                <c:pt idx="3">
                  <c:v>149.94632411266895</c:v>
                </c:pt>
                <c:pt idx="4">
                  <c:v>173.72019190770914</c:v>
                </c:pt>
                <c:pt idx="5">
                  <c:v>196.39042398214809</c:v>
                </c:pt>
                <c:pt idx="6">
                  <c:v>217.95702033598582</c:v>
                </c:pt>
                <c:pt idx="7">
                  <c:v>238.41998096922231</c:v>
                </c:pt>
                <c:pt idx="8">
                  <c:v>257.77930588185757</c:v>
                </c:pt>
                <c:pt idx="9">
                  <c:v>276.03499507389159</c:v>
                </c:pt>
                <c:pt idx="10">
                  <c:v>293.18704854532433</c:v>
                </c:pt>
                <c:pt idx="11">
                  <c:v>309.23546629615589</c:v>
                </c:pt>
                <c:pt idx="12">
                  <c:v>324.18024832638622</c:v>
                </c:pt>
                <c:pt idx="13">
                  <c:v>338.02139463601526</c:v>
                </c:pt>
                <c:pt idx="14">
                  <c:v>350.75890522504312</c:v>
                </c:pt>
                <c:pt idx="15">
                  <c:v>362.3927800934697</c:v>
                </c:pt>
                <c:pt idx="16">
                  <c:v>372.92301924129509</c:v>
                </c:pt>
                <c:pt idx="17">
                  <c:v>382.34962266851915</c:v>
                </c:pt>
                <c:pt idx="18">
                  <c:v>390.67259037514202</c:v>
                </c:pt>
                <c:pt idx="19">
                  <c:v>397.89192236116378</c:v>
                </c:pt>
                <c:pt idx="20">
                  <c:v>404.00761862658408</c:v>
                </c:pt>
                <c:pt idx="21">
                  <c:v>409.01967917140331</c:v>
                </c:pt>
                <c:pt idx="22">
                  <c:v>412.92810399562126</c:v>
                </c:pt>
                <c:pt idx="23">
                  <c:v>415.73289309923791</c:v>
                </c:pt>
                <c:pt idx="24">
                  <c:v>417.43404648225339</c:v>
                </c:pt>
                <c:pt idx="25">
                  <c:v>418.0315641446677</c:v>
                </c:pt>
                <c:pt idx="26">
                  <c:v>417.52544608648071</c:v>
                </c:pt>
                <c:pt idx="27">
                  <c:v>415.91569230769244</c:v>
                </c:pt>
                <c:pt idx="28">
                  <c:v>413.20230280830299</c:v>
                </c:pt>
                <c:pt idx="29">
                  <c:v>409.38527758831231</c:v>
                </c:pt>
                <c:pt idx="30">
                  <c:v>404.46461664772028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07-43F1-A87A-7065B9E25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489864"/>
        <c:axId val="625492160"/>
      </c:lineChart>
      <c:catAx>
        <c:axId val="62548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92160"/>
        <c:crosses val="autoZero"/>
        <c:auto val="1"/>
        <c:lblAlgn val="ctr"/>
        <c:lblOffset val="100"/>
        <c:noMultiLvlLbl val="0"/>
      </c:catAx>
      <c:valAx>
        <c:axId val="6254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8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199705</xdr:colOff>
      <xdr:row>1</xdr:row>
      <xdr:rowOff>157564</xdr:rowOff>
    </xdr:from>
    <xdr:to>
      <xdr:col>32</xdr:col>
      <xdr:colOff>44438</xdr:colOff>
      <xdr:row>18</xdr:row>
      <xdr:rowOff>87456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170582</xdr:colOff>
      <xdr:row>19</xdr:row>
      <xdr:rowOff>21195</xdr:rowOff>
    </xdr:from>
    <xdr:to>
      <xdr:col>32</xdr:col>
      <xdr:colOff>15315</xdr:colOff>
      <xdr:row>34</xdr:row>
      <xdr:rowOff>163085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170126</xdr:colOff>
      <xdr:row>36</xdr:row>
      <xdr:rowOff>40095</xdr:rowOff>
    </xdr:from>
    <xdr:to>
      <xdr:col>32</xdr:col>
      <xdr:colOff>24414</xdr:colOff>
      <xdr:row>50</xdr:row>
      <xdr:rowOff>83450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173693</xdr:colOff>
      <xdr:row>1</xdr:row>
      <xdr:rowOff>168087</xdr:rowOff>
    </xdr:from>
    <xdr:to>
      <xdr:col>23</xdr:col>
      <xdr:colOff>274547</xdr:colOff>
      <xdr:row>24</xdr:row>
      <xdr:rowOff>56029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16200000">
          <a:off x="11345958" y="2140322"/>
          <a:ext cx="4325472" cy="69476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LINEAR</a:t>
          </a:r>
          <a:r>
            <a:rPr lang="en-US" sz="2400"/>
            <a:t> TREND MODELS</a:t>
          </a:r>
        </a:p>
      </xdr:txBody>
    </xdr:sp>
    <xdr:clientData/>
  </xdr:twoCellAnchor>
  <xdr:twoCellAnchor>
    <xdr:from>
      <xdr:col>22</xdr:col>
      <xdr:colOff>191623</xdr:colOff>
      <xdr:row>26</xdr:row>
      <xdr:rowOff>96368</xdr:rowOff>
    </xdr:from>
    <xdr:to>
      <xdr:col>23</xdr:col>
      <xdr:colOff>292477</xdr:colOff>
      <xdr:row>85</xdr:row>
      <xdr:rowOff>201705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 rot="16200000">
          <a:off x="7758955" y="10424830"/>
          <a:ext cx="11535337" cy="69476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QUADRATIC</a:t>
          </a:r>
          <a:r>
            <a:rPr lang="en-US" sz="2400"/>
            <a:t>     TREND MODELS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zoomScale="85" zoomScaleNormal="85" workbookViewId="0">
      <selection activeCell="I19" sqref="I19"/>
    </sheetView>
  </sheetViews>
  <sheetFormatPr defaultColWidth="8.86328125" defaultRowHeight="12.75" x14ac:dyDescent="0.35"/>
  <cols>
    <col min="1" max="1" width="6.3984375" style="64" customWidth="1"/>
    <col min="2" max="2" width="7.1328125" style="64" bestFit="1" customWidth="1"/>
    <col min="3" max="3" width="8" style="64" bestFit="1" customWidth="1"/>
    <col min="4" max="4" width="7.265625" style="64" bestFit="1" customWidth="1"/>
    <col min="5" max="6" width="8.86328125" style="64"/>
    <col min="7" max="7" width="9.73046875" style="1" bestFit="1" customWidth="1"/>
    <col min="8" max="8" width="9" style="1" bestFit="1" customWidth="1"/>
    <col min="9" max="9" width="9.73046875" style="1" bestFit="1" customWidth="1"/>
    <col min="10" max="10" width="9" style="1" bestFit="1" customWidth="1"/>
    <col min="11" max="11" width="11.86328125" style="1" customWidth="1"/>
    <col min="12" max="12" width="10.1328125" style="1" customWidth="1"/>
    <col min="13" max="13" width="8.86328125" style="1"/>
    <col min="14" max="14" width="10.265625" style="1" customWidth="1"/>
    <col min="15" max="16384" width="8.86328125" style="1"/>
  </cols>
  <sheetData>
    <row r="1" spans="1:22" ht="13.15" x14ac:dyDescent="0.4">
      <c r="A1" s="63" t="s">
        <v>4</v>
      </c>
      <c r="E1" s="65"/>
      <c r="F1" s="65"/>
    </row>
    <row r="2" spans="1:22" ht="13.15" thickBot="1" x14ac:dyDescent="0.4"/>
    <row r="3" spans="1:22" ht="14.65" thickTop="1" x14ac:dyDescent="0.45">
      <c r="A3" s="54" t="s">
        <v>0</v>
      </c>
      <c r="B3" s="69" t="s">
        <v>1</v>
      </c>
      <c r="C3" s="69" t="s">
        <v>2</v>
      </c>
      <c r="D3" s="69" t="s">
        <v>3</v>
      </c>
      <c r="E3" s="70" t="s">
        <v>5</v>
      </c>
      <c r="F3" s="71" t="s">
        <v>40</v>
      </c>
      <c r="G3" s="55" t="s">
        <v>34</v>
      </c>
      <c r="H3" s="44" t="s">
        <v>35</v>
      </c>
      <c r="I3" s="44" t="s">
        <v>36</v>
      </c>
      <c r="J3" s="31" t="s">
        <v>42</v>
      </c>
      <c r="K3" s="31" t="s">
        <v>43</v>
      </c>
      <c r="L3" s="31" t="s">
        <v>44</v>
      </c>
      <c r="N3" s="7" t="s">
        <v>6</v>
      </c>
      <c r="O3" s="8"/>
      <c r="P3" s="8"/>
      <c r="Q3" s="8"/>
      <c r="R3" s="8"/>
      <c r="S3" s="8"/>
      <c r="T3" s="8"/>
      <c r="U3" s="8"/>
      <c r="V3" s="9"/>
    </row>
    <row r="4" spans="1:22" ht="14.65" thickBot="1" x14ac:dyDescent="0.5">
      <c r="A4" s="56">
        <v>1980</v>
      </c>
      <c r="B4" s="57">
        <v>251.12</v>
      </c>
      <c r="C4" s="57">
        <v>35.880000000000003</v>
      </c>
      <c r="D4" s="57">
        <v>63.42</v>
      </c>
      <c r="E4" s="72">
        <v>1</v>
      </c>
      <c r="F4" s="73">
        <f>E4^2</f>
        <v>1</v>
      </c>
      <c r="G4" s="29">
        <f t="shared" ref="G4:G34" si="0">$O$19+$O$20*E4</f>
        <v>291.37492063492056</v>
      </c>
      <c r="H4" s="29">
        <f t="shared" ref="H4:H30" si="1">$O$23+$O$24*E4</f>
        <v>51.188280423280425</v>
      </c>
      <c r="I4" s="30">
        <f t="shared" ref="I4:I30" si="2">$P$23+$P$24*E4</f>
        <v>131.78317460317456</v>
      </c>
      <c r="J4" s="2">
        <f>$O$44+$O$45*E4+$O$46*F4</f>
        <v>217.35310892172973</v>
      </c>
      <c r="K4" s="2">
        <f>$O$64+$O$65*E4+$O$66*F4</f>
        <v>34.776070060208014</v>
      </c>
      <c r="L4" s="30">
        <f>$O$84+$O$85*E4+$O$86*F4</f>
        <v>72.002906403940955</v>
      </c>
      <c r="N4" s="10" t="s">
        <v>1</v>
      </c>
      <c r="O4" s="11"/>
      <c r="P4" s="11"/>
      <c r="Q4" s="11"/>
      <c r="R4" s="11"/>
      <c r="S4" s="11"/>
      <c r="T4" s="11"/>
      <c r="U4" s="11"/>
      <c r="V4" s="12"/>
    </row>
    <row r="5" spans="1:22" ht="14.25" x14ac:dyDescent="0.45">
      <c r="A5" s="61">
        <v>1981</v>
      </c>
      <c r="B5" s="60">
        <v>272.67</v>
      </c>
      <c r="C5" s="60">
        <v>37.799999999999997</v>
      </c>
      <c r="D5" s="60">
        <v>99.24</v>
      </c>
      <c r="E5" s="58">
        <v>2</v>
      </c>
      <c r="F5" s="59">
        <f t="shared" ref="F5:F34" si="3">E5^2</f>
        <v>4</v>
      </c>
      <c r="G5" s="29">
        <f t="shared" si="0"/>
        <v>313.40334554334549</v>
      </c>
      <c r="H5" s="29">
        <f t="shared" si="1"/>
        <v>52.728982498982496</v>
      </c>
      <c r="I5" s="30">
        <f t="shared" si="2"/>
        <v>145.07250305250301</v>
      </c>
      <c r="J5" s="2">
        <f t="shared" ref="J5:J33" si="4">$O$44+$O$45*E5+$O$46*F5</f>
        <v>256.46349037935255</v>
      </c>
      <c r="K5" s="2">
        <f t="shared" ref="K5:K34" si="5">$O$64+$O$65*E5+$O$66*F5</f>
        <v>40.104205296619106</v>
      </c>
      <c r="L5" s="30">
        <f t="shared" ref="L5:L34" si="6">$O$84+$O$85*E5+$O$86*F5</f>
        <v>99.087681360784842</v>
      </c>
      <c r="N5" s="28" t="s">
        <v>7</v>
      </c>
      <c r="O5" s="6"/>
      <c r="P5" s="11"/>
      <c r="Q5" s="11"/>
      <c r="R5" s="11"/>
      <c r="S5" s="11"/>
      <c r="T5" s="11"/>
      <c r="U5" s="11"/>
      <c r="V5" s="12"/>
    </row>
    <row r="6" spans="1:22" ht="14.25" x14ac:dyDescent="0.45">
      <c r="A6" s="61">
        <v>1982</v>
      </c>
      <c r="B6" s="60">
        <v>282.77</v>
      </c>
      <c r="C6" s="60">
        <v>36.17</v>
      </c>
      <c r="D6" s="60">
        <v>102.63</v>
      </c>
      <c r="E6" s="58">
        <v>3</v>
      </c>
      <c r="F6" s="59">
        <f t="shared" si="3"/>
        <v>9</v>
      </c>
      <c r="G6" s="29">
        <f t="shared" si="0"/>
        <v>335.43177045177038</v>
      </c>
      <c r="H6" s="29">
        <f t="shared" si="1"/>
        <v>54.269684574684575</v>
      </c>
      <c r="I6" s="30">
        <f t="shared" si="2"/>
        <v>158.36183150183146</v>
      </c>
      <c r="J6" s="2">
        <f t="shared" si="4"/>
        <v>294.20731531303949</v>
      </c>
      <c r="K6" s="2">
        <f t="shared" si="5"/>
        <v>45.129345880173481</v>
      </c>
      <c r="L6" s="30">
        <f t="shared" si="6"/>
        <v>125.06882059702751</v>
      </c>
      <c r="N6" s="13" t="s">
        <v>8</v>
      </c>
      <c r="O6" s="3">
        <v>0.96793651227684141</v>
      </c>
      <c r="P6" s="11"/>
      <c r="Q6" s="11"/>
      <c r="R6" s="11"/>
      <c r="S6" s="11"/>
      <c r="T6" s="11"/>
      <c r="U6" s="11"/>
      <c r="V6" s="12"/>
    </row>
    <row r="7" spans="1:22" ht="14.25" x14ac:dyDescent="0.45">
      <c r="A7" s="61">
        <v>1983</v>
      </c>
      <c r="B7" s="60">
        <v>293.68</v>
      </c>
      <c r="C7" s="60">
        <v>46.22</v>
      </c>
      <c r="D7" s="60">
        <v>135.99</v>
      </c>
      <c r="E7" s="58">
        <v>4</v>
      </c>
      <c r="F7" s="59">
        <f t="shared" si="3"/>
        <v>16</v>
      </c>
      <c r="G7" s="29">
        <f t="shared" si="0"/>
        <v>357.46019536019526</v>
      </c>
      <c r="H7" s="29">
        <f t="shared" si="1"/>
        <v>55.810386650386647</v>
      </c>
      <c r="I7" s="30">
        <f t="shared" si="2"/>
        <v>171.65115995115991</v>
      </c>
      <c r="J7" s="2">
        <f t="shared" si="4"/>
        <v>330.58458372279057</v>
      </c>
      <c r="K7" s="2">
        <f t="shared" si="5"/>
        <v>49.851491810871131</v>
      </c>
      <c r="L7" s="30">
        <f t="shared" si="6"/>
        <v>149.94632411266895</v>
      </c>
      <c r="N7" s="13" t="s">
        <v>9</v>
      </c>
      <c r="O7" s="3">
        <v>0.93690109179865588</v>
      </c>
      <c r="P7" s="11"/>
      <c r="Q7" s="11"/>
      <c r="R7" s="11"/>
      <c r="S7" s="11"/>
      <c r="T7" s="11"/>
      <c r="U7" s="11"/>
      <c r="V7" s="12"/>
    </row>
    <row r="8" spans="1:22" ht="14.25" x14ac:dyDescent="0.45">
      <c r="A8" s="61">
        <v>1984</v>
      </c>
      <c r="B8" s="60">
        <v>327.63</v>
      </c>
      <c r="C8" s="60">
        <v>49.26</v>
      </c>
      <c r="D8" s="60">
        <v>180.47</v>
      </c>
      <c r="E8" s="58">
        <v>5</v>
      </c>
      <c r="F8" s="59">
        <f t="shared" si="3"/>
        <v>25</v>
      </c>
      <c r="G8" s="29">
        <f t="shared" si="0"/>
        <v>379.4886202686202</v>
      </c>
      <c r="H8" s="29">
        <f t="shared" si="1"/>
        <v>57.351088726088726</v>
      </c>
      <c r="I8" s="30">
        <f t="shared" si="2"/>
        <v>184.94048840048836</v>
      </c>
      <c r="J8" s="2">
        <f t="shared" si="4"/>
        <v>365.59529560860591</v>
      </c>
      <c r="K8" s="2">
        <f t="shared" si="5"/>
        <v>54.270643088712056</v>
      </c>
      <c r="L8" s="30">
        <f t="shared" si="6"/>
        <v>173.72019190770914</v>
      </c>
      <c r="N8" s="13" t="s">
        <v>10</v>
      </c>
      <c r="O8" s="3">
        <v>0.93437713547060208</v>
      </c>
      <c r="P8" s="11"/>
      <c r="Q8" s="11"/>
      <c r="R8" s="11"/>
      <c r="S8" s="11"/>
      <c r="T8" s="11"/>
      <c r="U8" s="11"/>
      <c r="V8" s="12"/>
    </row>
    <row r="9" spans="1:22" ht="14.25" x14ac:dyDescent="0.45">
      <c r="A9" s="61">
        <v>1985</v>
      </c>
      <c r="B9" s="60">
        <v>383.69</v>
      </c>
      <c r="C9" s="60">
        <v>57.1</v>
      </c>
      <c r="D9" s="60">
        <v>211.19</v>
      </c>
      <c r="E9" s="58">
        <v>6</v>
      </c>
      <c r="F9" s="59">
        <f t="shared" si="3"/>
        <v>36</v>
      </c>
      <c r="G9" s="29">
        <f t="shared" si="0"/>
        <v>401.51704517704508</v>
      </c>
      <c r="H9" s="29">
        <f t="shared" si="1"/>
        <v>58.891790801790798</v>
      </c>
      <c r="I9" s="30">
        <f t="shared" si="2"/>
        <v>198.22981684981681</v>
      </c>
      <c r="J9" s="2">
        <f t="shared" si="4"/>
        <v>399.23945097048539</v>
      </c>
      <c r="K9" s="2">
        <f t="shared" si="5"/>
        <v>58.38679971369627</v>
      </c>
      <c r="L9" s="30">
        <f t="shared" si="6"/>
        <v>196.39042398214809</v>
      </c>
      <c r="N9" s="13" t="s">
        <v>11</v>
      </c>
      <c r="O9" s="3">
        <v>46.273722652464599</v>
      </c>
      <c r="P9" s="11"/>
      <c r="Q9" s="11"/>
      <c r="R9" s="11"/>
      <c r="S9" s="11"/>
      <c r="T9" s="11"/>
      <c r="U9" s="11"/>
      <c r="V9" s="12"/>
    </row>
    <row r="10" spans="1:22" ht="14.65" thickBot="1" x14ac:dyDescent="0.5">
      <c r="A10" s="61">
        <v>1986</v>
      </c>
      <c r="B10" s="60">
        <v>414.04</v>
      </c>
      <c r="C10" s="60">
        <v>67.23</v>
      </c>
      <c r="D10" s="60">
        <v>239.56</v>
      </c>
      <c r="E10" s="58">
        <v>7</v>
      </c>
      <c r="F10" s="59">
        <f t="shared" si="3"/>
        <v>49</v>
      </c>
      <c r="G10" s="29">
        <f t="shared" si="0"/>
        <v>423.54547008547001</v>
      </c>
      <c r="H10" s="29">
        <f t="shared" si="1"/>
        <v>60.432492877492876</v>
      </c>
      <c r="I10" s="30">
        <f t="shared" si="2"/>
        <v>211.51914529914526</v>
      </c>
      <c r="J10" s="2">
        <f t="shared" si="4"/>
        <v>431.51704980842902</v>
      </c>
      <c r="K10" s="2">
        <f t="shared" si="5"/>
        <v>62.199961685823766</v>
      </c>
      <c r="L10" s="30">
        <f t="shared" si="6"/>
        <v>217.95702033598582</v>
      </c>
      <c r="N10" s="14" t="s">
        <v>12</v>
      </c>
      <c r="O10" s="4">
        <v>27</v>
      </c>
      <c r="P10" s="11"/>
      <c r="Q10" s="11"/>
      <c r="R10" s="11"/>
      <c r="S10" s="11"/>
      <c r="T10" s="11"/>
      <c r="U10" s="11"/>
      <c r="V10" s="12"/>
    </row>
    <row r="11" spans="1:22" ht="14.25" x14ac:dyDescent="0.45">
      <c r="A11" s="61">
        <v>1987</v>
      </c>
      <c r="B11" s="60">
        <v>455.27</v>
      </c>
      <c r="C11" s="60">
        <v>72.89</v>
      </c>
      <c r="D11" s="60">
        <v>249.27</v>
      </c>
      <c r="E11" s="58">
        <v>8</v>
      </c>
      <c r="F11" s="59">
        <f t="shared" si="3"/>
        <v>64</v>
      </c>
      <c r="G11" s="29">
        <f t="shared" si="0"/>
        <v>445.5738949938949</v>
      </c>
      <c r="H11" s="29">
        <f t="shared" si="1"/>
        <v>61.973194953194948</v>
      </c>
      <c r="I11" s="30">
        <f t="shared" si="2"/>
        <v>224.80847374847372</v>
      </c>
      <c r="J11" s="2">
        <f t="shared" si="4"/>
        <v>462.42809212243685</v>
      </c>
      <c r="K11" s="2">
        <f t="shared" si="5"/>
        <v>65.710129005094515</v>
      </c>
      <c r="L11" s="30">
        <f t="shared" si="6"/>
        <v>238.41998096922231</v>
      </c>
      <c r="N11" s="15"/>
      <c r="O11" s="11"/>
      <c r="P11" s="11"/>
      <c r="Q11" s="11"/>
      <c r="R11" s="11"/>
      <c r="S11" s="11"/>
      <c r="T11" s="11"/>
      <c r="U11" s="11"/>
      <c r="V11" s="12"/>
    </row>
    <row r="12" spans="1:22" ht="14.65" thickBot="1" x14ac:dyDescent="0.5">
      <c r="A12" s="61">
        <v>1988</v>
      </c>
      <c r="B12" s="60">
        <v>526.97</v>
      </c>
      <c r="C12" s="60">
        <v>78.180000000000007</v>
      </c>
      <c r="D12" s="60">
        <v>260.29000000000002</v>
      </c>
      <c r="E12" s="58">
        <v>9</v>
      </c>
      <c r="F12" s="59">
        <f t="shared" si="3"/>
        <v>81</v>
      </c>
      <c r="G12" s="29">
        <f t="shared" si="0"/>
        <v>467.60231990231978</v>
      </c>
      <c r="H12" s="29">
        <f t="shared" si="1"/>
        <v>63.513897028897027</v>
      </c>
      <c r="I12" s="30">
        <f t="shared" si="2"/>
        <v>238.09780219780217</v>
      </c>
      <c r="J12" s="2">
        <f t="shared" si="4"/>
        <v>491.97257791250877</v>
      </c>
      <c r="K12" s="2">
        <f t="shared" si="5"/>
        <v>68.917301671508554</v>
      </c>
      <c r="L12" s="30">
        <f t="shared" si="6"/>
        <v>257.77930588185757</v>
      </c>
      <c r="N12" s="15" t="s">
        <v>13</v>
      </c>
      <c r="O12" s="11"/>
      <c r="P12" s="11"/>
      <c r="Q12" s="11"/>
      <c r="R12" s="11"/>
      <c r="S12" s="11"/>
      <c r="T12" s="11"/>
      <c r="U12" s="11"/>
      <c r="V12" s="12"/>
    </row>
    <row r="13" spans="1:22" ht="14.25" x14ac:dyDescent="0.45">
      <c r="A13" s="61">
        <v>1989</v>
      </c>
      <c r="B13" s="60">
        <v>529.35</v>
      </c>
      <c r="C13" s="60">
        <v>75.349999999999994</v>
      </c>
      <c r="D13" s="60">
        <v>288.72000000000003</v>
      </c>
      <c r="E13" s="58">
        <v>10</v>
      </c>
      <c r="F13" s="59">
        <f t="shared" si="3"/>
        <v>100</v>
      </c>
      <c r="G13" s="29">
        <f t="shared" si="0"/>
        <v>489.63074481074472</v>
      </c>
      <c r="H13" s="29">
        <f t="shared" si="1"/>
        <v>65.054599104599106</v>
      </c>
      <c r="I13" s="30">
        <f t="shared" si="2"/>
        <v>251.38713064713062</v>
      </c>
      <c r="J13" s="2">
        <f t="shared" si="4"/>
        <v>520.15050717864483</v>
      </c>
      <c r="K13" s="2">
        <f t="shared" si="5"/>
        <v>71.821479685065881</v>
      </c>
      <c r="L13" s="30">
        <f t="shared" si="6"/>
        <v>276.03499507389159</v>
      </c>
      <c r="N13" s="16"/>
      <c r="O13" s="5" t="s">
        <v>18</v>
      </c>
      <c r="P13" s="5" t="s">
        <v>19</v>
      </c>
      <c r="Q13" s="5" t="s">
        <v>20</v>
      </c>
      <c r="R13" s="5" t="s">
        <v>21</v>
      </c>
      <c r="S13" s="5" t="s">
        <v>22</v>
      </c>
      <c r="T13" s="11"/>
      <c r="U13" s="11"/>
      <c r="V13" s="12"/>
    </row>
    <row r="14" spans="1:22" ht="14.25" x14ac:dyDescent="0.45">
      <c r="A14" s="61">
        <v>1990</v>
      </c>
      <c r="B14" s="60">
        <v>576.86</v>
      </c>
      <c r="C14" s="60">
        <v>69.239999999999995</v>
      </c>
      <c r="D14" s="60">
        <v>298.38</v>
      </c>
      <c r="E14" s="58">
        <v>11</v>
      </c>
      <c r="F14" s="59">
        <f t="shared" si="3"/>
        <v>121</v>
      </c>
      <c r="G14" s="29">
        <f t="shared" si="0"/>
        <v>511.6591697191696</v>
      </c>
      <c r="H14" s="29">
        <f t="shared" si="1"/>
        <v>66.595301180301178</v>
      </c>
      <c r="I14" s="30">
        <f t="shared" si="2"/>
        <v>264.6764590964591</v>
      </c>
      <c r="J14" s="2">
        <f t="shared" si="4"/>
        <v>546.96187992084515</v>
      </c>
      <c r="K14" s="2">
        <f t="shared" si="5"/>
        <v>74.422663045766484</v>
      </c>
      <c r="L14" s="30">
        <f t="shared" si="6"/>
        <v>293.18704854532433</v>
      </c>
      <c r="N14" s="13" t="s">
        <v>14</v>
      </c>
      <c r="O14" s="3">
        <v>1</v>
      </c>
      <c r="P14" s="3">
        <v>794841.96346373623</v>
      </c>
      <c r="Q14" s="3">
        <v>794841.96346373623</v>
      </c>
      <c r="R14" s="3">
        <v>371.20336884794824</v>
      </c>
      <c r="S14" s="3">
        <v>1.6292108244974209E-16</v>
      </c>
      <c r="T14" s="11"/>
      <c r="U14" s="11"/>
      <c r="V14" s="12"/>
    </row>
    <row r="15" spans="1:22" ht="14.25" x14ac:dyDescent="0.45">
      <c r="A15" s="61">
        <v>1991</v>
      </c>
      <c r="B15" s="60">
        <v>612.57000000000005</v>
      </c>
      <c r="C15" s="60">
        <v>80.680000000000007</v>
      </c>
      <c r="D15" s="60">
        <v>314.77</v>
      </c>
      <c r="E15" s="58">
        <v>12</v>
      </c>
      <c r="F15" s="59">
        <f t="shared" si="3"/>
        <v>144</v>
      </c>
      <c r="G15" s="29">
        <f t="shared" si="0"/>
        <v>533.68759462759454</v>
      </c>
      <c r="H15" s="29">
        <f t="shared" si="1"/>
        <v>68.136003256003249</v>
      </c>
      <c r="I15" s="30">
        <f t="shared" si="2"/>
        <v>277.96578754578752</v>
      </c>
      <c r="J15" s="2">
        <f t="shared" si="4"/>
        <v>572.40669613910961</v>
      </c>
      <c r="K15" s="2">
        <f t="shared" si="5"/>
        <v>76.720851753610361</v>
      </c>
      <c r="L15" s="30">
        <f t="shared" si="6"/>
        <v>309.23546629615589</v>
      </c>
      <c r="N15" s="13" t="s">
        <v>15</v>
      </c>
      <c r="O15" s="3">
        <v>25</v>
      </c>
      <c r="P15" s="3">
        <v>53531.435202930385</v>
      </c>
      <c r="Q15" s="3">
        <v>2141.2574081172152</v>
      </c>
      <c r="R15" s="3"/>
      <c r="S15" s="3"/>
      <c r="T15" s="11"/>
      <c r="U15" s="11"/>
      <c r="V15" s="12"/>
    </row>
    <row r="16" spans="1:22" ht="14.65" thickBot="1" x14ac:dyDescent="0.5">
      <c r="A16" s="61">
        <v>1992</v>
      </c>
      <c r="B16" s="60">
        <v>618.78</v>
      </c>
      <c r="C16" s="60">
        <v>76.55</v>
      </c>
      <c r="D16" s="60">
        <v>321.52</v>
      </c>
      <c r="E16" s="58">
        <v>13</v>
      </c>
      <c r="F16" s="59">
        <f t="shared" si="3"/>
        <v>169</v>
      </c>
      <c r="G16" s="29">
        <f t="shared" si="0"/>
        <v>555.71601953601942</v>
      </c>
      <c r="H16" s="29">
        <f t="shared" si="1"/>
        <v>69.676705331705335</v>
      </c>
      <c r="I16" s="30">
        <f t="shared" si="2"/>
        <v>291.25511599511594</v>
      </c>
      <c r="J16" s="2">
        <f t="shared" si="4"/>
        <v>596.48495583343822</v>
      </c>
      <c r="K16" s="2">
        <f t="shared" si="5"/>
        <v>78.716045808597514</v>
      </c>
      <c r="L16" s="30">
        <f t="shared" si="6"/>
        <v>324.18024832638622</v>
      </c>
      <c r="N16" s="14" t="s">
        <v>16</v>
      </c>
      <c r="O16" s="4">
        <v>26</v>
      </c>
      <c r="P16" s="4">
        <v>848373.39866666659</v>
      </c>
      <c r="Q16" s="4"/>
      <c r="R16" s="4"/>
      <c r="S16" s="4"/>
      <c r="T16" s="11"/>
      <c r="U16" s="11"/>
      <c r="V16" s="12"/>
    </row>
    <row r="17" spans="1:22" ht="14.65" thickBot="1" x14ac:dyDescent="0.5">
      <c r="A17" s="61">
        <v>1993</v>
      </c>
      <c r="B17" s="60">
        <v>610.29</v>
      </c>
      <c r="C17" s="60">
        <v>90.08</v>
      </c>
      <c r="D17" s="60">
        <v>349.78</v>
      </c>
      <c r="E17" s="58">
        <v>14</v>
      </c>
      <c r="F17" s="59">
        <f t="shared" si="3"/>
        <v>196</v>
      </c>
      <c r="G17" s="29">
        <f t="shared" si="0"/>
        <v>577.7444444444443</v>
      </c>
      <c r="H17" s="29">
        <f t="shared" si="1"/>
        <v>71.217407407407407</v>
      </c>
      <c r="I17" s="30">
        <f t="shared" si="2"/>
        <v>304.54444444444442</v>
      </c>
      <c r="J17" s="2">
        <f t="shared" si="4"/>
        <v>619.19665900383131</v>
      </c>
      <c r="K17" s="2">
        <f t="shared" si="5"/>
        <v>80.408245210727955</v>
      </c>
      <c r="L17" s="30">
        <f t="shared" si="6"/>
        <v>338.02139463601526</v>
      </c>
      <c r="N17" s="15"/>
      <c r="O17" s="11"/>
      <c r="P17" s="11"/>
      <c r="Q17" s="11"/>
      <c r="R17" s="11"/>
      <c r="S17" s="11"/>
      <c r="T17" s="11"/>
      <c r="U17" s="11"/>
      <c r="V17" s="12"/>
    </row>
    <row r="18" spans="1:22" ht="14.25" x14ac:dyDescent="0.45">
      <c r="A18" s="61">
        <v>1994</v>
      </c>
      <c r="B18" s="60">
        <v>640.44000000000005</v>
      </c>
      <c r="C18" s="60">
        <v>102.44</v>
      </c>
      <c r="D18" s="60">
        <v>341.98</v>
      </c>
      <c r="E18" s="58">
        <v>15</v>
      </c>
      <c r="F18" s="59">
        <f t="shared" si="3"/>
        <v>225</v>
      </c>
      <c r="G18" s="29">
        <f t="shared" si="0"/>
        <v>599.77286935286929</v>
      </c>
      <c r="H18" s="29">
        <f t="shared" si="1"/>
        <v>72.758109483109479</v>
      </c>
      <c r="I18" s="30">
        <f t="shared" si="2"/>
        <v>317.8337728937729</v>
      </c>
      <c r="J18" s="2">
        <f t="shared" si="4"/>
        <v>640.54180565028821</v>
      </c>
      <c r="K18" s="2">
        <f t="shared" si="5"/>
        <v>81.797449960001671</v>
      </c>
      <c r="L18" s="30">
        <f t="shared" si="6"/>
        <v>350.75890522504312</v>
      </c>
      <c r="N18" s="16"/>
      <c r="O18" s="5" t="s">
        <v>23</v>
      </c>
      <c r="P18" s="5" t="s">
        <v>11</v>
      </c>
      <c r="Q18" s="5" t="s">
        <v>24</v>
      </c>
      <c r="R18" s="5" t="s">
        <v>25</v>
      </c>
      <c r="S18" s="5" t="s">
        <v>26</v>
      </c>
      <c r="T18" s="5" t="s">
        <v>27</v>
      </c>
      <c r="U18" s="5" t="s">
        <v>28</v>
      </c>
      <c r="V18" s="17" t="s">
        <v>29</v>
      </c>
    </row>
    <row r="19" spans="1:22" ht="14.25" x14ac:dyDescent="0.45">
      <c r="A19" s="61">
        <v>1995</v>
      </c>
      <c r="B19" s="60">
        <v>673.4</v>
      </c>
      <c r="C19" s="60">
        <v>92.95</v>
      </c>
      <c r="D19" s="60">
        <v>358.37</v>
      </c>
      <c r="E19" s="58">
        <v>16</v>
      </c>
      <c r="F19" s="59">
        <f t="shared" si="3"/>
        <v>256</v>
      </c>
      <c r="G19" s="29">
        <f t="shared" si="0"/>
        <v>621.80129426129406</v>
      </c>
      <c r="H19" s="29">
        <f t="shared" si="1"/>
        <v>74.298811558811551</v>
      </c>
      <c r="I19" s="30">
        <f t="shared" si="2"/>
        <v>331.12310134310133</v>
      </c>
      <c r="J19" s="2">
        <f t="shared" si="4"/>
        <v>660.52039577280937</v>
      </c>
      <c r="K19" s="2">
        <f t="shared" si="5"/>
        <v>82.883660056418663</v>
      </c>
      <c r="L19" s="30">
        <f t="shared" si="6"/>
        <v>362.3927800934697</v>
      </c>
      <c r="N19" s="34" t="s">
        <v>17</v>
      </c>
      <c r="O19" s="35">
        <v>269.34649572649568</v>
      </c>
      <c r="P19" s="3">
        <v>18.317332368267827</v>
      </c>
      <c r="Q19" s="3">
        <v>14.70446079763777</v>
      </c>
      <c r="R19" s="3">
        <v>8.2149032171290675E-14</v>
      </c>
      <c r="S19" s="3">
        <v>231.6212435304522</v>
      </c>
      <c r="T19" s="3">
        <v>307.07174792253915</v>
      </c>
      <c r="U19" s="3">
        <v>231.6212435304522</v>
      </c>
      <c r="V19" s="18">
        <v>307.07174792253915</v>
      </c>
    </row>
    <row r="20" spans="1:22" ht="14.65" thickBot="1" x14ac:dyDescent="0.5">
      <c r="A20" s="61">
        <v>1996</v>
      </c>
      <c r="B20" s="60">
        <v>674.73</v>
      </c>
      <c r="C20" s="60">
        <v>88.13</v>
      </c>
      <c r="D20" s="60">
        <v>377.47</v>
      </c>
      <c r="E20" s="58">
        <v>17</v>
      </c>
      <c r="F20" s="59">
        <f t="shared" si="3"/>
        <v>289</v>
      </c>
      <c r="G20" s="29">
        <f t="shared" si="0"/>
        <v>643.82971916971906</v>
      </c>
      <c r="H20" s="29">
        <f t="shared" si="1"/>
        <v>75.839513634513622</v>
      </c>
      <c r="I20" s="30">
        <f t="shared" si="2"/>
        <v>344.41242979242975</v>
      </c>
      <c r="J20" s="2">
        <f t="shared" si="4"/>
        <v>679.13242937139466</v>
      </c>
      <c r="K20" s="2">
        <f t="shared" si="5"/>
        <v>83.666875499978943</v>
      </c>
      <c r="L20" s="30">
        <f t="shared" si="6"/>
        <v>372.92301924129509</v>
      </c>
      <c r="N20" s="36" t="s">
        <v>5</v>
      </c>
      <c r="O20" s="37">
        <v>22.028424908424903</v>
      </c>
      <c r="P20" s="4">
        <v>1.1433455098501568</v>
      </c>
      <c r="Q20" s="4">
        <v>19.266638753242557</v>
      </c>
      <c r="R20" s="4">
        <v>1.6292108244974324E-16</v>
      </c>
      <c r="S20" s="4">
        <v>19.673660751771131</v>
      </c>
      <c r="T20" s="4">
        <v>24.383189065078675</v>
      </c>
      <c r="U20" s="4">
        <v>19.673660751771131</v>
      </c>
      <c r="V20" s="19">
        <v>24.383189065078675</v>
      </c>
    </row>
    <row r="21" spans="1:22" ht="14.65" thickBot="1" x14ac:dyDescent="0.5">
      <c r="A21" s="61">
        <v>1997</v>
      </c>
      <c r="B21" s="60">
        <v>628.64</v>
      </c>
      <c r="C21" s="60">
        <v>77.86</v>
      </c>
      <c r="D21" s="60">
        <v>375.71</v>
      </c>
      <c r="E21" s="58">
        <v>18</v>
      </c>
      <c r="F21" s="59">
        <f t="shared" si="3"/>
        <v>324</v>
      </c>
      <c r="G21" s="29">
        <f t="shared" si="0"/>
        <v>665.85814407814394</v>
      </c>
      <c r="H21" s="29">
        <f t="shared" si="1"/>
        <v>77.380215710215708</v>
      </c>
      <c r="I21" s="30">
        <f t="shared" si="2"/>
        <v>357.70175824175823</v>
      </c>
      <c r="J21" s="2">
        <f t="shared" si="4"/>
        <v>696.37790644604411</v>
      </c>
      <c r="K21" s="2">
        <f t="shared" si="5"/>
        <v>84.147096290682498</v>
      </c>
      <c r="L21" s="30">
        <f t="shared" si="6"/>
        <v>382.34962266851915</v>
      </c>
      <c r="N21"/>
      <c r="O21"/>
      <c r="P21"/>
      <c r="Q21"/>
      <c r="R21"/>
      <c r="S21"/>
      <c r="T21"/>
      <c r="U21"/>
      <c r="V21"/>
    </row>
    <row r="22" spans="1:22" ht="14.25" x14ac:dyDescent="0.45">
      <c r="A22" s="61">
        <v>1998</v>
      </c>
      <c r="B22" s="60">
        <v>673.7</v>
      </c>
      <c r="C22" s="60">
        <v>67.739999999999995</v>
      </c>
      <c r="D22" s="60">
        <v>368.59</v>
      </c>
      <c r="E22" s="58">
        <v>19</v>
      </c>
      <c r="F22" s="59">
        <f t="shared" si="3"/>
        <v>361</v>
      </c>
      <c r="G22" s="29">
        <f t="shared" si="0"/>
        <v>687.88656898656882</v>
      </c>
      <c r="H22" s="29">
        <f t="shared" si="1"/>
        <v>78.92091778591778</v>
      </c>
      <c r="I22" s="30">
        <f t="shared" si="2"/>
        <v>370.99108669108671</v>
      </c>
      <c r="J22" s="2">
        <f t="shared" si="4"/>
        <v>712.25682699675781</v>
      </c>
      <c r="K22" s="2">
        <f t="shared" si="5"/>
        <v>84.3243224285293</v>
      </c>
      <c r="L22" s="30">
        <f t="shared" si="6"/>
        <v>390.67259037514202</v>
      </c>
      <c r="N22" s="7"/>
      <c r="O22" s="20" t="s">
        <v>30</v>
      </c>
      <c r="P22" s="21" t="s">
        <v>31</v>
      </c>
      <c r="Q22"/>
      <c r="R22"/>
      <c r="S22"/>
      <c r="T22"/>
      <c r="U22"/>
      <c r="V22"/>
    </row>
    <row r="23" spans="1:22" ht="14.25" x14ac:dyDescent="0.45">
      <c r="A23" s="61">
        <v>1999</v>
      </c>
      <c r="B23" s="60">
        <v>728.25</v>
      </c>
      <c r="C23" s="60">
        <v>69.819999999999993</v>
      </c>
      <c r="D23" s="60">
        <v>374.53</v>
      </c>
      <c r="E23" s="58">
        <v>20</v>
      </c>
      <c r="F23" s="59">
        <f t="shared" si="3"/>
        <v>400</v>
      </c>
      <c r="G23" s="29">
        <f t="shared" si="0"/>
        <v>709.91499389499381</v>
      </c>
      <c r="H23" s="29">
        <f t="shared" si="1"/>
        <v>80.461619861619852</v>
      </c>
      <c r="I23" s="30">
        <f t="shared" si="2"/>
        <v>384.28041514041513</v>
      </c>
      <c r="J23" s="2">
        <f t="shared" si="4"/>
        <v>726.76919102353554</v>
      </c>
      <c r="K23" s="2">
        <f t="shared" si="5"/>
        <v>84.198553913519419</v>
      </c>
      <c r="L23" s="30">
        <f t="shared" si="6"/>
        <v>397.89192236116378</v>
      </c>
      <c r="N23" s="22" t="s">
        <v>32</v>
      </c>
      <c r="O23" s="23">
        <f>INTERCEPT(C4:C30,$E$4:$E$30)</f>
        <v>49.647578347578346</v>
      </c>
      <c r="P23" s="24">
        <f>INTERCEPT(D4:D30,$E$4:$E$30)</f>
        <v>118.49384615384611</v>
      </c>
      <c r="Q23"/>
      <c r="R23"/>
      <c r="S23"/>
      <c r="T23"/>
      <c r="U23"/>
      <c r="V23"/>
    </row>
    <row r="24" spans="1:22" ht="13.5" thickBot="1" x14ac:dyDescent="0.45">
      <c r="A24" s="61">
        <v>2000</v>
      </c>
      <c r="B24" s="60">
        <v>753.89</v>
      </c>
      <c r="C24" s="60">
        <v>69.16</v>
      </c>
      <c r="D24" s="60">
        <v>394.4</v>
      </c>
      <c r="E24" s="58">
        <v>21</v>
      </c>
      <c r="F24" s="59">
        <f t="shared" si="3"/>
        <v>441</v>
      </c>
      <c r="G24" s="29">
        <f t="shared" si="0"/>
        <v>731.94341880341858</v>
      </c>
      <c r="H24" s="29">
        <f t="shared" si="1"/>
        <v>82.002321937321938</v>
      </c>
      <c r="I24" s="30">
        <f t="shared" si="2"/>
        <v>397.56974358974355</v>
      </c>
      <c r="J24" s="2">
        <f t="shared" si="4"/>
        <v>739.91499852637753</v>
      </c>
      <c r="K24" s="2">
        <f t="shared" si="5"/>
        <v>83.769790745652799</v>
      </c>
      <c r="L24" s="30">
        <f t="shared" si="6"/>
        <v>404.00761862658408</v>
      </c>
      <c r="N24" s="25" t="s">
        <v>33</v>
      </c>
      <c r="O24" s="26">
        <f>SLOPE(C4:C30,$E$4:$E$30)</f>
        <v>1.5407020757020755</v>
      </c>
      <c r="P24" s="27">
        <f>SLOPE(D4:D30,$E$4:$E$30)</f>
        <v>13.289328449328451</v>
      </c>
    </row>
    <row r="25" spans="1:22" x14ac:dyDescent="0.35">
      <c r="A25" s="61">
        <v>2001</v>
      </c>
      <c r="B25" s="60">
        <v>768.83</v>
      </c>
      <c r="C25" s="60">
        <v>72.86</v>
      </c>
      <c r="D25" s="60">
        <v>400.02</v>
      </c>
      <c r="E25" s="58">
        <v>22</v>
      </c>
      <c r="F25" s="59">
        <f t="shared" si="3"/>
        <v>484</v>
      </c>
      <c r="G25" s="29">
        <f t="shared" si="0"/>
        <v>753.97184371184358</v>
      </c>
      <c r="H25" s="29">
        <f t="shared" si="1"/>
        <v>83.543024013024009</v>
      </c>
      <c r="I25" s="30">
        <f t="shared" si="2"/>
        <v>410.85907203907203</v>
      </c>
      <c r="J25" s="2">
        <f t="shared" si="4"/>
        <v>751.69424950528366</v>
      </c>
      <c r="K25" s="2">
        <f t="shared" si="5"/>
        <v>83.038032924929468</v>
      </c>
      <c r="L25" s="30">
        <f t="shared" si="6"/>
        <v>409.01967917140331</v>
      </c>
    </row>
    <row r="26" spans="1:22" x14ac:dyDescent="0.35">
      <c r="A26" s="61">
        <v>2002</v>
      </c>
      <c r="B26" s="60">
        <v>780.06</v>
      </c>
      <c r="C26" s="60">
        <v>71.75</v>
      </c>
      <c r="D26" s="60">
        <v>414.92</v>
      </c>
      <c r="E26" s="58">
        <v>23</v>
      </c>
      <c r="F26" s="59">
        <f t="shared" si="3"/>
        <v>529</v>
      </c>
      <c r="G26" s="29">
        <f t="shared" si="0"/>
        <v>776.00026862026846</v>
      </c>
      <c r="H26" s="29">
        <f t="shared" si="1"/>
        <v>85.083726088726081</v>
      </c>
      <c r="I26" s="30">
        <f t="shared" si="2"/>
        <v>424.14840048840051</v>
      </c>
      <c r="J26" s="2">
        <f t="shared" si="4"/>
        <v>762.10694396025406</v>
      </c>
      <c r="K26" s="2">
        <f t="shared" si="5"/>
        <v>82.003280451349426</v>
      </c>
      <c r="L26" s="30">
        <f t="shared" si="6"/>
        <v>412.92810399562126</v>
      </c>
    </row>
    <row r="27" spans="1:22" ht="13.15" thickBot="1" x14ac:dyDescent="0.4">
      <c r="A27" s="61">
        <v>2003</v>
      </c>
      <c r="B27" s="60">
        <v>763.73</v>
      </c>
      <c r="C27" s="60">
        <v>71.150000000000006</v>
      </c>
      <c r="D27" s="60">
        <v>419.02</v>
      </c>
      <c r="E27" s="58">
        <v>24</v>
      </c>
      <c r="F27" s="59">
        <f t="shared" si="3"/>
        <v>576</v>
      </c>
      <c r="G27" s="29">
        <f t="shared" si="0"/>
        <v>798.02869352869334</v>
      </c>
      <c r="H27" s="29">
        <f t="shared" si="1"/>
        <v>86.624428164428167</v>
      </c>
      <c r="I27" s="30">
        <f t="shared" si="2"/>
        <v>437.43772893772893</v>
      </c>
      <c r="J27" s="2">
        <f t="shared" si="4"/>
        <v>771.15308189128848</v>
      </c>
      <c r="K27" s="2">
        <f t="shared" si="5"/>
        <v>80.665533324912644</v>
      </c>
      <c r="L27" s="30">
        <f t="shared" si="6"/>
        <v>415.73289309923791</v>
      </c>
    </row>
    <row r="28" spans="1:22" ht="14.25" x14ac:dyDescent="0.45">
      <c r="A28" s="61">
        <v>2004</v>
      </c>
      <c r="B28" s="60">
        <v>788.53</v>
      </c>
      <c r="C28" s="60">
        <v>85.87</v>
      </c>
      <c r="D28" s="60">
        <v>425.83</v>
      </c>
      <c r="E28" s="58">
        <v>25</v>
      </c>
      <c r="F28" s="59">
        <f t="shared" si="3"/>
        <v>625</v>
      </c>
      <c r="G28" s="29">
        <f t="shared" si="0"/>
        <v>820.05711843711833</v>
      </c>
      <c r="H28" s="29">
        <f t="shared" si="1"/>
        <v>88.165130240130225</v>
      </c>
      <c r="I28" s="30">
        <f t="shared" si="2"/>
        <v>450.72705738705736</v>
      </c>
      <c r="J28" s="2">
        <f t="shared" si="4"/>
        <v>778.83266329838716</v>
      </c>
      <c r="K28" s="2">
        <f t="shared" si="5"/>
        <v>79.024791545619124</v>
      </c>
      <c r="L28" s="30">
        <f t="shared" si="6"/>
        <v>417.43404648225339</v>
      </c>
      <c r="N28" s="7" t="s">
        <v>6</v>
      </c>
      <c r="O28" s="8"/>
      <c r="P28" s="8"/>
      <c r="Q28" s="8"/>
      <c r="R28" s="8"/>
      <c r="S28" s="8"/>
      <c r="T28" s="8"/>
      <c r="U28" s="8"/>
      <c r="V28" s="9"/>
    </row>
    <row r="29" spans="1:22" ht="14.65" thickBot="1" x14ac:dyDescent="0.5">
      <c r="A29" s="61">
        <v>2005</v>
      </c>
      <c r="B29" s="60">
        <v>781.99</v>
      </c>
      <c r="C29" s="60">
        <v>87.44</v>
      </c>
      <c r="D29" s="60">
        <v>428.95</v>
      </c>
      <c r="E29" s="58">
        <v>26</v>
      </c>
      <c r="F29" s="59">
        <f t="shared" si="3"/>
        <v>676</v>
      </c>
      <c r="G29" s="29">
        <f t="shared" si="0"/>
        <v>842.0855433455431</v>
      </c>
      <c r="H29" s="29">
        <f t="shared" si="1"/>
        <v>89.705832315832311</v>
      </c>
      <c r="I29" s="30">
        <f t="shared" si="2"/>
        <v>464.01638583638584</v>
      </c>
      <c r="J29" s="2">
        <f t="shared" si="4"/>
        <v>785.14568818154999</v>
      </c>
      <c r="K29" s="2">
        <f t="shared" si="5"/>
        <v>77.081055113468906</v>
      </c>
      <c r="L29" s="30">
        <f t="shared" si="6"/>
        <v>418.0315641446677</v>
      </c>
      <c r="N29" s="10" t="s">
        <v>41</v>
      </c>
      <c r="O29" s="11"/>
      <c r="P29" s="11"/>
      <c r="Q29" s="11"/>
      <c r="R29" s="11"/>
      <c r="S29" s="11"/>
      <c r="T29" s="11"/>
      <c r="U29" s="11"/>
      <c r="V29" s="12"/>
    </row>
    <row r="30" spans="1:22" ht="14.65" thickBot="1" x14ac:dyDescent="0.5">
      <c r="A30" s="74">
        <v>2006</v>
      </c>
      <c r="B30" s="75">
        <v>787.22</v>
      </c>
      <c r="C30" s="75">
        <v>93.07</v>
      </c>
      <c r="D30" s="75">
        <v>427.68</v>
      </c>
      <c r="E30" s="76">
        <v>27</v>
      </c>
      <c r="F30" s="77">
        <f t="shared" si="3"/>
        <v>729</v>
      </c>
      <c r="G30" s="29">
        <f t="shared" si="0"/>
        <v>864.1139682539681</v>
      </c>
      <c r="H30" s="29">
        <f t="shared" si="1"/>
        <v>91.246534391534382</v>
      </c>
      <c r="I30" s="30">
        <f t="shared" si="2"/>
        <v>477.30571428571432</v>
      </c>
      <c r="J30" s="2">
        <f t="shared" si="4"/>
        <v>790.09215654077707</v>
      </c>
      <c r="K30" s="2">
        <f t="shared" si="5"/>
        <v>74.834324028461964</v>
      </c>
      <c r="L30" s="30">
        <f t="shared" si="6"/>
        <v>417.52544608648071</v>
      </c>
      <c r="N30" s="28" t="s">
        <v>7</v>
      </c>
      <c r="O30" s="6"/>
      <c r="P30" s="11"/>
      <c r="Q30" s="11"/>
      <c r="R30" s="11"/>
      <c r="S30" s="11"/>
      <c r="T30" s="11"/>
      <c r="U30" s="11"/>
      <c r="V30" s="12"/>
    </row>
    <row r="31" spans="1:22" ht="14.65" thickTop="1" x14ac:dyDescent="0.45">
      <c r="A31" s="67">
        <v>2007</v>
      </c>
      <c r="E31" s="66">
        <v>28</v>
      </c>
      <c r="F31" s="66">
        <f t="shared" si="3"/>
        <v>784</v>
      </c>
      <c r="G31" s="42">
        <f t="shared" si="0"/>
        <v>886.14239316239286</v>
      </c>
      <c r="H31" s="42">
        <f t="shared" ref="H31:H34" si="7">$O$23+$O$24*E31</f>
        <v>92.787236467236454</v>
      </c>
      <c r="I31" s="43">
        <f t="shared" ref="I31:I34" si="8">$P$23+$P$24*E31</f>
        <v>490.59504273504274</v>
      </c>
      <c r="J31" s="33">
        <f t="shared" si="4"/>
        <v>793.6720683760683</v>
      </c>
      <c r="K31" s="33">
        <f t="shared" si="5"/>
        <v>72.284598290598311</v>
      </c>
      <c r="L31" s="32">
        <f t="shared" si="6"/>
        <v>415.91569230769244</v>
      </c>
      <c r="N31" s="13" t="s">
        <v>8</v>
      </c>
      <c r="O31" s="3">
        <v>0.99018645257257532</v>
      </c>
      <c r="P31" s="11"/>
      <c r="Q31" s="11"/>
      <c r="R31" s="11"/>
      <c r="S31" s="11"/>
      <c r="T31" s="11"/>
      <c r="U31" s="11"/>
      <c r="V31" s="12"/>
    </row>
    <row r="32" spans="1:22" ht="14.25" x14ac:dyDescent="0.45">
      <c r="A32" s="67">
        <v>2008</v>
      </c>
      <c r="E32" s="66">
        <v>29</v>
      </c>
      <c r="F32" s="66">
        <f t="shared" si="3"/>
        <v>841</v>
      </c>
      <c r="G32" s="42">
        <f t="shared" si="0"/>
        <v>908.17081807081786</v>
      </c>
      <c r="H32" s="42">
        <f t="shared" si="7"/>
        <v>94.32793854293854</v>
      </c>
      <c r="I32" s="43">
        <f t="shared" si="8"/>
        <v>503.88437118437116</v>
      </c>
      <c r="J32" s="33">
        <f t="shared" si="4"/>
        <v>795.88542368742355</v>
      </c>
      <c r="K32" s="33">
        <f t="shared" si="5"/>
        <v>69.431877899877932</v>
      </c>
      <c r="L32" s="32">
        <f t="shared" si="6"/>
        <v>413.20230280830299</v>
      </c>
      <c r="N32" s="13" t="s">
        <v>9</v>
      </c>
      <c r="O32" s="3">
        <v>0.98046921085826089</v>
      </c>
      <c r="P32" s="11"/>
      <c r="Q32" s="11"/>
      <c r="R32" s="11"/>
      <c r="S32" s="11"/>
      <c r="T32" s="11"/>
      <c r="U32" s="11"/>
      <c r="V32" s="12"/>
    </row>
    <row r="33" spans="1:22" ht="14.25" x14ac:dyDescent="0.45">
      <c r="A33" s="67">
        <v>2009</v>
      </c>
      <c r="E33" s="66">
        <v>30</v>
      </c>
      <c r="F33" s="66">
        <f t="shared" si="3"/>
        <v>900</v>
      </c>
      <c r="G33" s="42">
        <f t="shared" si="0"/>
        <v>930.19924297924285</v>
      </c>
      <c r="H33" s="42">
        <f t="shared" si="7"/>
        <v>95.868640618640612</v>
      </c>
      <c r="I33" s="43">
        <f t="shared" si="8"/>
        <v>517.1736996336997</v>
      </c>
      <c r="J33" s="33">
        <f t="shared" si="4"/>
        <v>796.73222247484307</v>
      </c>
      <c r="K33" s="33">
        <f t="shared" si="5"/>
        <v>66.2761628563008</v>
      </c>
      <c r="L33" s="32">
        <f t="shared" si="6"/>
        <v>409.38527758831231</v>
      </c>
      <c r="N33" s="13" t="s">
        <v>10</v>
      </c>
      <c r="O33" s="3">
        <v>0.97884164509644922</v>
      </c>
      <c r="P33" s="11"/>
      <c r="Q33" s="11"/>
      <c r="R33" s="11"/>
      <c r="S33" s="11"/>
      <c r="T33" s="11"/>
      <c r="U33" s="11"/>
      <c r="V33" s="12"/>
    </row>
    <row r="34" spans="1:22" ht="14.25" x14ac:dyDescent="0.45">
      <c r="A34" s="67">
        <v>2010</v>
      </c>
      <c r="E34" s="66">
        <v>31</v>
      </c>
      <c r="F34" s="66">
        <f t="shared" si="3"/>
        <v>961</v>
      </c>
      <c r="G34" s="42">
        <f t="shared" si="0"/>
        <v>952.22766788766762</v>
      </c>
      <c r="H34" s="42">
        <f t="shared" si="7"/>
        <v>97.409342694342683</v>
      </c>
      <c r="I34" s="43">
        <f t="shared" si="8"/>
        <v>530.46302808302812</v>
      </c>
      <c r="J34" s="33">
        <f>$O$44+$O$45*E34+$O$46*F34</f>
        <v>796.21246473832673</v>
      </c>
      <c r="K34" s="33">
        <f t="shared" si="5"/>
        <v>62.817453159866972</v>
      </c>
      <c r="L34" s="32">
        <f t="shared" si="6"/>
        <v>404.46461664772028</v>
      </c>
      <c r="N34" s="13" t="s">
        <v>11</v>
      </c>
      <c r="O34" s="3">
        <v>26.275306819346628</v>
      </c>
      <c r="P34" s="11"/>
      <c r="Q34" s="11"/>
      <c r="R34" s="11"/>
      <c r="S34" s="11"/>
      <c r="T34" s="11"/>
      <c r="U34" s="11"/>
      <c r="V34" s="12"/>
    </row>
    <row r="35" spans="1:22" ht="14.65" thickBot="1" x14ac:dyDescent="0.5">
      <c r="N35" s="14" t="s">
        <v>12</v>
      </c>
      <c r="O35" s="4">
        <v>27</v>
      </c>
      <c r="P35" s="11"/>
      <c r="Q35" s="11"/>
      <c r="R35" s="11"/>
      <c r="S35" s="11"/>
      <c r="T35" s="11"/>
      <c r="U35" s="11"/>
      <c r="V35" s="12"/>
    </row>
    <row r="36" spans="1:22" ht="20.65" x14ac:dyDescent="0.6">
      <c r="E36" s="68" t="s">
        <v>37</v>
      </c>
      <c r="G36" s="46">
        <f t="array" ref="G36">AVERAGE(ABS(B4:B30-G4:G30))</f>
        <v>39.321585492696613</v>
      </c>
      <c r="H36" s="46">
        <f t="array" ref="H36">AVERAGE(ABS(C4:C30-H4:H30))</f>
        <v>10.853867709793635</v>
      </c>
      <c r="I36" s="46">
        <f t="array" ref="I36">AVERAGE(ABS(D4:D30-I4:I30))</f>
        <v>27.663315696649036</v>
      </c>
      <c r="J36" s="47">
        <f t="array" ref="J36">AVERAGE(ABS(B4:B30-J4:J30))</f>
        <v>19.233210490942319</v>
      </c>
      <c r="K36" s="46">
        <f t="array" ref="K36">AVERAGE(ABS(C4:C30-K4:K30))</f>
        <v>8.1739114610378998</v>
      </c>
      <c r="L36" s="46">
        <f t="array" ref="L36">AVERAGE(ABS(D4:D30-L4:L30))</f>
        <v>9.713438367507333</v>
      </c>
      <c r="N36" s="15"/>
      <c r="O36" s="11"/>
      <c r="P36" s="11"/>
      <c r="Q36" s="11"/>
      <c r="R36" s="11"/>
      <c r="S36" s="11"/>
      <c r="T36" s="11"/>
      <c r="U36" s="11"/>
      <c r="V36" s="12"/>
    </row>
    <row r="37" spans="1:22" ht="21" thickBot="1" x14ac:dyDescent="0.65">
      <c r="E37" s="68" t="s">
        <v>38</v>
      </c>
      <c r="G37" s="48">
        <f t="array" ref="G37">AVERAGE((B4:B30-G4:G30)^2)</f>
        <v>1982.6457482566818</v>
      </c>
      <c r="H37" s="48">
        <f t="array" ref="H37">AVERAGE((C4:C30-H4:H30)^2)</f>
        <v>160.28801893079489</v>
      </c>
      <c r="I37" s="48">
        <f t="array" ref="I37">AVERAGE((D4:D30-I4:I30)^2)</f>
        <v>1028.5534639985531</v>
      </c>
      <c r="J37" s="45">
        <f t="array" ref="J37">AVERAGE((B4:B30-J4:J30)^2)</f>
        <v>613.68155417849187</v>
      </c>
      <c r="K37" s="48">
        <f t="array" ref="K37">AVERAGE((C4:C30-K4:K30)^2)</f>
        <v>92.989296780205748</v>
      </c>
      <c r="L37" s="48">
        <f t="array" ref="L37">AVERAGE((D4:D30-L4:L30)^2)</f>
        <v>135.68314450023945</v>
      </c>
      <c r="N37" s="15" t="s">
        <v>13</v>
      </c>
      <c r="O37" s="11"/>
      <c r="P37" s="11"/>
      <c r="Q37" s="11"/>
      <c r="R37" s="11"/>
      <c r="S37" s="11"/>
      <c r="T37" s="11"/>
      <c r="U37" s="11"/>
      <c r="V37" s="12"/>
    </row>
    <row r="38" spans="1:22" ht="20.65" x14ac:dyDescent="0.6">
      <c r="E38" s="68" t="s">
        <v>39</v>
      </c>
      <c r="G38" s="49">
        <f>SQRT(G37)</f>
        <v>44.526910383010879</v>
      </c>
      <c r="H38" s="49">
        <f t="shared" ref="H38:I38" si="9">SQRT(H37)</f>
        <v>12.660490469598518</v>
      </c>
      <c r="I38" s="49">
        <f t="shared" si="9"/>
        <v>32.071068956281344</v>
      </c>
      <c r="J38" s="50">
        <f t="shared" ref="J38" si="10">SQRT(J37)</f>
        <v>24.772596839622846</v>
      </c>
      <c r="K38" s="49">
        <f t="shared" ref="K38" si="11">SQRT(K37)</f>
        <v>9.6430958089301253</v>
      </c>
      <c r="L38" s="49">
        <f t="shared" ref="L38" si="12">SQRT(L37)</f>
        <v>11.648310800293725</v>
      </c>
      <c r="N38" s="16"/>
      <c r="O38" s="5" t="s">
        <v>18</v>
      </c>
      <c r="P38" s="5" t="s">
        <v>19</v>
      </c>
      <c r="Q38" s="5" t="s">
        <v>20</v>
      </c>
      <c r="R38" s="5" t="s">
        <v>21</v>
      </c>
      <c r="S38" s="5" t="s">
        <v>22</v>
      </c>
      <c r="T38" s="11"/>
      <c r="U38" s="11"/>
      <c r="V38" s="12"/>
    </row>
    <row r="39" spans="1:22" ht="14.25" x14ac:dyDescent="0.45">
      <c r="N39" s="13" t="s">
        <v>14</v>
      </c>
      <c r="O39" s="3">
        <v>2</v>
      </c>
      <c r="P39" s="3">
        <v>831803.99670384731</v>
      </c>
      <c r="Q39" s="3">
        <v>415901.99835192366</v>
      </c>
      <c r="R39" s="3">
        <v>602.41449768943812</v>
      </c>
      <c r="S39" s="3">
        <v>3.0806154968896845E-21</v>
      </c>
      <c r="T39" s="11"/>
      <c r="U39" s="11"/>
      <c r="V39" s="12"/>
    </row>
    <row r="40" spans="1:22" ht="14.25" x14ac:dyDescent="0.45">
      <c r="N40" s="13" t="s">
        <v>15</v>
      </c>
      <c r="O40" s="3">
        <v>24</v>
      </c>
      <c r="P40" s="3">
        <v>16569.401962819284</v>
      </c>
      <c r="Q40" s="3">
        <v>690.39174845080345</v>
      </c>
      <c r="R40" s="3"/>
      <c r="S40" s="3"/>
      <c r="T40" s="11"/>
      <c r="U40" s="11"/>
      <c r="V40" s="12"/>
    </row>
    <row r="41" spans="1:22" ht="14.65" thickBot="1" x14ac:dyDescent="0.5">
      <c r="N41" s="14" t="s">
        <v>16</v>
      </c>
      <c r="O41" s="4">
        <v>26</v>
      </c>
      <c r="P41" s="4">
        <v>848373.39866666659</v>
      </c>
      <c r="Q41" s="4"/>
      <c r="R41" s="4"/>
      <c r="S41" s="4"/>
      <c r="T41" s="11"/>
      <c r="U41" s="11"/>
      <c r="V41" s="12"/>
    </row>
    <row r="42" spans="1:22" ht="14.65" thickBot="1" x14ac:dyDescent="0.5">
      <c r="N42" s="15"/>
      <c r="O42" s="11"/>
      <c r="P42" s="11"/>
      <c r="Q42" s="11"/>
      <c r="R42" s="11"/>
      <c r="S42" s="11"/>
      <c r="T42" s="11"/>
      <c r="U42" s="11"/>
      <c r="V42" s="12"/>
    </row>
    <row r="43" spans="1:22" ht="14.25" x14ac:dyDescent="0.45">
      <c r="N43" s="16"/>
      <c r="O43" s="5" t="s">
        <v>23</v>
      </c>
      <c r="P43" s="5" t="s">
        <v>11</v>
      </c>
      <c r="Q43" s="5" t="s">
        <v>24</v>
      </c>
      <c r="R43" s="5" t="s">
        <v>25</v>
      </c>
      <c r="S43" s="5" t="s">
        <v>26</v>
      </c>
      <c r="T43" s="5" t="s">
        <v>27</v>
      </c>
      <c r="U43" s="5" t="s">
        <v>28</v>
      </c>
      <c r="V43" s="17" t="s">
        <v>29</v>
      </c>
    </row>
    <row r="44" spans="1:22" ht="14.25" x14ac:dyDescent="0.45">
      <c r="N44" s="38" t="s">
        <v>17</v>
      </c>
      <c r="O44" s="39">
        <v>176.87617094017111</v>
      </c>
      <c r="P44" s="3">
        <v>16.367516657563243</v>
      </c>
      <c r="Q44" s="3">
        <v>10.806536791177704</v>
      </c>
      <c r="R44" s="3">
        <v>1.0580897381715666E-10</v>
      </c>
      <c r="S44" s="3">
        <v>143.09527685320359</v>
      </c>
      <c r="T44" s="3">
        <v>210.65706502713863</v>
      </c>
      <c r="U44" s="3">
        <v>143.09527685320359</v>
      </c>
      <c r="V44" s="18">
        <v>210.65706502713863</v>
      </c>
    </row>
    <row r="45" spans="1:22" ht="14.25" x14ac:dyDescent="0.45">
      <c r="N45" s="38" t="s">
        <v>5</v>
      </c>
      <c r="O45" s="39">
        <v>41.160216243526541</v>
      </c>
      <c r="P45" s="3">
        <v>2.6941149221996827</v>
      </c>
      <c r="Q45" s="3">
        <v>15.277824974860454</v>
      </c>
      <c r="R45" s="3">
        <v>7.2753375701079831E-14</v>
      </c>
      <c r="S45" s="3">
        <v>35.599836330738015</v>
      </c>
      <c r="T45" s="3">
        <v>46.720596156315068</v>
      </c>
      <c r="U45" s="3">
        <v>35.599836330738015</v>
      </c>
      <c r="V45" s="18">
        <v>46.720596156315068</v>
      </c>
    </row>
    <row r="46" spans="1:22" ht="14.65" thickBot="1" x14ac:dyDescent="0.5">
      <c r="N46" s="40" t="s">
        <v>40</v>
      </c>
      <c r="O46" s="41">
        <v>-0.68327826196791586</v>
      </c>
      <c r="P46" s="4">
        <v>9.3382925107670517E-2</v>
      </c>
      <c r="Q46" s="4">
        <v>-7.3169507292697888</v>
      </c>
      <c r="R46" s="4">
        <v>1.4753714226719532E-7</v>
      </c>
      <c r="S46" s="4">
        <v>-0.87601114677825465</v>
      </c>
      <c r="T46" s="4">
        <v>-0.49054537715757707</v>
      </c>
      <c r="U46" s="4">
        <v>-0.87601114677825465</v>
      </c>
      <c r="V46" s="19">
        <v>-0.49054537715757707</v>
      </c>
    </row>
    <row r="47" spans="1:22" ht="14.65" thickBot="1" x14ac:dyDescent="0.5">
      <c r="N47"/>
      <c r="O47"/>
      <c r="P47"/>
      <c r="Q47"/>
      <c r="R47"/>
      <c r="S47"/>
      <c r="T47"/>
      <c r="U47"/>
      <c r="V47"/>
    </row>
    <row r="48" spans="1:22" ht="14.25" x14ac:dyDescent="0.45">
      <c r="N48" s="7" t="s">
        <v>6</v>
      </c>
      <c r="O48" s="8"/>
      <c r="P48" s="8"/>
      <c r="Q48" s="8"/>
      <c r="R48" s="8"/>
      <c r="S48" s="8"/>
      <c r="T48" s="8"/>
      <c r="U48" s="8"/>
      <c r="V48" s="9"/>
    </row>
    <row r="49" spans="14:22" ht="14.65" thickBot="1" x14ac:dyDescent="0.5">
      <c r="N49" s="10" t="s">
        <v>30</v>
      </c>
      <c r="O49" s="11"/>
      <c r="P49" s="11"/>
      <c r="Q49" s="11"/>
      <c r="R49" s="11"/>
      <c r="S49" s="11"/>
      <c r="T49" s="11"/>
      <c r="U49" s="11"/>
      <c r="V49" s="12"/>
    </row>
    <row r="50" spans="14:22" ht="14.25" x14ac:dyDescent="0.45">
      <c r="N50" s="28" t="s">
        <v>7</v>
      </c>
      <c r="O50" s="6"/>
      <c r="P50" s="11"/>
      <c r="Q50" s="11"/>
      <c r="R50" s="11"/>
      <c r="S50" s="11"/>
      <c r="T50" s="11"/>
      <c r="U50" s="11"/>
      <c r="V50" s="12"/>
    </row>
    <row r="51" spans="14:22" ht="14.25" x14ac:dyDescent="0.45">
      <c r="N51" s="13" t="s">
        <v>8</v>
      </c>
      <c r="O51" s="3">
        <v>0.83331386871433999</v>
      </c>
      <c r="P51" s="11"/>
      <c r="Q51" s="11"/>
      <c r="R51" s="11"/>
      <c r="S51" s="11"/>
      <c r="T51" s="11"/>
      <c r="U51" s="11"/>
      <c r="V51" s="12"/>
    </row>
    <row r="52" spans="14:22" ht="14.25" x14ac:dyDescent="0.45">
      <c r="N52" s="13" t="s">
        <v>9</v>
      </c>
      <c r="O52" s="3">
        <v>0.69441200379166035</v>
      </c>
      <c r="P52" s="11"/>
      <c r="Q52" s="11"/>
      <c r="R52" s="11"/>
      <c r="S52" s="11"/>
      <c r="T52" s="11"/>
      <c r="U52" s="11"/>
      <c r="V52" s="12"/>
    </row>
    <row r="53" spans="14:22" ht="14.25" x14ac:dyDescent="0.45">
      <c r="N53" s="13" t="s">
        <v>10</v>
      </c>
      <c r="O53" s="3">
        <v>0.66894633744096543</v>
      </c>
      <c r="P53" s="11"/>
      <c r="Q53" s="11"/>
      <c r="R53" s="11"/>
      <c r="S53" s="11"/>
      <c r="T53" s="11"/>
      <c r="U53" s="11"/>
      <c r="V53" s="12"/>
    </row>
    <row r="54" spans="14:22" ht="14.25" x14ac:dyDescent="0.45">
      <c r="N54" s="13" t="s">
        <v>11</v>
      </c>
      <c r="O54" s="3">
        <v>10.2280476571891</v>
      </c>
      <c r="P54" s="11"/>
      <c r="Q54" s="11"/>
      <c r="R54" s="11"/>
      <c r="S54" s="11"/>
      <c r="T54" s="11"/>
      <c r="U54" s="11"/>
      <c r="V54" s="12"/>
    </row>
    <row r="55" spans="14:22" ht="14.65" thickBot="1" x14ac:dyDescent="0.5">
      <c r="N55" s="14" t="s">
        <v>12</v>
      </c>
      <c r="O55" s="4">
        <v>27</v>
      </c>
      <c r="P55" s="11"/>
      <c r="Q55" s="11"/>
      <c r="R55" s="11"/>
      <c r="S55" s="11"/>
      <c r="T55" s="11"/>
      <c r="U55" s="11"/>
      <c r="V55" s="12"/>
    </row>
    <row r="56" spans="14:22" ht="14.25" x14ac:dyDescent="0.45">
      <c r="N56" s="15"/>
      <c r="O56" s="11"/>
      <c r="P56" s="11"/>
      <c r="Q56" s="11"/>
      <c r="R56" s="11"/>
      <c r="S56" s="11"/>
      <c r="T56" s="11"/>
      <c r="U56" s="11"/>
      <c r="V56" s="12"/>
    </row>
    <row r="57" spans="14:22" ht="14.65" thickBot="1" x14ac:dyDescent="0.5">
      <c r="N57" s="15" t="s">
        <v>13</v>
      </c>
      <c r="O57" s="11"/>
      <c r="P57" s="11"/>
      <c r="Q57" s="11"/>
      <c r="R57" s="11"/>
      <c r="S57" s="11"/>
      <c r="T57" s="11"/>
      <c r="U57" s="11"/>
      <c r="V57" s="12"/>
    </row>
    <row r="58" spans="14:22" ht="14.25" x14ac:dyDescent="0.45">
      <c r="N58" s="16"/>
      <c r="O58" s="5" t="s">
        <v>18</v>
      </c>
      <c r="P58" s="5" t="s">
        <v>19</v>
      </c>
      <c r="Q58" s="5" t="s">
        <v>20</v>
      </c>
      <c r="R58" s="5" t="s">
        <v>21</v>
      </c>
      <c r="S58" s="5" t="s">
        <v>22</v>
      </c>
      <c r="T58" s="11"/>
      <c r="U58" s="11"/>
      <c r="V58" s="12"/>
    </row>
    <row r="59" spans="14:22" ht="14.25" x14ac:dyDescent="0.45">
      <c r="N59" s="13" t="s">
        <v>14</v>
      </c>
      <c r="O59" s="3">
        <v>2</v>
      </c>
      <c r="P59" s="3">
        <v>5705.2891054529609</v>
      </c>
      <c r="Q59" s="3">
        <v>2852.6445527264805</v>
      </c>
      <c r="R59" s="3">
        <v>27.268558153111488</v>
      </c>
      <c r="S59" s="3">
        <v>6.6318621255681227E-7</v>
      </c>
      <c r="T59" s="11"/>
      <c r="U59" s="11"/>
      <c r="V59" s="12"/>
    </row>
    <row r="60" spans="14:22" ht="14.25" x14ac:dyDescent="0.45">
      <c r="N60" s="13" t="s">
        <v>15</v>
      </c>
      <c r="O60" s="3">
        <v>24</v>
      </c>
      <c r="P60" s="3">
        <v>2510.7110130655547</v>
      </c>
      <c r="Q60" s="3">
        <v>104.61295887773144</v>
      </c>
      <c r="R60" s="3"/>
      <c r="S60" s="3"/>
      <c r="T60" s="11"/>
      <c r="U60" s="11"/>
      <c r="V60" s="12"/>
    </row>
    <row r="61" spans="14:22" ht="14.65" thickBot="1" x14ac:dyDescent="0.5">
      <c r="N61" s="14" t="s">
        <v>16</v>
      </c>
      <c r="O61" s="4">
        <v>26</v>
      </c>
      <c r="P61" s="4">
        <v>8216.0001185185156</v>
      </c>
      <c r="Q61" s="4"/>
      <c r="R61" s="4"/>
      <c r="S61" s="4"/>
      <c r="T61" s="11"/>
      <c r="U61" s="11"/>
      <c r="V61" s="12"/>
    </row>
    <row r="62" spans="14:22" ht="14.65" thickBot="1" x14ac:dyDescent="0.5">
      <c r="N62" s="15"/>
      <c r="O62" s="11"/>
      <c r="P62" s="11"/>
      <c r="Q62" s="11"/>
      <c r="R62" s="11"/>
      <c r="S62" s="11"/>
      <c r="T62" s="11"/>
      <c r="U62" s="11"/>
      <c r="V62" s="12"/>
    </row>
    <row r="63" spans="14:22" ht="14.25" x14ac:dyDescent="0.45">
      <c r="N63" s="16"/>
      <c r="O63" s="5" t="s">
        <v>23</v>
      </c>
      <c r="P63" s="5" t="s">
        <v>11</v>
      </c>
      <c r="Q63" s="5" t="s">
        <v>24</v>
      </c>
      <c r="R63" s="5" t="s">
        <v>25</v>
      </c>
      <c r="S63" s="5" t="s">
        <v>26</v>
      </c>
      <c r="T63" s="5" t="s">
        <v>27</v>
      </c>
      <c r="U63" s="5" t="s">
        <v>28</v>
      </c>
      <c r="V63" s="17" t="s">
        <v>29</v>
      </c>
    </row>
    <row r="64" spans="14:22" ht="14.25" x14ac:dyDescent="0.45">
      <c r="N64" s="38" t="s">
        <v>17</v>
      </c>
      <c r="O64" s="39">
        <v>29.144940170940203</v>
      </c>
      <c r="P64" s="3">
        <v>6.3712953593421107</v>
      </c>
      <c r="Q64" s="3">
        <v>4.5744136046377957</v>
      </c>
      <c r="R64" s="3">
        <v>1.2256161091701815E-4</v>
      </c>
      <c r="S64" s="3">
        <v>15.995232843086708</v>
      </c>
      <c r="T64" s="3">
        <v>42.294647498793694</v>
      </c>
      <c r="U64" s="3">
        <v>15.995232843086708</v>
      </c>
      <c r="V64" s="18">
        <v>42.294647498793694</v>
      </c>
    </row>
    <row r="65" spans="14:22" ht="14.25" x14ac:dyDescent="0.45">
      <c r="N65" s="38" t="s">
        <v>5</v>
      </c>
      <c r="O65" s="39">
        <v>5.7826272156961753</v>
      </c>
      <c r="P65" s="3">
        <v>1.0487236555469408</v>
      </c>
      <c r="Q65" s="3">
        <v>5.5139666060840042</v>
      </c>
      <c r="R65" s="3">
        <v>1.1383437509408735E-5</v>
      </c>
      <c r="S65" s="3">
        <v>3.6181679714675594</v>
      </c>
      <c r="T65" s="3">
        <v>7.9470864599247912</v>
      </c>
      <c r="U65" s="3">
        <v>3.6181679714675594</v>
      </c>
      <c r="V65" s="18">
        <v>7.9470864599247912</v>
      </c>
    </row>
    <row r="66" spans="14:22" ht="14.65" thickBot="1" x14ac:dyDescent="0.5">
      <c r="N66" s="40" t="s">
        <v>40</v>
      </c>
      <c r="O66" s="41">
        <v>-0.15149732642836072</v>
      </c>
      <c r="P66" s="4">
        <v>3.635067003920623E-2</v>
      </c>
      <c r="Q66" s="4">
        <v>-4.167662556562572</v>
      </c>
      <c r="R66" s="4">
        <v>3.4465077127429069E-4</v>
      </c>
      <c r="S66" s="4">
        <v>-0.22652142203649342</v>
      </c>
      <c r="T66" s="4">
        <v>-7.6473230820228028E-2</v>
      </c>
      <c r="U66" s="4">
        <v>-0.22652142203649342</v>
      </c>
      <c r="V66" s="19">
        <v>-7.6473230820228028E-2</v>
      </c>
    </row>
    <row r="67" spans="14:22" ht="14.65" thickBot="1" x14ac:dyDescent="0.5">
      <c r="N67"/>
      <c r="O67"/>
      <c r="P67"/>
      <c r="Q67"/>
      <c r="R67"/>
      <c r="S67"/>
      <c r="T67"/>
      <c r="U67"/>
      <c r="V67"/>
    </row>
    <row r="68" spans="14:22" ht="14.25" x14ac:dyDescent="0.45">
      <c r="N68" s="7" t="s">
        <v>6</v>
      </c>
      <c r="O68" s="8"/>
      <c r="P68" s="8"/>
      <c r="Q68" s="8"/>
      <c r="R68" s="8"/>
      <c r="S68" s="8"/>
      <c r="T68" s="8"/>
      <c r="U68" s="8"/>
      <c r="V68" s="9"/>
    </row>
    <row r="69" spans="14:22" ht="14.65" thickBot="1" x14ac:dyDescent="0.5">
      <c r="N69" s="10" t="s">
        <v>31</v>
      </c>
      <c r="O69" s="11"/>
      <c r="P69" s="11"/>
      <c r="Q69" s="11"/>
      <c r="R69" s="11"/>
      <c r="S69" s="11"/>
      <c r="T69" s="11"/>
      <c r="U69" s="11"/>
      <c r="V69" s="12"/>
    </row>
    <row r="70" spans="14:22" ht="14.25" x14ac:dyDescent="0.45">
      <c r="N70" s="28" t="s">
        <v>7</v>
      </c>
      <c r="O70" s="6"/>
      <c r="P70" s="11"/>
      <c r="Q70" s="11"/>
      <c r="R70" s="11"/>
      <c r="S70" s="11"/>
      <c r="T70" s="11"/>
      <c r="U70" s="11"/>
      <c r="V70" s="12"/>
    </row>
    <row r="71" spans="14:22" ht="14.25" x14ac:dyDescent="0.45">
      <c r="N71" s="13" t="s">
        <v>8</v>
      </c>
      <c r="O71" s="3">
        <v>0.99420585707120224</v>
      </c>
      <c r="P71" s="11"/>
      <c r="Q71" s="11"/>
      <c r="R71" s="11"/>
      <c r="S71" s="11"/>
      <c r="T71" s="11"/>
      <c r="U71" s="11"/>
      <c r="V71" s="12"/>
    </row>
    <row r="72" spans="14:22" ht="14.25" x14ac:dyDescent="0.45">
      <c r="N72" s="13" t="s">
        <v>9</v>
      </c>
      <c r="O72" s="3">
        <v>0.98844528623468386</v>
      </c>
      <c r="P72" s="11"/>
      <c r="Q72" s="11"/>
      <c r="R72" s="11"/>
      <c r="S72" s="11"/>
      <c r="T72" s="11"/>
      <c r="U72" s="11"/>
      <c r="V72" s="12"/>
    </row>
    <row r="73" spans="14:22" ht="14.25" x14ac:dyDescent="0.45">
      <c r="N73" s="13" t="s">
        <v>10</v>
      </c>
      <c r="O73" s="3">
        <v>0.98748239342090749</v>
      </c>
      <c r="P73" s="11"/>
      <c r="Q73" s="11"/>
      <c r="R73" s="11"/>
      <c r="S73" s="11"/>
      <c r="T73" s="11"/>
      <c r="U73" s="11"/>
      <c r="V73" s="12"/>
    </row>
    <row r="74" spans="14:22" ht="14.25" x14ac:dyDescent="0.45">
      <c r="N74" s="13" t="s">
        <v>11</v>
      </c>
      <c r="O74" s="3">
        <v>12.354899334384273</v>
      </c>
      <c r="P74" s="11"/>
      <c r="Q74" s="11"/>
      <c r="R74" s="11"/>
      <c r="S74" s="11"/>
      <c r="T74" s="11"/>
      <c r="U74" s="11"/>
      <c r="V74" s="12"/>
    </row>
    <row r="75" spans="14:22" ht="14.65" thickBot="1" x14ac:dyDescent="0.5">
      <c r="N75" s="14" t="s">
        <v>12</v>
      </c>
      <c r="O75" s="4">
        <v>27</v>
      </c>
      <c r="P75" s="11"/>
      <c r="Q75" s="11"/>
      <c r="R75" s="11"/>
      <c r="S75" s="11"/>
      <c r="T75" s="11"/>
      <c r="U75" s="11"/>
      <c r="V75" s="12"/>
    </row>
    <row r="76" spans="14:22" ht="14.25" x14ac:dyDescent="0.45">
      <c r="N76" s="15"/>
      <c r="O76" s="11"/>
      <c r="P76" s="11"/>
      <c r="Q76" s="11"/>
      <c r="R76" s="11"/>
      <c r="S76" s="11"/>
      <c r="T76" s="11"/>
      <c r="U76" s="11"/>
      <c r="V76" s="12"/>
    </row>
    <row r="77" spans="14:22" ht="14.65" thickBot="1" x14ac:dyDescent="0.5">
      <c r="N77" s="15" t="s">
        <v>13</v>
      </c>
      <c r="O77" s="11"/>
      <c r="P77" s="11"/>
      <c r="Q77" s="11"/>
      <c r="R77" s="11"/>
      <c r="S77" s="11"/>
      <c r="T77" s="11"/>
      <c r="U77" s="11"/>
      <c r="V77" s="12"/>
    </row>
    <row r="78" spans="14:22" ht="14.25" x14ac:dyDescent="0.45">
      <c r="N78" s="16"/>
      <c r="O78" s="5" t="s">
        <v>18</v>
      </c>
      <c r="P78" s="5" t="s">
        <v>19</v>
      </c>
      <c r="Q78" s="5" t="s">
        <v>20</v>
      </c>
      <c r="R78" s="5" t="s">
        <v>21</v>
      </c>
      <c r="S78" s="5" t="s">
        <v>22</v>
      </c>
      <c r="T78" s="11"/>
      <c r="U78" s="11"/>
      <c r="V78" s="12"/>
    </row>
    <row r="79" spans="14:22" ht="14.25" x14ac:dyDescent="0.45">
      <c r="N79" s="13" t="s">
        <v>14</v>
      </c>
      <c r="O79" s="3">
        <v>2</v>
      </c>
      <c r="P79" s="3">
        <v>313388.53716516017</v>
      </c>
      <c r="Q79" s="3">
        <v>156694.26858258009</v>
      </c>
      <c r="R79" s="3">
        <v>1026.5371930216529</v>
      </c>
      <c r="S79" s="3">
        <v>5.6638311627140283E-24</v>
      </c>
      <c r="T79" s="11"/>
      <c r="U79" s="11"/>
      <c r="V79" s="12"/>
    </row>
    <row r="80" spans="14:22" ht="14.25" x14ac:dyDescent="0.45">
      <c r="N80" s="13" t="s">
        <v>15</v>
      </c>
      <c r="O80" s="3">
        <v>24</v>
      </c>
      <c r="P80" s="3">
        <v>3663.4449015064552</v>
      </c>
      <c r="Q80" s="3">
        <v>152.64353756276896</v>
      </c>
      <c r="R80" s="3"/>
      <c r="S80" s="3"/>
      <c r="T80" s="11"/>
      <c r="U80" s="11"/>
      <c r="V80" s="12"/>
    </row>
    <row r="81" spans="14:22" ht="14.65" thickBot="1" x14ac:dyDescent="0.5">
      <c r="N81" s="14" t="s">
        <v>16</v>
      </c>
      <c r="O81" s="4">
        <v>26</v>
      </c>
      <c r="P81" s="4">
        <v>317051.98206666665</v>
      </c>
      <c r="Q81" s="4"/>
      <c r="R81" s="4"/>
      <c r="S81" s="4"/>
      <c r="T81" s="11"/>
      <c r="U81" s="11"/>
      <c r="V81" s="12"/>
    </row>
    <row r="82" spans="14:22" ht="14.65" thickBot="1" x14ac:dyDescent="0.5">
      <c r="N82" s="15"/>
      <c r="O82" s="11"/>
      <c r="P82" s="11"/>
      <c r="Q82" s="11"/>
      <c r="R82" s="11"/>
      <c r="S82" s="11"/>
      <c r="T82" s="11"/>
      <c r="U82" s="11"/>
      <c r="V82" s="12"/>
    </row>
    <row r="83" spans="14:22" ht="14.25" x14ac:dyDescent="0.45">
      <c r="N83" s="16"/>
      <c r="O83" s="5" t="s">
        <v>23</v>
      </c>
      <c r="P83" s="5" t="s">
        <v>11</v>
      </c>
      <c r="Q83" s="5" t="s">
        <v>24</v>
      </c>
      <c r="R83" s="5" t="s">
        <v>25</v>
      </c>
      <c r="S83" s="5" t="s">
        <v>26</v>
      </c>
      <c r="T83" s="5" t="s">
        <v>27</v>
      </c>
      <c r="U83" s="5" t="s">
        <v>28</v>
      </c>
      <c r="V83" s="17" t="s">
        <v>29</v>
      </c>
    </row>
    <row r="84" spans="14:22" ht="14.25" x14ac:dyDescent="0.45">
      <c r="N84" s="38" t="s">
        <v>17</v>
      </c>
      <c r="O84" s="39">
        <v>43.814495726495807</v>
      </c>
      <c r="P84" s="3">
        <v>7.6961621056754588</v>
      </c>
      <c r="Q84" s="3">
        <v>5.6930318157130859</v>
      </c>
      <c r="R84" s="3">
        <v>7.2812638599720977E-6</v>
      </c>
      <c r="S84" s="3">
        <v>27.930397826536112</v>
      </c>
      <c r="T84" s="3">
        <v>59.698593626455505</v>
      </c>
      <c r="U84" s="3">
        <v>27.930397826536112</v>
      </c>
      <c r="V84" s="18">
        <v>59.698593626455505</v>
      </c>
    </row>
    <row r="85" spans="14:22" ht="14.25" x14ac:dyDescent="0.45">
      <c r="N85" s="38" t="s">
        <v>5</v>
      </c>
      <c r="O85" s="39">
        <v>28.740228537745757</v>
      </c>
      <c r="P85" s="3">
        <v>1.2667984769080345</v>
      </c>
      <c r="Q85" s="3">
        <v>22.687293252746944</v>
      </c>
      <c r="R85" s="3">
        <v>1.0061786128515572E-17</v>
      </c>
      <c r="S85" s="3">
        <v>26.125684983382691</v>
      </c>
      <c r="T85" s="3">
        <v>31.354772092108824</v>
      </c>
      <c r="U85" s="3">
        <v>26.125684983382691</v>
      </c>
      <c r="V85" s="18">
        <v>31.354772092108824</v>
      </c>
    </row>
    <row r="86" spans="14:22" ht="14.65" thickBot="1" x14ac:dyDescent="0.5">
      <c r="N86" s="40" t="s">
        <v>40</v>
      </c>
      <c r="O86" s="41">
        <v>-0.55181786030061808</v>
      </c>
      <c r="P86" s="4">
        <v>4.3909540131653699E-2</v>
      </c>
      <c r="Q86" s="4">
        <v>-12.567151891049326</v>
      </c>
      <c r="R86" s="4">
        <v>4.7765486433129062E-12</v>
      </c>
      <c r="S86" s="4">
        <v>-0.64244269702008616</v>
      </c>
      <c r="T86" s="4">
        <v>-0.46119302358114994</v>
      </c>
      <c r="U86" s="4">
        <v>-0.64244269702008616</v>
      </c>
      <c r="V86" s="19">
        <v>-0.46119302358114994</v>
      </c>
    </row>
    <row r="87" spans="14:22" ht="14.25" x14ac:dyDescent="0.45">
      <c r="N87"/>
      <c r="O87"/>
      <c r="P87"/>
      <c r="Q87"/>
      <c r="R87"/>
      <c r="S87"/>
      <c r="T87"/>
      <c r="U87"/>
      <c r="V87"/>
    </row>
    <row r="88" spans="14:22" ht="14.25" x14ac:dyDescent="0.45">
      <c r="N88"/>
      <c r="O88"/>
      <c r="P88"/>
      <c r="Q88"/>
      <c r="R88"/>
      <c r="S88"/>
      <c r="T88"/>
      <c r="U88"/>
      <c r="V88"/>
    </row>
    <row r="89" spans="14:22" ht="14.25" x14ac:dyDescent="0.45">
      <c r="N89"/>
      <c r="O89"/>
      <c r="P89"/>
      <c r="Q89"/>
      <c r="R89"/>
      <c r="S89"/>
      <c r="T89"/>
      <c r="U89"/>
      <c r="V89"/>
    </row>
  </sheetData>
  <pageMargins left="0.7" right="0.7" top="0.75" bottom="0.75" header="0.3" footer="0.3"/>
  <pageSetup orientation="portrait" horizontalDpi="1200" verticalDpi="1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5AD7-8875-4626-AE5B-5132954FBF59}">
  <dimension ref="B9"/>
  <sheetViews>
    <sheetView workbookViewId="0"/>
  </sheetViews>
  <sheetFormatPr defaultRowHeight="14.25" x14ac:dyDescent="0.45"/>
  <sheetData>
    <row r="9" spans="2:2" x14ac:dyDescent="0.45">
      <c r="B9" s="51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AB7E-223A-4ED4-911D-F36CC70F0A0A}">
  <dimension ref="A1:T29"/>
  <sheetViews>
    <sheetView workbookViewId="0"/>
  </sheetViews>
  <sheetFormatPr defaultColWidth="30.59765625" defaultRowHeight="14.25" x14ac:dyDescent="0.45"/>
  <cols>
    <col min="1" max="1" width="30.59765625" style="53"/>
    <col min="2" max="16384" width="30.59765625" style="52"/>
  </cols>
  <sheetData>
    <row r="1" spans="1:20" x14ac:dyDescent="0.45">
      <c r="A1" s="53" t="s">
        <v>54</v>
      </c>
      <c r="B1" s="52" t="s">
        <v>55</v>
      </c>
      <c r="C1" s="52" t="s">
        <v>45</v>
      </c>
      <c r="D1" s="52">
        <v>7</v>
      </c>
      <c r="E1" s="52" t="s">
        <v>46</v>
      </c>
      <c r="F1" s="52">
        <v>5</v>
      </c>
      <c r="G1" s="52" t="s">
        <v>47</v>
      </c>
      <c r="H1" s="52">
        <v>1</v>
      </c>
      <c r="I1" s="52" t="s">
        <v>48</v>
      </c>
      <c r="J1" s="52">
        <v>1</v>
      </c>
      <c r="K1" s="52" t="s">
        <v>49</v>
      </c>
      <c r="L1" s="52">
        <v>0</v>
      </c>
      <c r="M1" s="52" t="s">
        <v>50</v>
      </c>
      <c r="N1" s="52">
        <v>0</v>
      </c>
      <c r="O1" s="52" t="s">
        <v>51</v>
      </c>
      <c r="P1" s="52">
        <v>1</v>
      </c>
      <c r="Q1" s="52" t="s">
        <v>52</v>
      </c>
      <c r="R1" s="52">
        <v>0</v>
      </c>
      <c r="S1" s="52" t="s">
        <v>53</v>
      </c>
      <c r="T1" s="52">
        <v>0</v>
      </c>
    </row>
    <row r="2" spans="1:20" x14ac:dyDescent="0.45">
      <c r="A2" s="53" t="s">
        <v>56</v>
      </c>
      <c r="B2" s="52" t="s">
        <v>57</v>
      </c>
    </row>
    <row r="3" spans="1:20" x14ac:dyDescent="0.45">
      <c r="A3" s="53" t="s">
        <v>58</v>
      </c>
      <c r="B3" s="52" t="b">
        <f>IF(B10&gt;256,"TripUpST110AndEarlier",TRUE)</f>
        <v>1</v>
      </c>
    </row>
    <row r="4" spans="1:20" x14ac:dyDescent="0.45">
      <c r="A4" s="53" t="s">
        <v>59</v>
      </c>
      <c r="B4" s="52" t="s">
        <v>60</v>
      </c>
    </row>
    <row r="5" spans="1:20" x14ac:dyDescent="0.45">
      <c r="A5" s="53" t="s">
        <v>61</v>
      </c>
      <c r="B5" s="52" t="b">
        <v>1</v>
      </c>
    </row>
    <row r="6" spans="1:20" x14ac:dyDescent="0.45">
      <c r="A6" s="53" t="s">
        <v>62</v>
      </c>
      <c r="B6" s="52" t="b">
        <v>0</v>
      </c>
    </row>
    <row r="7" spans="1:20" x14ac:dyDescent="0.45">
      <c r="A7" s="53" t="s">
        <v>63</v>
      </c>
      <c r="B7" s="52">
        <f>Data!$A$3:$F$30</f>
        <v>293.68</v>
      </c>
    </row>
    <row r="8" spans="1:20" x14ac:dyDescent="0.45">
      <c r="A8" s="53" t="s">
        <v>64</v>
      </c>
      <c r="B8" s="52">
        <v>2</v>
      </c>
    </row>
    <row r="9" spans="1:20" x14ac:dyDescent="0.45">
      <c r="A9" s="53" t="s">
        <v>65</v>
      </c>
      <c r="B9" s="62">
        <f>1</f>
        <v>1</v>
      </c>
    </row>
    <row r="10" spans="1:20" x14ac:dyDescent="0.45">
      <c r="A10" s="53" t="s">
        <v>66</v>
      </c>
      <c r="B10" s="52">
        <v>6</v>
      </c>
    </row>
    <row r="12" spans="1:20" x14ac:dyDescent="0.45">
      <c r="A12" s="53" t="s">
        <v>67</v>
      </c>
      <c r="B12" s="52" t="s">
        <v>91</v>
      </c>
      <c r="C12" s="52" t="s">
        <v>68</v>
      </c>
      <c r="D12" s="52" t="s">
        <v>92</v>
      </c>
      <c r="E12" s="52" t="b">
        <v>1</v>
      </c>
      <c r="F12" s="52">
        <v>0</v>
      </c>
      <c r="G12" s="52">
        <v>4</v>
      </c>
      <c r="H12" s="52">
        <v>0</v>
      </c>
    </row>
    <row r="13" spans="1:20" x14ac:dyDescent="0.45">
      <c r="A13" s="53" t="s">
        <v>69</v>
      </c>
      <c r="B13" s="52">
        <f>Data!$A$3:$A$30</f>
        <v>1989</v>
      </c>
    </row>
    <row r="14" spans="1:20" x14ac:dyDescent="0.45">
      <c r="A14" s="53" t="s">
        <v>70</v>
      </c>
    </row>
    <row r="15" spans="1:20" x14ac:dyDescent="0.45">
      <c r="A15" s="53" t="s">
        <v>71</v>
      </c>
      <c r="B15" s="52" t="s">
        <v>93</v>
      </c>
      <c r="C15" s="52" t="s">
        <v>72</v>
      </c>
      <c r="D15" s="52" t="s">
        <v>94</v>
      </c>
      <c r="E15" s="52" t="b">
        <v>1</v>
      </c>
      <c r="F15" s="52">
        <v>0</v>
      </c>
      <c r="G15" s="52">
        <v>4</v>
      </c>
      <c r="H15" s="52">
        <v>0</v>
      </c>
    </row>
    <row r="16" spans="1:20" x14ac:dyDescent="0.45">
      <c r="A16" s="53" t="s">
        <v>73</v>
      </c>
      <c r="B16" s="52">
        <f>Data!$B$3:$B$30</f>
        <v>618.78</v>
      </c>
    </row>
    <row r="17" spans="1:8" x14ac:dyDescent="0.45">
      <c r="A17" s="53" t="s">
        <v>74</v>
      </c>
    </row>
    <row r="18" spans="1:8" x14ac:dyDescent="0.45">
      <c r="A18" s="53" t="s">
        <v>75</v>
      </c>
      <c r="B18" s="52" t="s">
        <v>95</v>
      </c>
      <c r="C18" s="52" t="s">
        <v>76</v>
      </c>
      <c r="D18" s="52" t="s">
        <v>96</v>
      </c>
      <c r="E18" s="52" t="b">
        <v>1</v>
      </c>
      <c r="F18" s="52">
        <v>0</v>
      </c>
      <c r="G18" s="52">
        <v>4</v>
      </c>
      <c r="H18" s="52">
        <v>0</v>
      </c>
    </row>
    <row r="19" spans="1:8" x14ac:dyDescent="0.45">
      <c r="A19" s="53" t="s">
        <v>77</v>
      </c>
      <c r="B19" s="52">
        <f>Data!$C$3:$C$30</f>
        <v>92.95</v>
      </c>
    </row>
    <row r="20" spans="1:8" x14ac:dyDescent="0.45">
      <c r="A20" s="53" t="s">
        <v>78</v>
      </c>
    </row>
    <row r="21" spans="1:8" x14ac:dyDescent="0.45">
      <c r="A21" s="53" t="s">
        <v>79</v>
      </c>
      <c r="B21" s="52" t="s">
        <v>97</v>
      </c>
      <c r="C21" s="52" t="s">
        <v>80</v>
      </c>
      <c r="D21" s="52" t="s">
        <v>98</v>
      </c>
      <c r="E21" s="52" t="b">
        <v>1</v>
      </c>
      <c r="F21" s="52">
        <v>0</v>
      </c>
      <c r="G21" s="52">
        <v>4</v>
      </c>
      <c r="H21" s="52">
        <v>0</v>
      </c>
    </row>
    <row r="22" spans="1:8" x14ac:dyDescent="0.45">
      <c r="A22" s="53" t="s">
        <v>81</v>
      </c>
      <c r="B22" s="52">
        <f>Data!$D$3:$D$30</f>
        <v>368.59</v>
      </c>
    </row>
    <row r="23" spans="1:8" x14ac:dyDescent="0.45">
      <c r="A23" s="53" t="s">
        <v>82</v>
      </c>
    </row>
    <row r="24" spans="1:8" x14ac:dyDescent="0.45">
      <c r="A24" s="53" t="s">
        <v>83</v>
      </c>
      <c r="B24" s="52" t="s">
        <v>99</v>
      </c>
      <c r="C24" s="52" t="s">
        <v>84</v>
      </c>
      <c r="D24" s="52" t="s">
        <v>100</v>
      </c>
      <c r="E24" s="52" t="b">
        <v>1</v>
      </c>
      <c r="F24" s="52">
        <v>0</v>
      </c>
      <c r="G24" s="52">
        <v>4</v>
      </c>
      <c r="H24" s="52">
        <v>0</v>
      </c>
    </row>
    <row r="25" spans="1:8" x14ac:dyDescent="0.45">
      <c r="A25" s="53" t="s">
        <v>85</v>
      </c>
      <c r="B25" s="52">
        <f>Data!$E$3:$E$30</f>
        <v>22</v>
      </c>
    </row>
    <row r="26" spans="1:8" x14ac:dyDescent="0.45">
      <c r="A26" s="53" t="s">
        <v>86</v>
      </c>
    </row>
    <row r="27" spans="1:8" x14ac:dyDescent="0.45">
      <c r="A27" s="53" t="s">
        <v>87</v>
      </c>
      <c r="B27" s="52" t="s">
        <v>101</v>
      </c>
      <c r="C27" s="52" t="s">
        <v>88</v>
      </c>
      <c r="D27" s="52" t="s">
        <v>102</v>
      </c>
      <c r="E27" s="52" t="b">
        <v>1</v>
      </c>
      <c r="F27" s="52">
        <v>0</v>
      </c>
      <c r="G27" s="52">
        <v>4</v>
      </c>
      <c r="H27" s="52">
        <v>0</v>
      </c>
    </row>
    <row r="28" spans="1:8" x14ac:dyDescent="0.45">
      <c r="A28" s="53" t="s">
        <v>89</v>
      </c>
      <c r="B28" s="52">
        <f>Data!$F$3:$F$30</f>
        <v>625</v>
      </c>
    </row>
    <row r="29" spans="1:8" x14ac:dyDescent="0.45">
      <c r="A29" s="5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E009-E2BE-4F34-BACB-452367CC93A2}">
  <dimension ref="A1:G21"/>
  <sheetViews>
    <sheetView showGridLines="0" workbookViewId="0">
      <selection activeCell="D12" sqref="D12:D13"/>
    </sheetView>
  </sheetViews>
  <sheetFormatPr defaultColWidth="12.59765625" defaultRowHeight="14.25" x14ac:dyDescent="0.45"/>
  <cols>
    <col min="1" max="1" width="16.46484375" bestFit="1" customWidth="1"/>
    <col min="2" max="7" width="12.59765625" customWidth="1"/>
  </cols>
  <sheetData>
    <row r="1" spans="1:7" s="78" customFormat="1" ht="18" x14ac:dyDescent="0.55000000000000004">
      <c r="A1" s="84" t="s">
        <v>103</v>
      </c>
      <c r="B1" s="82"/>
    </row>
    <row r="2" spans="1:7" s="78" customFormat="1" ht="10.5" x14ac:dyDescent="0.35">
      <c r="A2" s="80" t="s">
        <v>104</v>
      </c>
      <c r="B2" s="82" t="s">
        <v>14</v>
      </c>
    </row>
    <row r="3" spans="1:7" s="78" customFormat="1" ht="10.5" x14ac:dyDescent="0.35">
      <c r="A3" s="80" t="s">
        <v>105</v>
      </c>
      <c r="B3" s="82" t="s">
        <v>106</v>
      </c>
    </row>
    <row r="4" spans="1:7" s="78" customFormat="1" ht="10.5" x14ac:dyDescent="0.35">
      <c r="A4" s="80" t="s">
        <v>107</v>
      </c>
      <c r="B4" s="82" t="s">
        <v>108</v>
      </c>
    </row>
    <row r="5" spans="1:7" s="78" customFormat="1" ht="10.5" x14ac:dyDescent="0.35">
      <c r="A5" s="80" t="s">
        <v>109</v>
      </c>
      <c r="B5" s="82" t="s">
        <v>110</v>
      </c>
    </row>
    <row r="6" spans="1:7" s="79" customFormat="1" ht="10.5" x14ac:dyDescent="0.35">
      <c r="A6" s="81" t="s">
        <v>111</v>
      </c>
      <c r="B6" s="83" t="s">
        <v>1</v>
      </c>
    </row>
    <row r="8" spans="1:7" ht="15" customHeight="1" x14ac:dyDescent="0.45">
      <c r="A8" s="88" t="s">
        <v>113</v>
      </c>
      <c r="B8" s="93" t="s">
        <v>114</v>
      </c>
      <c r="C8" s="95" t="s">
        <v>115</v>
      </c>
      <c r="D8" s="93" t="s">
        <v>116</v>
      </c>
      <c r="E8" s="93" t="s">
        <v>117</v>
      </c>
      <c r="F8" s="93" t="s">
        <v>118</v>
      </c>
      <c r="G8" s="95" t="s">
        <v>119</v>
      </c>
    </row>
    <row r="9" spans="1:7" ht="15" customHeight="1" thickBot="1" x14ac:dyDescent="0.5">
      <c r="A9" s="89" t="s">
        <v>112</v>
      </c>
      <c r="B9" s="94"/>
      <c r="C9" s="94"/>
      <c r="D9" s="94"/>
      <c r="E9" s="94"/>
      <c r="F9" s="94"/>
      <c r="G9" s="94"/>
    </row>
    <row r="10" spans="1:7" ht="15" customHeight="1" thickTop="1" x14ac:dyDescent="0.45">
      <c r="A10" s="87"/>
      <c r="B10" s="90">
        <v>0.96793651227684141</v>
      </c>
      <c r="C10" s="90">
        <v>0.93690109179865588</v>
      </c>
      <c r="D10" s="90">
        <v>0.93437713547060197</v>
      </c>
      <c r="E10" s="91">
        <v>46.273722652464606</v>
      </c>
      <c r="F10" s="91">
        <v>0</v>
      </c>
      <c r="G10" s="91">
        <v>0</v>
      </c>
    </row>
    <row r="11" spans="1:7" ht="15" customHeight="1" x14ac:dyDescent="0.45"/>
    <row r="12" spans="1:7" ht="15" customHeight="1" x14ac:dyDescent="0.45">
      <c r="A12" s="88"/>
      <c r="B12" s="93" t="s">
        <v>121</v>
      </c>
      <c r="C12" s="93" t="s">
        <v>122</v>
      </c>
      <c r="D12" s="93" t="s">
        <v>123</v>
      </c>
      <c r="E12" s="95" t="s">
        <v>21</v>
      </c>
      <c r="F12" s="95" t="s">
        <v>124</v>
      </c>
    </row>
    <row r="13" spans="1:7" ht="15" customHeight="1" thickBot="1" x14ac:dyDescent="0.5">
      <c r="A13" s="89" t="s">
        <v>120</v>
      </c>
      <c r="B13" s="94"/>
      <c r="C13" s="94"/>
      <c r="D13" s="94"/>
      <c r="E13" s="94"/>
      <c r="F13" s="94"/>
    </row>
    <row r="14" spans="1:7" ht="15" customHeight="1" thickTop="1" x14ac:dyDescent="0.45">
      <c r="A14" s="87" t="s">
        <v>125</v>
      </c>
      <c r="B14" s="91">
        <v>1</v>
      </c>
      <c r="C14" s="91">
        <v>794841.96346373623</v>
      </c>
      <c r="D14" s="91">
        <v>794841.96346373623</v>
      </c>
      <c r="E14" s="91">
        <v>371.20336884794807</v>
      </c>
      <c r="F14" s="92">
        <v>1.6292108244974223E-16</v>
      </c>
    </row>
    <row r="15" spans="1:7" ht="15" customHeight="1" x14ac:dyDescent="0.45">
      <c r="A15" s="87" t="s">
        <v>126</v>
      </c>
      <c r="B15" s="91">
        <v>25</v>
      </c>
      <c r="C15" s="91">
        <v>53531.435202930399</v>
      </c>
      <c r="D15" s="91">
        <v>2141.2574081172161</v>
      </c>
      <c r="E15" s="85"/>
      <c r="F15" s="85"/>
    </row>
    <row r="16" spans="1:7" ht="15" customHeight="1" x14ac:dyDescent="0.45"/>
    <row r="17" spans="1:7" ht="15" customHeight="1" x14ac:dyDescent="0.45">
      <c r="A17" s="88"/>
      <c r="B17" s="95" t="s">
        <v>128</v>
      </c>
      <c r="C17" s="93" t="s">
        <v>129</v>
      </c>
      <c r="D17" s="95" t="s">
        <v>130</v>
      </c>
      <c r="E17" s="95" t="s">
        <v>124</v>
      </c>
      <c r="F17" s="96" t="s">
        <v>131</v>
      </c>
      <c r="G17" s="96"/>
    </row>
    <row r="18" spans="1:7" ht="15" customHeight="1" thickBot="1" x14ac:dyDescent="0.5">
      <c r="A18" s="89" t="s">
        <v>127</v>
      </c>
      <c r="B18" s="94"/>
      <c r="C18" s="94"/>
      <c r="D18" s="94"/>
      <c r="E18" s="94"/>
      <c r="F18" s="86" t="s">
        <v>132</v>
      </c>
      <c r="G18" s="86" t="s">
        <v>133</v>
      </c>
    </row>
    <row r="19" spans="1:7" ht="15" customHeight="1" thickTop="1" x14ac:dyDescent="0.45">
      <c r="A19" s="87" t="s">
        <v>134</v>
      </c>
      <c r="B19" s="91">
        <v>269.3464957264955</v>
      </c>
      <c r="C19" s="91">
        <v>18.317332368267827</v>
      </c>
      <c r="D19" s="91">
        <v>14.704460797637761</v>
      </c>
      <c r="E19" s="92">
        <v>8.214903217129219E-14</v>
      </c>
      <c r="F19" s="91">
        <v>231.62124353045212</v>
      </c>
      <c r="G19" s="91">
        <v>307.07174792253892</v>
      </c>
    </row>
    <row r="20" spans="1:7" ht="15" customHeight="1" x14ac:dyDescent="0.45">
      <c r="A20" s="87" t="s">
        <v>5</v>
      </c>
      <c r="B20" s="91">
        <v>22.02842490842491</v>
      </c>
      <c r="C20" s="91">
        <v>1.1433455098501568</v>
      </c>
      <c r="D20" s="91">
        <v>19.266638753242564</v>
      </c>
      <c r="E20" s="92">
        <v>1.6292108244974223E-16</v>
      </c>
      <c r="F20" s="91">
        <v>19.673660751771141</v>
      </c>
      <c r="G20" s="91">
        <v>24.383189065078678</v>
      </c>
    </row>
    <row r="21" spans="1:7" ht="15" customHeight="1" x14ac:dyDescent="0.45"/>
  </sheetData>
  <mergeCells count="16">
    <mergeCell ref="G8:G9"/>
    <mergeCell ref="B8:B9"/>
    <mergeCell ref="C8:C9"/>
    <mergeCell ref="D8:D9"/>
    <mergeCell ref="E8:E9"/>
    <mergeCell ref="F8:F9"/>
    <mergeCell ref="B17:B18"/>
    <mergeCell ref="C17:C18"/>
    <mergeCell ref="D17:D18"/>
    <mergeCell ref="E17:E18"/>
    <mergeCell ref="F17:G17"/>
    <mergeCell ref="B12:B13"/>
    <mergeCell ref="C12:C13"/>
    <mergeCell ref="D12:D13"/>
    <mergeCell ref="E12:E13"/>
    <mergeCell ref="F12:F1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Data</vt:lpstr>
      <vt:lpstr>_PalUtilTempWorksheet</vt:lpstr>
      <vt:lpstr>_STDS_DG18DF903B</vt:lpstr>
      <vt:lpstr>Regression</vt:lpstr>
      <vt:lpstr>ST_Canada</vt:lpstr>
      <vt:lpstr>ST_France</vt:lpstr>
      <vt:lpstr>ST_Trend</vt:lpstr>
      <vt:lpstr>ST_Trend2</vt:lpstr>
      <vt:lpstr>ST_US</vt:lpstr>
      <vt:lpstr>ST_Year</vt:lpstr>
      <vt:lpstr>Regression!StatToolsHeader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pan chen</cp:lastModifiedBy>
  <dcterms:created xsi:type="dcterms:W3CDTF">2008-07-30T17:54:44Z</dcterms:created>
  <dcterms:modified xsi:type="dcterms:W3CDTF">2017-12-11T01:02:41Z</dcterms:modified>
</cp:coreProperties>
</file>