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625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96c8a2d16efbabc/MBC638/Week 12 - Time Series/"/>
    </mc:Choice>
  </mc:AlternateContent>
  <xr:revisionPtr revIDLastSave="13" documentId="2FB42ACADC49B9800961F26F46839D7B3ACFCC06" xr6:coauthVersionLast="24" xr6:coauthVersionMax="24" xr10:uidLastSave="{55E8474B-A9DF-42EE-B268-8DB362902196}"/>
  <bookViews>
    <workbookView xWindow="0" yWindow="0" windowWidth="19200" windowHeight="7785" xr2:uid="{00000000-000D-0000-FFFF-FFFF00000000}"/>
  </bookViews>
  <sheets>
    <sheet name="Tablet computer sales" sheetId="2" r:id="rId1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2" i="2" l="1" a="1"/>
  <c r="J2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21" i="2" a="1"/>
  <c r="K21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1" i="2" a="1"/>
  <c r="M21" i="2"/>
  <c r="M22" i="2" a="1"/>
  <c r="M22" i="2"/>
  <c r="M23" i="2"/>
  <c r="K22" i="2" a="1"/>
  <c r="K22" i="2"/>
  <c r="K23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K19" i="2"/>
  <c r="J19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H19" i="2"/>
  <c r="I19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C4" i="2"/>
  <c r="E4" i="2"/>
  <c r="F4" i="2"/>
  <c r="C5" i="2"/>
  <c r="E5" i="2"/>
  <c r="F5" i="2"/>
  <c r="C6" i="2"/>
  <c r="E6" i="2"/>
  <c r="F6" i="2"/>
  <c r="C7" i="2"/>
  <c r="E7" i="2"/>
  <c r="F7" i="2"/>
  <c r="C8" i="2"/>
  <c r="E8" i="2"/>
  <c r="F8" i="2"/>
  <c r="C9" i="2"/>
  <c r="E9" i="2"/>
  <c r="F9" i="2"/>
  <c r="C10" i="2"/>
  <c r="E10" i="2"/>
  <c r="F10" i="2"/>
  <c r="C11" i="2"/>
  <c r="E11" i="2"/>
  <c r="F11" i="2"/>
  <c r="C12" i="2"/>
  <c r="E12" i="2"/>
  <c r="F12" i="2"/>
  <c r="C13" i="2"/>
  <c r="E13" i="2"/>
  <c r="F13" i="2"/>
  <c r="C14" i="2"/>
  <c r="E14" i="2"/>
  <c r="F14" i="2"/>
  <c r="C15" i="2"/>
  <c r="E15" i="2"/>
  <c r="F15" i="2"/>
  <c r="C16" i="2"/>
  <c r="E16" i="2"/>
  <c r="F16" i="2"/>
  <c r="C17" i="2"/>
  <c r="E17" i="2"/>
  <c r="F17" i="2"/>
  <c r="C18" i="2"/>
  <c r="E18" i="2"/>
  <c r="F18" i="2"/>
  <c r="C3" i="2"/>
  <c r="E3" i="2"/>
  <c r="F3" i="2"/>
  <c r="D19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3" i="2"/>
  <c r="C19" i="2"/>
  <c r="C22" i="2" a="1"/>
  <c r="C22" i="2"/>
  <c r="C23" i="2"/>
  <c r="C21" i="2" a="1"/>
  <c r="C21" i="2"/>
  <c r="D22" i="2" a="1"/>
  <c r="D22" i="2"/>
  <c r="D23" i="2"/>
  <c r="D21" i="2" a="1"/>
  <c r="D21" i="2"/>
  <c r="I22" i="2" a="1"/>
  <c r="I22" i="2"/>
  <c r="I23" i="2"/>
  <c r="H22" i="2" a="1"/>
  <c r="H22" i="2"/>
  <c r="H23" i="2"/>
  <c r="G22" i="2" a="1"/>
  <c r="G22" i="2"/>
  <c r="G23" i="2"/>
  <c r="F22" i="2" a="1"/>
  <c r="F22" i="2"/>
  <c r="F23" i="2"/>
  <c r="E22" i="2" a="1"/>
  <c r="E22" i="2"/>
  <c r="E23" i="2"/>
  <c r="F21" i="2" a="1"/>
  <c r="F21" i="2"/>
  <c r="E21" i="2" a="1"/>
  <c r="E21" i="2"/>
  <c r="G21" i="2" a="1"/>
  <c r="G21" i="2"/>
  <c r="H21" i="2" a="1"/>
  <c r="H21" i="2"/>
  <c r="I21" i="2" a="1"/>
  <c r="I21" i="2"/>
  <c r="J23" i="2"/>
  <c r="J21" i="2" a="1"/>
  <c r="J21" i="2"/>
  <c r="L22" i="2" a="1"/>
  <c r="L22" i="2"/>
  <c r="L23" i="2"/>
  <c r="L21" i="2" a="1"/>
  <c r="L21" i="2"/>
</calcChain>
</file>

<file path=xl/sharedStrings.xml><?xml version="1.0" encoding="utf-8"?>
<sst xmlns="http://schemas.openxmlformats.org/spreadsheetml/2006/main" count="18" uniqueCount="18">
  <si>
    <t>Week</t>
  </si>
  <si>
    <t>Computers Sold</t>
  </si>
  <si>
    <t>MAD</t>
  </si>
  <si>
    <t>MSE</t>
  </si>
  <si>
    <t>RMSE</t>
  </si>
  <si>
    <t>Actual - Forecast 1</t>
  </si>
  <si>
    <t>Abs</t>
  </si>
  <si>
    <t>MA(k=2)</t>
  </si>
  <si>
    <t>MA(k=3)</t>
  </si>
  <si>
    <t>MA(k=4)</t>
  </si>
  <si>
    <t>WMA(k=3)</t>
  </si>
  <si>
    <t>ES(alpha=0.7)</t>
  </si>
  <si>
    <t>ES(alpha=0.5)</t>
  </si>
  <si>
    <t>ES(alpha=0.3)</t>
  </si>
  <si>
    <t>Forecast 1 (Slide 18)</t>
  </si>
  <si>
    <t>Forecast ALL (slide 19)</t>
  </si>
  <si>
    <t>Better model than forecast 1</t>
  </si>
  <si>
    <t>Better than k=3 and k=4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</si>
</sst>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  <font>
      <sz val="10"/>
      <color rgb="FF00B0F0"/>
      <name val="Arial"/>
      <family val="2"/>
    </font>
    <font>
      <b/>
      <sz val="10"/>
      <color rgb="FFFF0000"/>
      <name val="Arial"/>
      <family val="2"/>
    </font>
    <font>
      <b/>
      <sz val="10"/>
      <color rgb="FF7030A0"/>
      <name val="Arial"/>
      <family val="2"/>
    </font>
    <font>
      <b/>
      <sz val="10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2" fillId="0" borderId="1" xfId="0" applyFont="1" applyBorder="1"/>
    <xf numFmtId="0" fontId="2" fillId="3" borderId="1" xfId="0" applyFont="1" applyFill="1" applyBorder="1"/>
    <xf numFmtId="0" fontId="2" fillId="0" borderId="2" xfId="0" applyFont="1" applyBorder="1"/>
    <xf numFmtId="0" fontId="2" fillId="3" borderId="2" xfId="0" applyFont="1" applyFill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5" fillId="0" borderId="2" xfId="0" applyFont="1" applyBorder="1"/>
    <xf numFmtId="0" fontId="6" fillId="0" borderId="1" xfId="0" applyFont="1" applyBorder="1"/>
    <xf numFmtId="0" fontId="6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</a:t>
            </a:r>
            <a:r>
              <a:rPr lang="en-US" baseline="0"/>
              <a:t> # Computers sold vs forecasts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'Tablet computer sales'!$B$1</c:f>
              <c:strCache>
                <c:ptCount val="1"/>
                <c:pt idx="0">
                  <c:v>Computers Sold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'Tablet computer sales'!$A$2:$A$19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'Tablet computer sales'!$B$2:$B$19</c:f>
              <c:numCache>
                <c:formatCode>General</c:formatCode>
                <c:ptCount val="18"/>
                <c:pt idx="0">
                  <c:v>88</c:v>
                </c:pt>
                <c:pt idx="1">
                  <c:v>44</c:v>
                </c:pt>
                <c:pt idx="2">
                  <c:v>60</c:v>
                </c:pt>
                <c:pt idx="3">
                  <c:v>56</c:v>
                </c:pt>
                <c:pt idx="4">
                  <c:v>70</c:v>
                </c:pt>
                <c:pt idx="5">
                  <c:v>91</c:v>
                </c:pt>
                <c:pt idx="6">
                  <c:v>54</c:v>
                </c:pt>
                <c:pt idx="7">
                  <c:v>60</c:v>
                </c:pt>
                <c:pt idx="8">
                  <c:v>48</c:v>
                </c:pt>
                <c:pt idx="9">
                  <c:v>35</c:v>
                </c:pt>
                <c:pt idx="10">
                  <c:v>49</c:v>
                </c:pt>
                <c:pt idx="11">
                  <c:v>44</c:v>
                </c:pt>
                <c:pt idx="12">
                  <c:v>61</c:v>
                </c:pt>
                <c:pt idx="13">
                  <c:v>68</c:v>
                </c:pt>
                <c:pt idx="14">
                  <c:v>82</c:v>
                </c:pt>
                <c:pt idx="15">
                  <c:v>71</c:v>
                </c:pt>
                <c:pt idx="16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11-4C4A-9994-9D912E7494C0}"/>
            </c:ext>
          </c:extLst>
        </c:ser>
        <c:ser>
          <c:idx val="1"/>
          <c:order val="1"/>
          <c:tx>
            <c:strRef>
              <c:f>'Tablet computer sales'!$C$1</c:f>
              <c:strCache>
                <c:ptCount val="1"/>
                <c:pt idx="0">
                  <c:v>Forecast 1 (Slide 18)</c:v>
                </c:pt>
              </c:strCache>
            </c:strRef>
          </c:tx>
          <c:spPr>
            <a:ln w="127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'Tablet computer sales'!$A$2:$A$19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'Tablet computer sales'!$C$2:$C$19</c:f>
              <c:numCache>
                <c:formatCode>General</c:formatCode>
                <c:ptCount val="18"/>
                <c:pt idx="1">
                  <c:v>88</c:v>
                </c:pt>
                <c:pt idx="2">
                  <c:v>44</c:v>
                </c:pt>
                <c:pt idx="3">
                  <c:v>60</c:v>
                </c:pt>
                <c:pt idx="4">
                  <c:v>56</c:v>
                </c:pt>
                <c:pt idx="5">
                  <c:v>70</c:v>
                </c:pt>
                <c:pt idx="6">
                  <c:v>91</c:v>
                </c:pt>
                <c:pt idx="7">
                  <c:v>54</c:v>
                </c:pt>
                <c:pt idx="8">
                  <c:v>60</c:v>
                </c:pt>
                <c:pt idx="9">
                  <c:v>48</c:v>
                </c:pt>
                <c:pt idx="10">
                  <c:v>35</c:v>
                </c:pt>
                <c:pt idx="11">
                  <c:v>49</c:v>
                </c:pt>
                <c:pt idx="12">
                  <c:v>44</c:v>
                </c:pt>
                <c:pt idx="13">
                  <c:v>61</c:v>
                </c:pt>
                <c:pt idx="14">
                  <c:v>68</c:v>
                </c:pt>
                <c:pt idx="15">
                  <c:v>82</c:v>
                </c:pt>
                <c:pt idx="16">
                  <c:v>71</c:v>
                </c:pt>
                <c:pt idx="17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11-4C4A-9994-9D912E7494C0}"/>
            </c:ext>
          </c:extLst>
        </c:ser>
        <c:ser>
          <c:idx val="2"/>
          <c:order val="2"/>
          <c:tx>
            <c:strRef>
              <c:f>'Tablet computer sales'!$D$1</c:f>
              <c:strCache>
                <c:ptCount val="1"/>
                <c:pt idx="0">
                  <c:v>Forecast ALL (slide 19)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'Tablet computer sales'!$A$2:$A$19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'Tablet computer sales'!$D$2:$D$19</c:f>
              <c:numCache>
                <c:formatCode>General</c:formatCode>
                <c:ptCount val="18"/>
                <c:pt idx="1">
                  <c:v>88</c:v>
                </c:pt>
                <c:pt idx="2">
                  <c:v>66</c:v>
                </c:pt>
                <c:pt idx="3">
                  <c:v>64</c:v>
                </c:pt>
                <c:pt idx="4">
                  <c:v>62</c:v>
                </c:pt>
                <c:pt idx="5">
                  <c:v>63.6</c:v>
                </c:pt>
                <c:pt idx="6">
                  <c:v>68.166666666666671</c:v>
                </c:pt>
                <c:pt idx="7">
                  <c:v>66.142857142857139</c:v>
                </c:pt>
                <c:pt idx="8">
                  <c:v>65.375</c:v>
                </c:pt>
                <c:pt idx="9">
                  <c:v>63.444444444444443</c:v>
                </c:pt>
                <c:pt idx="10">
                  <c:v>60.6</c:v>
                </c:pt>
                <c:pt idx="11">
                  <c:v>59.545454545454547</c:v>
                </c:pt>
                <c:pt idx="12">
                  <c:v>58.25</c:v>
                </c:pt>
                <c:pt idx="13">
                  <c:v>58.46153846153846</c:v>
                </c:pt>
                <c:pt idx="14">
                  <c:v>59.142857142857146</c:v>
                </c:pt>
                <c:pt idx="15">
                  <c:v>60.666666666666664</c:v>
                </c:pt>
                <c:pt idx="16">
                  <c:v>61.3125</c:v>
                </c:pt>
                <c:pt idx="17">
                  <c:v>60.647058823529413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11-4C4A-9994-9D912E749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6412144"/>
        <c:axId val="426415424"/>
      </c:lineChart>
      <c:catAx>
        <c:axId val="42641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415424"/>
        <c:crosses val="autoZero"/>
        <c:auto val="1"/>
        <c:lblAlgn val="ctr"/>
        <c:lblOffset val="100"/>
        <c:noMultiLvlLbl val="0"/>
      </c:catAx>
      <c:valAx>
        <c:axId val="42641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41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'Tablet computer sales'!$B$1</c:f>
              <c:strCache>
                <c:ptCount val="1"/>
                <c:pt idx="0">
                  <c:v>Computers Sold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'Tablet computer sales'!$A$2:$A$19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'Tablet computer sales'!$B$2:$B$19</c:f>
              <c:numCache>
                <c:formatCode>General</c:formatCode>
                <c:ptCount val="18"/>
                <c:pt idx="0">
                  <c:v>88</c:v>
                </c:pt>
                <c:pt idx="1">
                  <c:v>44</c:v>
                </c:pt>
                <c:pt idx="2">
                  <c:v>60</c:v>
                </c:pt>
                <c:pt idx="3">
                  <c:v>56</c:v>
                </c:pt>
                <c:pt idx="4">
                  <c:v>70</c:v>
                </c:pt>
                <c:pt idx="5">
                  <c:v>91</c:v>
                </c:pt>
                <c:pt idx="6">
                  <c:v>54</c:v>
                </c:pt>
                <c:pt idx="7">
                  <c:v>60</c:v>
                </c:pt>
                <c:pt idx="8">
                  <c:v>48</c:v>
                </c:pt>
                <c:pt idx="9">
                  <c:v>35</c:v>
                </c:pt>
                <c:pt idx="10">
                  <c:v>49</c:v>
                </c:pt>
                <c:pt idx="11">
                  <c:v>44</c:v>
                </c:pt>
                <c:pt idx="12">
                  <c:v>61</c:v>
                </c:pt>
                <c:pt idx="13">
                  <c:v>68</c:v>
                </c:pt>
                <c:pt idx="14">
                  <c:v>82</c:v>
                </c:pt>
                <c:pt idx="15">
                  <c:v>71</c:v>
                </c:pt>
                <c:pt idx="16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6F-4041-92FC-31165AB6B317}"/>
            </c:ext>
          </c:extLst>
        </c:ser>
        <c:ser>
          <c:idx val="1"/>
          <c:order val="1"/>
          <c:tx>
            <c:strRef>
              <c:f>'Tablet computer sales'!$G$1</c:f>
              <c:strCache>
                <c:ptCount val="1"/>
                <c:pt idx="0">
                  <c:v>MA(k=2)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'Tablet computer sales'!$A$2:$A$19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'Tablet computer sales'!$G$2:$G$19</c:f>
              <c:numCache>
                <c:formatCode>General</c:formatCode>
                <c:ptCount val="18"/>
                <c:pt idx="2">
                  <c:v>66</c:v>
                </c:pt>
                <c:pt idx="3">
                  <c:v>52</c:v>
                </c:pt>
                <c:pt idx="4">
                  <c:v>58</c:v>
                </c:pt>
                <c:pt idx="5">
                  <c:v>63</c:v>
                </c:pt>
                <c:pt idx="6">
                  <c:v>80.5</c:v>
                </c:pt>
                <c:pt idx="7">
                  <c:v>72.5</c:v>
                </c:pt>
                <c:pt idx="8">
                  <c:v>57</c:v>
                </c:pt>
                <c:pt idx="9">
                  <c:v>54</c:v>
                </c:pt>
                <c:pt idx="10">
                  <c:v>41.5</c:v>
                </c:pt>
                <c:pt idx="11">
                  <c:v>42</c:v>
                </c:pt>
                <c:pt idx="12">
                  <c:v>46.5</c:v>
                </c:pt>
                <c:pt idx="13">
                  <c:v>52.5</c:v>
                </c:pt>
                <c:pt idx="14">
                  <c:v>64.5</c:v>
                </c:pt>
                <c:pt idx="15">
                  <c:v>75</c:v>
                </c:pt>
                <c:pt idx="16">
                  <c:v>76.5</c:v>
                </c:pt>
                <c:pt idx="17">
                  <c:v>60.5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6F-4041-92FC-31165AB6B317}"/>
            </c:ext>
          </c:extLst>
        </c:ser>
        <c:ser>
          <c:idx val="2"/>
          <c:order val="2"/>
          <c:tx>
            <c:strRef>
              <c:f>'Tablet computer sales'!$H$1</c:f>
              <c:strCache>
                <c:ptCount val="1"/>
                <c:pt idx="0">
                  <c:v>MA(k=3)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'Tablet computer sales'!$A$2:$A$19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'Tablet computer sales'!$H$2:$H$19</c:f>
              <c:numCache>
                <c:formatCode>General</c:formatCode>
                <c:ptCount val="18"/>
                <c:pt idx="3">
                  <c:v>64</c:v>
                </c:pt>
                <c:pt idx="4">
                  <c:v>53.333333333333336</c:v>
                </c:pt>
                <c:pt idx="5">
                  <c:v>62</c:v>
                </c:pt>
                <c:pt idx="6">
                  <c:v>72.333333333333329</c:v>
                </c:pt>
                <c:pt idx="7">
                  <c:v>71.666666666666671</c:v>
                </c:pt>
                <c:pt idx="8">
                  <c:v>68.333333333333329</c:v>
                </c:pt>
                <c:pt idx="9">
                  <c:v>54</c:v>
                </c:pt>
                <c:pt idx="10">
                  <c:v>47.666666666666664</c:v>
                </c:pt>
                <c:pt idx="11">
                  <c:v>44</c:v>
                </c:pt>
                <c:pt idx="12">
                  <c:v>42.666666666666664</c:v>
                </c:pt>
                <c:pt idx="13">
                  <c:v>51.333333333333336</c:v>
                </c:pt>
                <c:pt idx="14">
                  <c:v>57.666666666666664</c:v>
                </c:pt>
                <c:pt idx="15">
                  <c:v>70.333333333333329</c:v>
                </c:pt>
                <c:pt idx="16">
                  <c:v>73.666666666666671</c:v>
                </c:pt>
                <c:pt idx="17">
                  <c:v>67.666666666666671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6F-4041-92FC-31165AB6B317}"/>
            </c:ext>
          </c:extLst>
        </c:ser>
        <c:ser>
          <c:idx val="3"/>
          <c:order val="3"/>
          <c:tx>
            <c:strRef>
              <c:f>'Tablet computer sales'!$I$1</c:f>
              <c:strCache>
                <c:ptCount val="1"/>
                <c:pt idx="0">
                  <c:v>MA(k=4)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'Tablet computer sales'!$A$2:$A$19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'Tablet computer sales'!$I$2:$I$19</c:f>
              <c:numCache>
                <c:formatCode>General</c:formatCode>
                <c:ptCount val="18"/>
                <c:pt idx="4">
                  <c:v>62</c:v>
                </c:pt>
                <c:pt idx="5">
                  <c:v>57.5</c:v>
                </c:pt>
                <c:pt idx="6">
                  <c:v>69.25</c:v>
                </c:pt>
                <c:pt idx="7">
                  <c:v>67.75</c:v>
                </c:pt>
                <c:pt idx="8">
                  <c:v>68.75</c:v>
                </c:pt>
                <c:pt idx="9">
                  <c:v>63.25</c:v>
                </c:pt>
                <c:pt idx="10">
                  <c:v>49.25</c:v>
                </c:pt>
                <c:pt idx="11">
                  <c:v>48</c:v>
                </c:pt>
                <c:pt idx="12">
                  <c:v>44</c:v>
                </c:pt>
                <c:pt idx="13">
                  <c:v>47.25</c:v>
                </c:pt>
                <c:pt idx="14">
                  <c:v>55.5</c:v>
                </c:pt>
                <c:pt idx="15">
                  <c:v>63.75</c:v>
                </c:pt>
                <c:pt idx="16">
                  <c:v>70.5</c:v>
                </c:pt>
                <c:pt idx="17">
                  <c:v>67.75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6F-4041-92FC-31165AB6B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565080"/>
        <c:axId val="459567376"/>
      </c:lineChart>
      <c:catAx>
        <c:axId val="459565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567376"/>
        <c:crosses val="autoZero"/>
        <c:auto val="1"/>
        <c:lblAlgn val="ctr"/>
        <c:lblOffset val="100"/>
        <c:noMultiLvlLbl val="0"/>
      </c:catAx>
      <c:valAx>
        <c:axId val="45956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565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75337</xdr:colOff>
      <xdr:row>23</xdr:row>
      <xdr:rowOff>146338</xdr:rowOff>
    </xdr:from>
    <xdr:to>
      <xdr:col>8</xdr:col>
      <xdr:colOff>169349</xdr:colOff>
      <xdr:row>41</xdr:row>
      <xdr:rowOff>865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323024</xdr:colOff>
      <xdr:row>23</xdr:row>
      <xdr:rowOff>159855</xdr:rowOff>
    </xdr:from>
    <xdr:to>
      <xdr:col>15</xdr:col>
      <xdr:colOff>227655</xdr:colOff>
      <xdr:row>40</xdr:row>
      <xdr:rowOff>124830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115" zoomScaleNormal="115" workbookViewId="0">
      <selection activeCell="G21" sqref="G21"/>
    </sheetView>
  </sheetViews>
  <sheetFormatPr defaultColWidth="8.7109375" defaultRowHeight="12.75" x14ac:dyDescent="0.35"/>
  <cols>
    <col min="1" max="1" width="8.7109375" style="1"/>
    <col min="2" max="2" width="18.140625" style="1" bestFit="1" customWidth="1"/>
    <col min="3" max="3" width="18.42578125" style="5" bestFit="1" customWidth="1"/>
    <col min="4" max="4" width="25.5703125" style="1" bestFit="1" customWidth="1"/>
    <col min="5" max="5" width="18" style="1" hidden="1" customWidth="1"/>
    <col min="6" max="6" width="0" style="1" hidden="1" customWidth="1"/>
    <col min="7" max="7" width="8.7109375" style="5"/>
    <col min="8" max="8" width="12.5703125" style="1" bestFit="1" customWidth="1"/>
    <col min="9" max="9" width="8.7109375" style="1"/>
    <col min="10" max="10" width="8.7109375" style="7"/>
    <col min="11" max="11" width="13" style="5" customWidth="1"/>
    <col min="12" max="12" width="13.140625" style="1" customWidth="1"/>
    <col min="13" max="16384" width="8.7109375" style="1"/>
  </cols>
  <sheetData>
    <row r="1" spans="1:13" ht="13.15" x14ac:dyDescent="0.4">
      <c r="A1" s="16" t="s">
        <v>0</v>
      </c>
      <c r="B1" s="17" t="s">
        <v>1</v>
      </c>
      <c r="C1" s="9" t="s">
        <v>14</v>
      </c>
      <c r="D1" s="10" t="s">
        <v>15</v>
      </c>
      <c r="E1" s="1" t="s">
        <v>5</v>
      </c>
      <c r="F1" s="1" t="s">
        <v>6</v>
      </c>
      <c r="G1" s="11" t="s">
        <v>7</v>
      </c>
      <c r="H1" s="12" t="s">
        <v>8</v>
      </c>
      <c r="I1" s="12" t="s">
        <v>9</v>
      </c>
      <c r="J1" s="13" t="s">
        <v>10</v>
      </c>
      <c r="K1" s="14" t="s">
        <v>11</v>
      </c>
      <c r="L1" s="15" t="s">
        <v>12</v>
      </c>
      <c r="M1" s="15" t="s">
        <v>13</v>
      </c>
    </row>
    <row r="2" spans="1:13" x14ac:dyDescent="0.35">
      <c r="A2" s="18">
        <v>1</v>
      </c>
      <c r="B2" s="19">
        <v>88</v>
      </c>
      <c r="C2" s="6"/>
      <c r="D2" s="4"/>
      <c r="E2" s="4"/>
      <c r="G2" s="6"/>
      <c r="H2" s="4"/>
      <c r="I2" s="4"/>
      <c r="J2" s="8"/>
      <c r="K2" s="6"/>
      <c r="L2" s="4"/>
      <c r="M2" s="4"/>
    </row>
    <row r="3" spans="1:13" x14ac:dyDescent="0.35">
      <c r="A3" s="18">
        <v>2</v>
      </c>
      <c r="B3" s="19">
        <v>44</v>
      </c>
      <c r="C3" s="5">
        <f>B2</f>
        <v>88</v>
      </c>
      <c r="D3" s="1">
        <f>AVERAGE(B$2:B2)</f>
        <v>88</v>
      </c>
      <c r="E3" s="1">
        <f t="shared" ref="E3:E18" si="0">B3-C3</f>
        <v>-44</v>
      </c>
      <c r="F3" s="1">
        <f>ABS(E3)</f>
        <v>44</v>
      </c>
      <c r="G3" s="6"/>
      <c r="H3" s="4"/>
      <c r="I3" s="4"/>
      <c r="J3" s="8"/>
      <c r="K3" s="5">
        <f>B2</f>
        <v>88</v>
      </c>
      <c r="L3" s="1">
        <f>B2</f>
        <v>88</v>
      </c>
      <c r="M3" s="1">
        <f>B2</f>
        <v>88</v>
      </c>
    </row>
    <row r="4" spans="1:13" x14ac:dyDescent="0.35">
      <c r="A4" s="18">
        <v>3</v>
      </c>
      <c r="B4" s="19">
        <v>60</v>
      </c>
      <c r="C4" s="5">
        <f t="shared" ref="C4:C19" si="1">B3</f>
        <v>44</v>
      </c>
      <c r="D4" s="1">
        <f>AVERAGE(B$2:B3)</f>
        <v>66</v>
      </c>
      <c r="E4" s="1">
        <f t="shared" si="0"/>
        <v>16</v>
      </c>
      <c r="F4" s="1">
        <f t="shared" ref="F4:F18" si="2">ABS(E4)</f>
        <v>16</v>
      </c>
      <c r="G4" s="5">
        <f t="shared" ref="G4:G18" si="3">AVERAGE(B2:B3)</f>
        <v>66</v>
      </c>
      <c r="H4" s="4"/>
      <c r="I4" s="4"/>
      <c r="J4" s="8"/>
      <c r="K4" s="5">
        <f>0.7*B3+0.3*K3</f>
        <v>57.199999999999996</v>
      </c>
      <c r="L4" s="1">
        <f t="shared" ref="L4:L19" si="4">0.5*B3+0.5*L3</f>
        <v>66</v>
      </c>
      <c r="M4" s="1">
        <f t="shared" ref="M4:M18" si="5">0.3*B3+0.7*M3</f>
        <v>74.8</v>
      </c>
    </row>
    <row r="5" spans="1:13" x14ac:dyDescent="0.35">
      <c r="A5" s="18">
        <v>4</v>
      </c>
      <c r="B5" s="19">
        <v>56</v>
      </c>
      <c r="C5" s="5">
        <f t="shared" si="1"/>
        <v>60</v>
      </c>
      <c r="D5" s="1">
        <f>AVERAGE(B$2:B4)</f>
        <v>64</v>
      </c>
      <c r="E5" s="1">
        <f t="shared" si="0"/>
        <v>-4</v>
      </c>
      <c r="F5" s="1">
        <f t="shared" si="2"/>
        <v>4</v>
      </c>
      <c r="G5" s="5">
        <f t="shared" si="3"/>
        <v>52</v>
      </c>
      <c r="H5" s="1">
        <f t="shared" ref="H5:H18" si="6">AVERAGE(B2:B4)</f>
        <v>64</v>
      </c>
      <c r="I5" s="4"/>
      <c r="J5" s="7">
        <f t="shared" ref="J5:J18" si="7">0.5*B4+0.3*B3+0.2*B2</f>
        <v>60.800000000000004</v>
      </c>
      <c r="K5" s="5">
        <f t="shared" ref="K5:K18" si="8">0.7*B4+0.3*K4</f>
        <v>59.16</v>
      </c>
      <c r="L5" s="1">
        <f t="shared" si="4"/>
        <v>63</v>
      </c>
      <c r="M5" s="1">
        <f t="shared" si="5"/>
        <v>70.359999999999985</v>
      </c>
    </row>
    <row r="6" spans="1:13" x14ac:dyDescent="0.35">
      <c r="A6" s="18">
        <v>5</v>
      </c>
      <c r="B6" s="19">
        <v>70</v>
      </c>
      <c r="C6" s="5">
        <f t="shared" si="1"/>
        <v>56</v>
      </c>
      <c r="D6" s="1">
        <f>AVERAGE(B$2:B5)</f>
        <v>62</v>
      </c>
      <c r="E6" s="1">
        <f t="shared" si="0"/>
        <v>14</v>
      </c>
      <c r="F6" s="1">
        <f t="shared" si="2"/>
        <v>14</v>
      </c>
      <c r="G6" s="5">
        <f t="shared" si="3"/>
        <v>58</v>
      </c>
      <c r="H6" s="1">
        <f t="shared" si="6"/>
        <v>53.333333333333336</v>
      </c>
      <c r="I6" s="1">
        <f t="shared" ref="I6:I18" si="9">AVERAGE(B2:B5)</f>
        <v>62</v>
      </c>
      <c r="J6" s="7">
        <f t="shared" si="7"/>
        <v>54.8</v>
      </c>
      <c r="K6" s="5">
        <f t="shared" si="8"/>
        <v>56.947999999999993</v>
      </c>
      <c r="L6" s="1">
        <f t="shared" si="4"/>
        <v>59.5</v>
      </c>
      <c r="M6" s="1">
        <f t="shared" si="5"/>
        <v>66.051999999999992</v>
      </c>
    </row>
    <row r="7" spans="1:13" x14ac:dyDescent="0.35">
      <c r="A7" s="18">
        <v>6</v>
      </c>
      <c r="B7" s="19">
        <v>91</v>
      </c>
      <c r="C7" s="5">
        <f t="shared" si="1"/>
        <v>70</v>
      </c>
      <c r="D7" s="1">
        <f>AVERAGE(B$2:B6)</f>
        <v>63.6</v>
      </c>
      <c r="E7" s="1">
        <f t="shared" si="0"/>
        <v>21</v>
      </c>
      <c r="F7" s="1">
        <f t="shared" si="2"/>
        <v>21</v>
      </c>
      <c r="G7" s="5">
        <f t="shared" si="3"/>
        <v>63</v>
      </c>
      <c r="H7" s="1">
        <f t="shared" si="6"/>
        <v>62</v>
      </c>
      <c r="I7" s="1">
        <f t="shared" si="9"/>
        <v>57.5</v>
      </c>
      <c r="J7" s="7">
        <f t="shared" si="7"/>
        <v>63.8</v>
      </c>
      <c r="K7" s="5">
        <f t="shared" si="8"/>
        <v>66.084400000000002</v>
      </c>
      <c r="L7" s="1">
        <f t="shared" si="4"/>
        <v>64.75</v>
      </c>
      <c r="M7" s="1">
        <f t="shared" si="5"/>
        <v>67.236399999999989</v>
      </c>
    </row>
    <row r="8" spans="1:13" x14ac:dyDescent="0.35">
      <c r="A8" s="18">
        <v>7</v>
      </c>
      <c r="B8" s="19">
        <v>54</v>
      </c>
      <c r="C8" s="5">
        <f t="shared" si="1"/>
        <v>91</v>
      </c>
      <c r="D8" s="1">
        <f>AVERAGE(B$2:B7)</f>
        <v>68.166666666666671</v>
      </c>
      <c r="E8" s="1">
        <f t="shared" si="0"/>
        <v>-37</v>
      </c>
      <c r="F8" s="1">
        <f t="shared" si="2"/>
        <v>37</v>
      </c>
      <c r="G8" s="5">
        <f t="shared" si="3"/>
        <v>80.5</v>
      </c>
      <c r="H8" s="1">
        <f t="shared" si="6"/>
        <v>72.333333333333329</v>
      </c>
      <c r="I8" s="1">
        <f t="shared" si="9"/>
        <v>69.25</v>
      </c>
      <c r="J8" s="7">
        <f t="shared" si="7"/>
        <v>77.7</v>
      </c>
      <c r="K8" s="5">
        <f t="shared" si="8"/>
        <v>83.525319999999994</v>
      </c>
      <c r="L8" s="1">
        <f t="shared" si="4"/>
        <v>77.875</v>
      </c>
      <c r="M8" s="1">
        <f t="shared" si="5"/>
        <v>74.365479999999991</v>
      </c>
    </row>
    <row r="9" spans="1:13" x14ac:dyDescent="0.35">
      <c r="A9" s="18">
        <v>8</v>
      </c>
      <c r="B9" s="19">
        <v>60</v>
      </c>
      <c r="C9" s="5">
        <f t="shared" si="1"/>
        <v>54</v>
      </c>
      <c r="D9" s="1">
        <f>AVERAGE(B$2:B8)</f>
        <v>66.142857142857139</v>
      </c>
      <c r="E9" s="1">
        <f t="shared" si="0"/>
        <v>6</v>
      </c>
      <c r="F9" s="1">
        <f t="shared" si="2"/>
        <v>6</v>
      </c>
      <c r="G9" s="5">
        <f t="shared" si="3"/>
        <v>72.5</v>
      </c>
      <c r="H9" s="1">
        <f t="shared" si="6"/>
        <v>71.666666666666671</v>
      </c>
      <c r="I9" s="1">
        <f t="shared" si="9"/>
        <v>67.75</v>
      </c>
      <c r="J9" s="7">
        <f t="shared" si="7"/>
        <v>68.3</v>
      </c>
      <c r="K9" s="5">
        <f t="shared" si="8"/>
        <v>62.857595999999994</v>
      </c>
      <c r="L9" s="1">
        <f t="shared" si="4"/>
        <v>65.9375</v>
      </c>
      <c r="M9" s="1">
        <f t="shared" si="5"/>
        <v>68.255835999999988</v>
      </c>
    </row>
    <row r="10" spans="1:13" x14ac:dyDescent="0.35">
      <c r="A10" s="18">
        <v>9</v>
      </c>
      <c r="B10" s="19">
        <v>48</v>
      </c>
      <c r="C10" s="5">
        <f t="shared" si="1"/>
        <v>60</v>
      </c>
      <c r="D10" s="1">
        <f>AVERAGE(B$2:B9)</f>
        <v>65.375</v>
      </c>
      <c r="E10" s="1">
        <f t="shared" si="0"/>
        <v>-12</v>
      </c>
      <c r="F10" s="1">
        <f t="shared" si="2"/>
        <v>12</v>
      </c>
      <c r="G10" s="5">
        <f t="shared" si="3"/>
        <v>57</v>
      </c>
      <c r="H10" s="1">
        <f t="shared" si="6"/>
        <v>68.333333333333329</v>
      </c>
      <c r="I10" s="1">
        <f t="shared" si="9"/>
        <v>68.75</v>
      </c>
      <c r="J10" s="7">
        <f t="shared" si="7"/>
        <v>64.400000000000006</v>
      </c>
      <c r="K10" s="5">
        <f t="shared" si="8"/>
        <v>60.857278799999996</v>
      </c>
      <c r="L10" s="1">
        <f t="shared" si="4"/>
        <v>62.96875</v>
      </c>
      <c r="M10" s="1">
        <f t="shared" si="5"/>
        <v>65.779085199999997</v>
      </c>
    </row>
    <row r="11" spans="1:13" x14ac:dyDescent="0.35">
      <c r="A11" s="18">
        <v>10</v>
      </c>
      <c r="B11" s="19">
        <v>35</v>
      </c>
      <c r="C11" s="5">
        <f t="shared" si="1"/>
        <v>48</v>
      </c>
      <c r="D11" s="1">
        <f>AVERAGE(B$2:B10)</f>
        <v>63.444444444444443</v>
      </c>
      <c r="E11" s="1">
        <f t="shared" si="0"/>
        <v>-13</v>
      </c>
      <c r="F11" s="1">
        <f t="shared" si="2"/>
        <v>13</v>
      </c>
      <c r="G11" s="5">
        <f t="shared" si="3"/>
        <v>54</v>
      </c>
      <c r="H11" s="1">
        <f t="shared" si="6"/>
        <v>54</v>
      </c>
      <c r="I11" s="1">
        <f t="shared" si="9"/>
        <v>63.25</v>
      </c>
      <c r="J11" s="7">
        <f t="shared" si="7"/>
        <v>52.8</v>
      </c>
      <c r="K11" s="5">
        <f t="shared" si="8"/>
        <v>51.857183639999988</v>
      </c>
      <c r="L11" s="1">
        <f t="shared" si="4"/>
        <v>55.484375</v>
      </c>
      <c r="M11" s="1">
        <f t="shared" si="5"/>
        <v>60.445359639999992</v>
      </c>
    </row>
    <row r="12" spans="1:13" x14ac:dyDescent="0.35">
      <c r="A12" s="18">
        <v>11</v>
      </c>
      <c r="B12" s="19">
        <v>49</v>
      </c>
      <c r="C12" s="5">
        <f t="shared" si="1"/>
        <v>35</v>
      </c>
      <c r="D12" s="1">
        <f>AVERAGE(B$2:B11)</f>
        <v>60.6</v>
      </c>
      <c r="E12" s="1">
        <f t="shared" si="0"/>
        <v>14</v>
      </c>
      <c r="F12" s="1">
        <f t="shared" si="2"/>
        <v>14</v>
      </c>
      <c r="G12" s="5">
        <f t="shared" si="3"/>
        <v>41.5</v>
      </c>
      <c r="H12" s="1">
        <f t="shared" si="6"/>
        <v>47.666666666666664</v>
      </c>
      <c r="I12" s="1">
        <f t="shared" si="9"/>
        <v>49.25</v>
      </c>
      <c r="J12" s="7">
        <f t="shared" si="7"/>
        <v>43.9</v>
      </c>
      <c r="K12" s="5">
        <f t="shared" si="8"/>
        <v>40.057155091999995</v>
      </c>
      <c r="L12" s="1">
        <f t="shared" si="4"/>
        <v>45.2421875</v>
      </c>
      <c r="M12" s="1">
        <f t="shared" si="5"/>
        <v>52.811751747999992</v>
      </c>
    </row>
    <row r="13" spans="1:13" x14ac:dyDescent="0.35">
      <c r="A13" s="18">
        <v>12</v>
      </c>
      <c r="B13" s="19">
        <v>44</v>
      </c>
      <c r="C13" s="5">
        <f t="shared" si="1"/>
        <v>49</v>
      </c>
      <c r="D13" s="1">
        <f>AVERAGE(B$2:B12)</f>
        <v>59.545454545454547</v>
      </c>
      <c r="E13" s="1">
        <f t="shared" si="0"/>
        <v>-5</v>
      </c>
      <c r="F13" s="1">
        <f t="shared" si="2"/>
        <v>5</v>
      </c>
      <c r="G13" s="5">
        <f t="shared" si="3"/>
        <v>42</v>
      </c>
      <c r="H13" s="1">
        <f t="shared" si="6"/>
        <v>44</v>
      </c>
      <c r="I13" s="1">
        <f t="shared" si="9"/>
        <v>48</v>
      </c>
      <c r="J13" s="7">
        <f t="shared" si="7"/>
        <v>44.6</v>
      </c>
      <c r="K13" s="5">
        <f t="shared" si="8"/>
        <v>46.317146527599995</v>
      </c>
      <c r="L13" s="1">
        <f t="shared" si="4"/>
        <v>47.12109375</v>
      </c>
      <c r="M13" s="1">
        <f t="shared" si="5"/>
        <v>51.668226223599987</v>
      </c>
    </row>
    <row r="14" spans="1:13" x14ac:dyDescent="0.35">
      <c r="A14" s="18">
        <v>13</v>
      </c>
      <c r="B14" s="19">
        <v>61</v>
      </c>
      <c r="C14" s="5">
        <f t="shared" si="1"/>
        <v>44</v>
      </c>
      <c r="D14" s="1">
        <f>AVERAGE(B$2:B13)</f>
        <v>58.25</v>
      </c>
      <c r="E14" s="1">
        <f t="shared" si="0"/>
        <v>17</v>
      </c>
      <c r="F14" s="1">
        <f t="shared" si="2"/>
        <v>17</v>
      </c>
      <c r="G14" s="5">
        <f t="shared" si="3"/>
        <v>46.5</v>
      </c>
      <c r="H14" s="1">
        <f t="shared" si="6"/>
        <v>42.666666666666664</v>
      </c>
      <c r="I14" s="1">
        <f t="shared" si="9"/>
        <v>44</v>
      </c>
      <c r="J14" s="7">
        <f t="shared" si="7"/>
        <v>43.7</v>
      </c>
      <c r="K14" s="5">
        <f t="shared" si="8"/>
        <v>44.695143958279999</v>
      </c>
      <c r="L14" s="1">
        <f t="shared" si="4"/>
        <v>45.560546875</v>
      </c>
      <c r="M14" s="1">
        <f t="shared" si="5"/>
        <v>49.367758356519985</v>
      </c>
    </row>
    <row r="15" spans="1:13" x14ac:dyDescent="0.35">
      <c r="A15" s="18">
        <v>14</v>
      </c>
      <c r="B15" s="19">
        <v>68</v>
      </c>
      <c r="C15" s="5">
        <f t="shared" si="1"/>
        <v>61</v>
      </c>
      <c r="D15" s="1">
        <f>AVERAGE(B$2:B14)</f>
        <v>58.46153846153846</v>
      </c>
      <c r="E15" s="1">
        <f t="shared" si="0"/>
        <v>7</v>
      </c>
      <c r="F15" s="1">
        <f t="shared" si="2"/>
        <v>7</v>
      </c>
      <c r="G15" s="5">
        <f t="shared" si="3"/>
        <v>52.5</v>
      </c>
      <c r="H15" s="1">
        <f t="shared" si="6"/>
        <v>51.333333333333336</v>
      </c>
      <c r="I15" s="1">
        <f t="shared" si="9"/>
        <v>47.25</v>
      </c>
      <c r="J15" s="7">
        <f t="shared" si="7"/>
        <v>53.5</v>
      </c>
      <c r="K15" s="5">
        <f t="shared" si="8"/>
        <v>56.108543187483995</v>
      </c>
      <c r="L15" s="1">
        <f t="shared" si="4"/>
        <v>53.2802734375</v>
      </c>
      <c r="M15" s="1">
        <f t="shared" si="5"/>
        <v>52.857430849563983</v>
      </c>
    </row>
    <row r="16" spans="1:13" x14ac:dyDescent="0.35">
      <c r="A16" s="18">
        <v>15</v>
      </c>
      <c r="B16" s="19">
        <v>82</v>
      </c>
      <c r="C16" s="5">
        <f t="shared" si="1"/>
        <v>68</v>
      </c>
      <c r="D16" s="1">
        <f>AVERAGE(B$2:B15)</f>
        <v>59.142857142857146</v>
      </c>
      <c r="E16" s="1">
        <f t="shared" si="0"/>
        <v>14</v>
      </c>
      <c r="F16" s="1">
        <f t="shared" si="2"/>
        <v>14</v>
      </c>
      <c r="G16" s="5">
        <f t="shared" si="3"/>
        <v>64.5</v>
      </c>
      <c r="H16" s="1">
        <f t="shared" si="6"/>
        <v>57.666666666666664</v>
      </c>
      <c r="I16" s="1">
        <f t="shared" si="9"/>
        <v>55.5</v>
      </c>
      <c r="J16" s="7">
        <f t="shared" si="7"/>
        <v>61.099999999999994</v>
      </c>
      <c r="K16" s="5">
        <f t="shared" si="8"/>
        <v>64.432562956245192</v>
      </c>
      <c r="L16" s="1">
        <f t="shared" si="4"/>
        <v>60.64013671875</v>
      </c>
      <c r="M16" s="1">
        <f t="shared" si="5"/>
        <v>57.400201594694785</v>
      </c>
    </row>
    <row r="17" spans="1:13" x14ac:dyDescent="0.35">
      <c r="A17" s="18">
        <v>16</v>
      </c>
      <c r="B17" s="19">
        <v>71</v>
      </c>
      <c r="C17" s="5">
        <f t="shared" si="1"/>
        <v>82</v>
      </c>
      <c r="D17" s="1">
        <f>AVERAGE(B$2:B16)</f>
        <v>60.666666666666664</v>
      </c>
      <c r="E17" s="1">
        <f t="shared" si="0"/>
        <v>-11</v>
      </c>
      <c r="F17" s="1">
        <f t="shared" si="2"/>
        <v>11</v>
      </c>
      <c r="G17" s="5">
        <f t="shared" si="3"/>
        <v>75</v>
      </c>
      <c r="H17" s="1">
        <f t="shared" si="6"/>
        <v>70.333333333333329</v>
      </c>
      <c r="I17" s="1">
        <f t="shared" si="9"/>
        <v>63.75</v>
      </c>
      <c r="J17" s="7">
        <f t="shared" si="7"/>
        <v>73.599999999999994</v>
      </c>
      <c r="K17" s="5">
        <f t="shared" si="8"/>
        <v>76.729768886873558</v>
      </c>
      <c r="L17" s="1">
        <f t="shared" si="4"/>
        <v>71.320068359375</v>
      </c>
      <c r="M17" s="1">
        <f t="shared" si="5"/>
        <v>64.780141116286345</v>
      </c>
    </row>
    <row r="18" spans="1:13" x14ac:dyDescent="0.35">
      <c r="A18" s="18">
        <v>17</v>
      </c>
      <c r="B18" s="19">
        <v>50</v>
      </c>
      <c r="C18" s="5">
        <f t="shared" si="1"/>
        <v>71</v>
      </c>
      <c r="D18" s="1">
        <f>AVERAGE(B$2:B17)</f>
        <v>61.3125</v>
      </c>
      <c r="E18" s="1">
        <f t="shared" si="0"/>
        <v>-21</v>
      </c>
      <c r="F18" s="1">
        <f t="shared" si="2"/>
        <v>21</v>
      </c>
      <c r="G18" s="5">
        <f t="shared" si="3"/>
        <v>76.5</v>
      </c>
      <c r="H18" s="1">
        <f t="shared" si="6"/>
        <v>73.666666666666671</v>
      </c>
      <c r="I18" s="1">
        <f t="shared" si="9"/>
        <v>70.5</v>
      </c>
      <c r="J18" s="7">
        <f t="shared" si="7"/>
        <v>73.699999999999989</v>
      </c>
      <c r="K18" s="5">
        <f t="shared" si="8"/>
        <v>72.718930666062064</v>
      </c>
      <c r="L18" s="1">
        <f t="shared" si="4"/>
        <v>71.1600341796875</v>
      </c>
      <c r="M18" s="1">
        <f t="shared" si="5"/>
        <v>66.64609878140044</v>
      </c>
    </row>
    <row r="19" spans="1:13" x14ac:dyDescent="0.35">
      <c r="A19" s="2">
        <v>18</v>
      </c>
      <c r="B19" s="3"/>
      <c r="C19" s="5">
        <f t="shared" si="1"/>
        <v>50</v>
      </c>
      <c r="D19" s="1">
        <f>AVERAGE(B$2:B18)</f>
        <v>60.647058823529413</v>
      </c>
      <c r="E19" s="4"/>
      <c r="F19" s="4"/>
      <c r="G19" s="5">
        <f>AVERAGE(B17:B18)</f>
        <v>60.5</v>
      </c>
      <c r="H19" s="1">
        <f>AVERAGE(B16:B18)</f>
        <v>67.666666666666671</v>
      </c>
      <c r="I19" s="1">
        <f>AVERAGE(B15:B18)</f>
        <v>67.75</v>
      </c>
      <c r="J19" s="7">
        <f>0.5*B18+0.3*B17+0.2*B16</f>
        <v>62.7</v>
      </c>
      <c r="K19" s="5">
        <f>0.7*B18+0.3*K18</f>
        <v>56.815679199818618</v>
      </c>
      <c r="L19" s="1">
        <f t="shared" si="4"/>
        <v>60.58001708984375</v>
      </c>
      <c r="M19" s="1">
        <f>0.3*B18+0.7*M18</f>
        <v>61.652269146980302</v>
      </c>
    </row>
    <row r="21" spans="1:13" x14ac:dyDescent="0.35">
      <c r="B21" s="1" t="s">
        <v>2</v>
      </c>
      <c r="C21" s="5">
        <f t="array" ref="C21">AVERAGE(ABS($B3:$B18-C3:C18))</f>
        <v>16</v>
      </c>
      <c r="D21" s="1">
        <f t="array" ref="D21">AVERAGE(ABS($B3:$B18-D3:D18))</f>
        <v>15.216616283022535</v>
      </c>
      <c r="E21" s="1">
        <f t="array" ref="E21">AVERAGE(ABS($B3:$B18-E3:E18))</f>
        <v>61.3125</v>
      </c>
      <c r="F21" s="1">
        <f t="array" ref="F21">AVERAGE(ABS($B3:$B18-F3:F18))</f>
        <v>42.9375</v>
      </c>
      <c r="G21" s="1">
        <f t="array" ref="G21">AVERAGE(ABS($B4:$B18-G4:G18))</f>
        <v>13.633333333333333</v>
      </c>
      <c r="H21" s="1">
        <f t="array" ref="H21">AVERAGE(ABS($B5:$B18-H5:H18))</f>
        <v>14.857142857142861</v>
      </c>
      <c r="I21" s="1">
        <f t="array" ref="I21">AVERAGE(ABS($B6:$B18-I6:I18))</f>
        <v>16.134615384615383</v>
      </c>
      <c r="J21" s="7">
        <f t="array" ref="J21">AVERAGE(ABS($B5:$B18-J5:J18))</f>
        <v>14.149999999999997</v>
      </c>
      <c r="K21" s="5">
        <f t="array" ref="K21">AVERAGE(ABS($B3:$B18-K3:K18))</f>
        <v>14.718588707907902</v>
      </c>
      <c r="L21" s="1">
        <f t="array" ref="L21">AVERAGE(ABS($B3:$B18-L3:L18))</f>
        <v>14.930854797363281</v>
      </c>
      <c r="M21" s="1">
        <f t="array" ref="M21">AVERAGE(ABS($B3:$B18-M3:M18))</f>
        <v>16.152369104745958</v>
      </c>
    </row>
    <row r="22" spans="1:13" x14ac:dyDescent="0.35">
      <c r="B22" s="1" t="s">
        <v>3</v>
      </c>
      <c r="C22" s="5">
        <f t="array" ref="C22">AVERAGE(($B3:$B18-C3:C18)^2)</f>
        <v>367.5</v>
      </c>
      <c r="D22" s="1">
        <f t="array" ref="D22">AVERAGE(($B3:$B18-D3:D18)^2)</f>
        <v>339.50821889001247</v>
      </c>
      <c r="E22" s="1">
        <f t="array" ref="E22">AVERAGE(($B3:$B18-E3:E18)^2)</f>
        <v>4005.5625</v>
      </c>
      <c r="F22" s="1">
        <f t="array" ref="F22">AVERAGE(($B3:$B18-F3:F18)^2)</f>
        <v>2195.5625</v>
      </c>
      <c r="G22" s="1">
        <f t="array" ref="G22">AVERAGE(($B4:$B18-G4:G18)^2)</f>
        <v>254.38333333333333</v>
      </c>
      <c r="H22" s="1">
        <f t="array" ref="H22">AVERAGE(($B5:$B18-H5:H18)^2)</f>
        <v>299.84126984126988</v>
      </c>
      <c r="I22" s="1">
        <f t="array" ref="I22">AVERAGE(($B6:$B18-I6:I18)^2)</f>
        <v>355.24519230769232</v>
      </c>
      <c r="J22" s="7">
        <f t="array" ref="J22">AVERAGE(($B5:$B18-J5:J18)^2)</f>
        <v>267.96214285714291</v>
      </c>
      <c r="K22" s="5">
        <f t="array" ref="K22">AVERAGE(($B3:$B18-K3:K18)^2)</f>
        <v>339.03410543199334</v>
      </c>
      <c r="L22" s="1">
        <f t="array" ref="L22">AVERAGE(($B3:$B18-L3:L18)^2)</f>
        <v>340.76611377764493</v>
      </c>
      <c r="M22" s="1">
        <f t="array" ref="M22">AVERAGE(($B3:$B18-M3:M18)^2)</f>
        <v>359.18035700593367</v>
      </c>
    </row>
    <row r="23" spans="1:13" x14ac:dyDescent="0.35">
      <c r="B23" s="1" t="s">
        <v>4</v>
      </c>
      <c r="C23" s="5">
        <f>SQRT(C22)</f>
        <v>19.170289512680814</v>
      </c>
      <c r="D23" s="1">
        <f>SQRT(D22)</f>
        <v>18.425748801338102</v>
      </c>
      <c r="E23" s="1">
        <f t="shared" ref="E23:J23" si="10">SQRT(E22)</f>
        <v>63.289513349369344</v>
      </c>
      <c r="F23" s="1">
        <f t="shared" si="10"/>
        <v>46.856829811672064</v>
      </c>
      <c r="G23" s="1">
        <f t="shared" si="10"/>
        <v>15.949399152737175</v>
      </c>
      <c r="H23" s="1">
        <f t="shared" si="10"/>
        <v>17.315925324430971</v>
      </c>
      <c r="I23" s="1">
        <f t="shared" si="10"/>
        <v>18.84794928653227</v>
      </c>
      <c r="J23" s="7">
        <f t="shared" si="10"/>
        <v>16.369549256382808</v>
      </c>
      <c r="K23" s="5">
        <f>SQRT(K22)</f>
        <v>18.412878792627549</v>
      </c>
      <c r="L23" s="1">
        <f t="shared" ref="L23:M23" si="11">SQRT(L22)</f>
        <v>18.459851401829997</v>
      </c>
      <c r="M23" s="1">
        <f t="shared" si="11"/>
        <v>18.952054163228155</v>
      </c>
    </row>
    <row r="24" spans="1:13" x14ac:dyDescent="0.35">
      <c r="D24" s="1" t="s">
        <v>16</v>
      </c>
      <c r="G24" s="5" t="s">
        <v>17</v>
      </c>
    </row>
  </sheetData>
  <conditionalFormatting sqref="G21:I2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2:I2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1:M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Tablet computer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pan chen</cp:lastModifiedBy>
  <dcterms:created xsi:type="dcterms:W3CDTF">2001-09-08T01:06:33Z</dcterms:created>
  <dcterms:modified xsi:type="dcterms:W3CDTF">2017-12-11T02:01:55Z</dcterms:modified>
</cp:coreProperties>
</file>