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 chen\OneDrive\MBC638\Week 8 - Population Mean\"/>
    </mc:Choice>
  </mc:AlternateContent>
  <xr:revisionPtr revIDLastSave="0" documentId="32E8992462E9FB08B5362B3A2E4BD9F08C78A969" xr6:coauthVersionLast="24" xr6:coauthVersionMax="24" xr10:uidLastSave="{00000000-0000-0000-0000-000000000000}"/>
  <bookViews>
    <workbookView xWindow="0" yWindow="0" windowWidth="19200" windowHeight="8220" xr2:uid="{00000000-000D-0000-FFFF-FFFF00000000}"/>
  </bookViews>
  <sheets>
    <sheet name="GM vs Gold" sheetId="2" r:id="rId1"/>
  </sheets>
  <definedNames>
    <definedName name="LTable">#REF!</definedName>
    <definedName name="_xlnm.Print_Area" localSheetId="0">'GM vs Gold'!$A$1:$E$15</definedName>
  </definedNames>
  <calcPr calcId="171027"/>
</workbook>
</file>

<file path=xl/calcChain.xml><?xml version="1.0" encoding="utf-8"?>
<calcChain xmlns="http://schemas.openxmlformats.org/spreadsheetml/2006/main">
  <c r="C8" i="2" l="1"/>
  <c r="C10" i="2"/>
  <c r="C11" i="2" s="1"/>
  <c r="C12" i="2" s="1"/>
  <c r="B10" i="2"/>
  <c r="B21" i="2" s="1"/>
  <c r="B17" i="2" l="1"/>
  <c r="H91" i="2"/>
  <c r="H143" i="2"/>
  <c r="H191" i="2"/>
  <c r="H17" i="2"/>
  <c r="H33" i="2"/>
  <c r="H49" i="2"/>
  <c r="H65" i="2"/>
  <c r="H81" i="2"/>
  <c r="H97" i="2"/>
  <c r="H113" i="2"/>
  <c r="H129" i="2"/>
  <c r="H145" i="2"/>
  <c r="H161" i="2"/>
  <c r="H177" i="2"/>
  <c r="H193" i="2"/>
  <c r="H209" i="2"/>
  <c r="H51" i="2"/>
  <c r="H99" i="2"/>
  <c r="H147" i="2"/>
  <c r="H195" i="2"/>
  <c r="H22" i="2"/>
  <c r="H38" i="2"/>
  <c r="H54" i="2"/>
  <c r="H70" i="2"/>
  <c r="H86" i="2"/>
  <c r="H102" i="2"/>
  <c r="H118" i="2"/>
  <c r="H134" i="2"/>
  <c r="H150" i="2"/>
  <c r="H166" i="2"/>
  <c r="H182" i="2"/>
  <c r="H198" i="2"/>
  <c r="D18" i="2"/>
  <c r="H55" i="2"/>
  <c r="H107" i="2"/>
  <c r="H155" i="2"/>
  <c r="H199" i="2"/>
  <c r="B11" i="2"/>
  <c r="B12" i="2" s="1"/>
  <c r="B14" i="2"/>
  <c r="C18" i="2"/>
  <c r="B15" i="2" l="1"/>
  <c r="H187" i="2"/>
  <c r="H139" i="2"/>
  <c r="H95" i="2"/>
  <c r="H43" i="2"/>
  <c r="H210" i="2"/>
  <c r="H194" i="2"/>
  <c r="H178" i="2"/>
  <c r="H162" i="2"/>
  <c r="H146" i="2"/>
  <c r="H130" i="2"/>
  <c r="H114" i="2"/>
  <c r="H98" i="2"/>
  <c r="H82" i="2"/>
  <c r="H66" i="2"/>
  <c r="H50" i="2"/>
  <c r="H34" i="2"/>
  <c r="H18" i="2"/>
  <c r="H183" i="2"/>
  <c r="H135" i="2"/>
  <c r="H87" i="2"/>
  <c r="H39" i="2"/>
  <c r="H205" i="2"/>
  <c r="H189" i="2"/>
  <c r="H173" i="2"/>
  <c r="H157" i="2"/>
  <c r="H141" i="2"/>
  <c r="H125" i="2"/>
  <c r="H109" i="2"/>
  <c r="H93" i="2"/>
  <c r="H77" i="2"/>
  <c r="H61" i="2"/>
  <c r="H45" i="2"/>
  <c r="H29" i="2"/>
  <c r="H13" i="2"/>
  <c r="H175" i="2"/>
  <c r="H131" i="2"/>
  <c r="H79" i="2"/>
  <c r="H35" i="2"/>
  <c r="H208" i="2"/>
  <c r="H192" i="2"/>
  <c r="H176" i="2"/>
  <c r="H160" i="2"/>
  <c r="H144" i="2"/>
  <c r="H128" i="2"/>
  <c r="H112" i="2"/>
  <c r="H96" i="2"/>
  <c r="H80" i="2"/>
  <c r="H64" i="2"/>
  <c r="H48" i="2"/>
  <c r="H32" i="2"/>
  <c r="H16" i="2"/>
  <c r="H179" i="2"/>
  <c r="H127" i="2"/>
  <c r="H83" i="2"/>
  <c r="H31" i="2"/>
  <c r="H206" i="2"/>
  <c r="H190" i="2"/>
  <c r="H174" i="2"/>
  <c r="H158" i="2"/>
  <c r="H142" i="2"/>
  <c r="H126" i="2"/>
  <c r="H110" i="2"/>
  <c r="H94" i="2"/>
  <c r="H78" i="2"/>
  <c r="H62" i="2"/>
  <c r="H46" i="2"/>
  <c r="H30" i="2"/>
  <c r="H14" i="2"/>
  <c r="H171" i="2"/>
  <c r="H123" i="2"/>
  <c r="H75" i="2"/>
  <c r="H23" i="2"/>
  <c r="H201" i="2"/>
  <c r="H185" i="2"/>
  <c r="H169" i="2"/>
  <c r="H153" i="2"/>
  <c r="H137" i="2"/>
  <c r="H121" i="2"/>
  <c r="H105" i="2"/>
  <c r="H89" i="2"/>
  <c r="H73" i="2"/>
  <c r="H57" i="2"/>
  <c r="H41" i="2"/>
  <c r="H25" i="2"/>
  <c r="H211" i="2"/>
  <c r="H163" i="2"/>
  <c r="H119" i="2"/>
  <c r="H67" i="2"/>
  <c r="H27" i="2"/>
  <c r="H204" i="2"/>
  <c r="H188" i="2"/>
  <c r="H172" i="2"/>
  <c r="H156" i="2"/>
  <c r="H140" i="2"/>
  <c r="H124" i="2"/>
  <c r="H108" i="2"/>
  <c r="H92" i="2"/>
  <c r="H76" i="2"/>
  <c r="H60" i="2"/>
  <c r="H44" i="2"/>
  <c r="H28" i="2"/>
  <c r="E18" i="2"/>
  <c r="H47" i="2"/>
  <c r="H212" i="2"/>
  <c r="H196" i="2"/>
  <c r="H180" i="2"/>
  <c r="H164" i="2"/>
  <c r="H148" i="2"/>
  <c r="H132" i="2"/>
  <c r="H116" i="2"/>
  <c r="H100" i="2"/>
  <c r="H84" i="2"/>
  <c r="H68" i="2"/>
  <c r="H52" i="2"/>
  <c r="H36" i="2"/>
  <c r="H20" i="2"/>
  <c r="B18" i="2"/>
  <c r="H167" i="2"/>
  <c r="H115" i="2"/>
  <c r="H71" i="2"/>
  <c r="H19" i="2"/>
  <c r="H202" i="2"/>
  <c r="H186" i="2"/>
  <c r="H170" i="2"/>
  <c r="H154" i="2"/>
  <c r="H138" i="2"/>
  <c r="H122" i="2"/>
  <c r="H106" i="2"/>
  <c r="H90" i="2"/>
  <c r="H74" i="2"/>
  <c r="H58" i="2"/>
  <c r="H42" i="2"/>
  <c r="H26" i="2"/>
  <c r="H207" i="2"/>
  <c r="H159" i="2"/>
  <c r="H111" i="2"/>
  <c r="H63" i="2"/>
  <c r="H12" i="2"/>
  <c r="H197" i="2"/>
  <c r="H181" i="2"/>
  <c r="H165" i="2"/>
  <c r="H149" i="2"/>
  <c r="H133" i="2"/>
  <c r="H117" i="2"/>
  <c r="H101" i="2"/>
  <c r="H85" i="2"/>
  <c r="H69" i="2"/>
  <c r="H53" i="2"/>
  <c r="H37" i="2"/>
  <c r="H21" i="2"/>
  <c r="H203" i="2"/>
  <c r="H151" i="2"/>
  <c r="H103" i="2"/>
  <c r="H59" i="2"/>
  <c r="H15" i="2"/>
  <c r="H200" i="2"/>
  <c r="H184" i="2"/>
  <c r="H168" i="2"/>
  <c r="H152" i="2"/>
  <c r="H136" i="2"/>
  <c r="H120" i="2"/>
  <c r="H104" i="2"/>
  <c r="H88" i="2"/>
  <c r="H72" i="2"/>
  <c r="H56" i="2"/>
  <c r="H40" i="2"/>
  <c r="H24" i="2"/>
</calcChain>
</file>

<file path=xl/sharedStrings.xml><?xml version="1.0" encoding="utf-8"?>
<sst xmlns="http://schemas.openxmlformats.org/spreadsheetml/2006/main" count="24" uniqueCount="23">
  <si>
    <t>Economic outcome</t>
  </si>
  <si>
    <t>Probability</t>
  </si>
  <si>
    <t>GM Return</t>
  </si>
  <si>
    <t>Gold Return</t>
  </si>
  <si>
    <t>Depression</t>
  </si>
  <si>
    <t>Recession</t>
  </si>
  <si>
    <t>Normal</t>
  </si>
  <si>
    <t>Boom</t>
  </si>
  <si>
    <t>GM</t>
  </si>
  <si>
    <t>Gold</t>
  </si>
  <si>
    <t>Means</t>
  </si>
  <si>
    <t>Variances</t>
  </si>
  <si>
    <t>Stdevs</t>
  </si>
  <si>
    <t>Covariance</t>
  </si>
  <si>
    <t>Correlation</t>
  </si>
  <si>
    <t>Portfolio: return</t>
  </si>
  <si>
    <t>Portfolio: variance</t>
  </si>
  <si>
    <r>
      <t>Risk-free rate (</t>
    </r>
    <r>
      <rPr>
        <sz val="11"/>
        <color rgb="FF00B0F0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)</t>
    </r>
  </si>
  <si>
    <t>GM's effective E(return)</t>
  </si>
  <si>
    <t>Effective rate of return = nominal rate of return -- risk-free rate</t>
  </si>
  <si>
    <t>GM vs Gold</t>
  </si>
  <si>
    <t>Portfolio variance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</si>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</sst>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1"/>
      <color rgb="FFFF00FF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 wrapText="1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Continuous"/>
    </xf>
    <xf numFmtId="2" fontId="0" fillId="0" borderId="0" xfId="0" applyNumberFormat="1" applyFill="1" applyAlignment="1">
      <alignment horizontal="centerContinuous"/>
    </xf>
    <xf numFmtId="164" fontId="0" fillId="0" borderId="0" xfId="0" applyNumberFormat="1" applyFill="1"/>
    <xf numFmtId="165" fontId="0" fillId="0" borderId="0" xfId="0" applyNumberFormat="1" applyFill="1"/>
    <xf numFmtId="2" fontId="0" fillId="2" borderId="0" xfId="0" applyNumberFormat="1" applyFill="1" applyBorder="1"/>
    <xf numFmtId="9" fontId="0" fillId="0" borderId="0" xfId="1" applyFont="1" applyFill="1"/>
    <xf numFmtId="9" fontId="0" fillId="0" borderId="0" xfId="1" applyFont="1" applyFill="1" applyBorder="1"/>
    <xf numFmtId="165" fontId="0" fillId="0" borderId="0" xfId="0" applyNumberFormat="1"/>
    <xf numFmtId="165" fontId="0" fillId="0" borderId="0" xfId="0" applyNumberFormat="1" applyFill="1" applyAlignment="1">
      <alignment horizontal="right"/>
    </xf>
    <xf numFmtId="164" fontId="0" fillId="0" borderId="1" xfId="0" applyNumberFormat="1" applyFill="1" applyBorder="1"/>
    <xf numFmtId="165" fontId="0" fillId="0" borderId="1" xfId="0" applyNumberFormat="1" applyFill="1" applyBorder="1"/>
    <xf numFmtId="2" fontId="0" fillId="2" borderId="0" xfId="1" applyNumberFormat="1" applyFont="1" applyFill="1" applyBorder="1"/>
    <xf numFmtId="164" fontId="0" fillId="0" borderId="1" xfId="1" applyNumberFormat="1" applyFont="1" applyFill="1" applyBorder="1"/>
    <xf numFmtId="2" fontId="4" fillId="3" borderId="0" xfId="0" applyNumberFormat="1" applyFont="1" applyFill="1"/>
    <xf numFmtId="0" fontId="3" fillId="0" borderId="0" xfId="0" applyFont="1"/>
    <xf numFmtId="165" fontId="3" fillId="0" borderId="0" xfId="0" applyNumberFormat="1" applyFont="1" applyFill="1"/>
    <xf numFmtId="0" fontId="5" fillId="0" borderId="0" xfId="0" applyFont="1"/>
    <xf numFmtId="9" fontId="0" fillId="4" borderId="2" xfId="1" applyFont="1" applyFill="1" applyBorder="1"/>
    <xf numFmtId="0" fontId="0" fillId="4" borderId="3" xfId="0" applyFill="1" applyBorder="1"/>
    <xf numFmtId="0" fontId="0" fillId="4" borderId="4" xfId="0" applyFill="1" applyBorder="1"/>
    <xf numFmtId="0" fontId="6" fillId="5" borderId="0" xfId="0" applyFont="1" applyFill="1"/>
    <xf numFmtId="165" fontId="0" fillId="0" borderId="1" xfId="0" applyNumberFormat="1" applyBorder="1"/>
    <xf numFmtId="164" fontId="0" fillId="0" borderId="1" xfId="0" applyNumberFormat="1" applyBorder="1"/>
    <xf numFmtId="0" fontId="7" fillId="0" borderId="0" xfId="0" applyFont="1"/>
    <xf numFmtId="165" fontId="7" fillId="0" borderId="0" xfId="0" applyNumberFormat="1" applyFont="1" applyFill="1"/>
    <xf numFmtId="165" fontId="4" fillId="0" borderId="1" xfId="0" applyNumberFormat="1" applyFont="1" applyFill="1" applyBorder="1"/>
    <xf numFmtId="164" fontId="4" fillId="0" borderId="1" xfId="0" applyNumberFormat="1" applyFont="1" applyFill="1" applyBorder="1"/>
    <xf numFmtId="0" fontId="8" fillId="0" borderId="0" xfId="0" applyFont="1"/>
    <xf numFmtId="165" fontId="8" fillId="0" borderId="0" xfId="0" applyNumberFormat="1" applyFont="1" applyFill="1"/>
    <xf numFmtId="0" fontId="0" fillId="6" borderId="0" xfId="0" applyFill="1"/>
    <xf numFmtId="0" fontId="0" fillId="0" borderId="0" xfId="0" applyFill="1" applyAlignment="1">
      <alignment horizontal="left"/>
    </xf>
    <xf numFmtId="0" fontId="4" fillId="0" borderId="5" xfId="0" applyFont="1" applyBorder="1"/>
    <xf numFmtId="2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'GM vs Gold'!$H$11</c:f>
              <c:strCache>
                <c:ptCount val="1"/>
                <c:pt idx="0">
                  <c:v>Portfolio variance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'GM vs Gold'!$G$12:$G$212</c:f>
              <c:numCache>
                <c:formatCode>General</c:formatCode>
                <c:ptCount val="2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</c:numCache>
            </c:numRef>
          </c:xVal>
          <c:yVal>
            <c:numRef>
              <c:f>'GM vs Gold'!$H$12:$H$212</c:f>
              <c:numCache>
                <c:formatCode>General</c:formatCode>
                <c:ptCount val="201"/>
                <c:pt idx="0">
                  <c:v>3.6675341791378435E-4</c:v>
                </c:pt>
                <c:pt idx="1">
                  <c:v>4.8006828373464705E-4</c:v>
                </c:pt>
                <c:pt idx="2">
                  <c:v>5.9338314955550628E-4</c:v>
                </c:pt>
                <c:pt idx="3">
                  <c:v>7.0669801537637071E-4</c:v>
                </c:pt>
                <c:pt idx="4">
                  <c:v>8.2001288119723167E-4</c:v>
                </c:pt>
                <c:pt idx="5">
                  <c:v>9.3332774701809437E-4</c:v>
                </c:pt>
                <c:pt idx="6">
                  <c:v>1.0466426128389571E-3</c:v>
                </c:pt>
                <c:pt idx="7">
                  <c:v>1.159957478659818E-3</c:v>
                </c:pt>
                <c:pt idx="8">
                  <c:v>1.273272344480679E-3</c:v>
                </c:pt>
                <c:pt idx="9">
                  <c:v>1.3865872103015417E-3</c:v>
                </c:pt>
                <c:pt idx="10">
                  <c:v>1.4999020761224044E-3</c:v>
                </c:pt>
                <c:pt idx="11">
                  <c:v>1.6132169419432688E-3</c:v>
                </c:pt>
                <c:pt idx="12">
                  <c:v>1.7265318077641281E-3</c:v>
                </c:pt>
                <c:pt idx="13">
                  <c:v>1.8398466735849925E-3</c:v>
                </c:pt>
                <c:pt idx="14">
                  <c:v>1.9531615394058535E-3</c:v>
                </c:pt>
                <c:pt idx="15">
                  <c:v>2.0664764052267161E-3</c:v>
                </c:pt>
                <c:pt idx="16">
                  <c:v>2.1797912710475788E-3</c:v>
                </c:pt>
                <c:pt idx="17">
                  <c:v>2.2931061368684415E-3</c:v>
                </c:pt>
                <c:pt idx="18">
                  <c:v>2.4064210026893042E-3</c:v>
                </c:pt>
                <c:pt idx="19">
                  <c:v>2.5197358685101635E-3</c:v>
                </c:pt>
                <c:pt idx="20">
                  <c:v>2.6330507343310262E-3</c:v>
                </c:pt>
                <c:pt idx="21">
                  <c:v>2.7463656001518889E-3</c:v>
                </c:pt>
                <c:pt idx="22">
                  <c:v>2.8596804659727498E-3</c:v>
                </c:pt>
                <c:pt idx="23">
                  <c:v>2.9729953317936143E-3</c:v>
                </c:pt>
                <c:pt idx="24">
                  <c:v>3.0863101976144752E-3</c:v>
                </c:pt>
                <c:pt idx="25">
                  <c:v>3.1996250634353379E-3</c:v>
                </c:pt>
                <c:pt idx="26">
                  <c:v>3.3129399292562006E-3</c:v>
                </c:pt>
                <c:pt idx="27">
                  <c:v>3.4262547950770616E-3</c:v>
                </c:pt>
                <c:pt idx="28">
                  <c:v>3.5395696608979243E-3</c:v>
                </c:pt>
                <c:pt idx="29">
                  <c:v>3.652884526718787E-3</c:v>
                </c:pt>
                <c:pt idx="30">
                  <c:v>3.7661993925396479E-3</c:v>
                </c:pt>
                <c:pt idx="31">
                  <c:v>3.8795142583605124E-3</c:v>
                </c:pt>
                <c:pt idx="32">
                  <c:v>3.9928291241813725E-3</c:v>
                </c:pt>
                <c:pt idx="33">
                  <c:v>4.1061439900022352E-3</c:v>
                </c:pt>
                <c:pt idx="34">
                  <c:v>4.2194588558230961E-3</c:v>
                </c:pt>
                <c:pt idx="35">
                  <c:v>4.3327737216439588E-3</c:v>
                </c:pt>
                <c:pt idx="36">
                  <c:v>4.4460885874648215E-3</c:v>
                </c:pt>
                <c:pt idx="37">
                  <c:v>4.5594034532856834E-3</c:v>
                </c:pt>
                <c:pt idx="38">
                  <c:v>4.6727183191065461E-3</c:v>
                </c:pt>
                <c:pt idx="39">
                  <c:v>4.786033184927407E-3</c:v>
                </c:pt>
                <c:pt idx="40">
                  <c:v>4.8993480507482706E-3</c:v>
                </c:pt>
                <c:pt idx="41">
                  <c:v>5.0126629165691333E-3</c:v>
                </c:pt>
                <c:pt idx="42">
                  <c:v>5.1259777823899951E-3</c:v>
                </c:pt>
                <c:pt idx="43">
                  <c:v>5.2392926482108569E-3</c:v>
                </c:pt>
                <c:pt idx="44">
                  <c:v>5.352607514031717E-3</c:v>
                </c:pt>
                <c:pt idx="45">
                  <c:v>5.4659223798525806E-3</c:v>
                </c:pt>
                <c:pt idx="46">
                  <c:v>5.5792372456734433E-3</c:v>
                </c:pt>
                <c:pt idx="47">
                  <c:v>5.6925521114943051E-3</c:v>
                </c:pt>
                <c:pt idx="48">
                  <c:v>5.8058669773151678E-3</c:v>
                </c:pt>
                <c:pt idx="49">
                  <c:v>5.9191818431360305E-3</c:v>
                </c:pt>
                <c:pt idx="50">
                  <c:v>6.0324967089568924E-3</c:v>
                </c:pt>
                <c:pt idx="51">
                  <c:v>6.1458115747777533E-3</c:v>
                </c:pt>
                <c:pt idx="52">
                  <c:v>6.259126440598616E-3</c:v>
                </c:pt>
                <c:pt idx="53">
                  <c:v>6.3724413064194787E-3</c:v>
                </c:pt>
                <c:pt idx="54">
                  <c:v>6.4857561722403397E-3</c:v>
                </c:pt>
                <c:pt idx="55">
                  <c:v>6.5990710380612024E-3</c:v>
                </c:pt>
                <c:pt idx="56">
                  <c:v>6.7123859038820642E-3</c:v>
                </c:pt>
                <c:pt idx="57">
                  <c:v>6.8257007697029382E-3</c:v>
                </c:pt>
                <c:pt idx="58">
                  <c:v>6.9390156355238009E-3</c:v>
                </c:pt>
                <c:pt idx="59">
                  <c:v>7.0523305013446627E-3</c:v>
                </c:pt>
                <c:pt idx="60">
                  <c:v>7.1656453671655237E-3</c:v>
                </c:pt>
                <c:pt idx="61">
                  <c:v>7.2789602329863864E-3</c:v>
                </c:pt>
                <c:pt idx="62">
                  <c:v>7.3922750988072491E-3</c:v>
                </c:pt>
                <c:pt idx="63">
                  <c:v>7.5055899646281118E-3</c:v>
                </c:pt>
                <c:pt idx="64">
                  <c:v>7.6189048304489736E-3</c:v>
                </c:pt>
                <c:pt idx="65">
                  <c:v>7.7322196962698363E-3</c:v>
                </c:pt>
                <c:pt idx="66">
                  <c:v>7.8455345620906981E-3</c:v>
                </c:pt>
                <c:pt idx="67">
                  <c:v>7.9588494279115608E-3</c:v>
                </c:pt>
                <c:pt idx="68">
                  <c:v>8.0721642937324235E-3</c:v>
                </c:pt>
                <c:pt idx="69">
                  <c:v>8.1854791595532845E-3</c:v>
                </c:pt>
                <c:pt idx="70">
                  <c:v>8.2987940253741455E-3</c:v>
                </c:pt>
                <c:pt idx="71">
                  <c:v>8.4121088911950082E-3</c:v>
                </c:pt>
                <c:pt idx="72">
                  <c:v>8.5254237570158709E-3</c:v>
                </c:pt>
                <c:pt idx="73">
                  <c:v>8.6387386228367335E-3</c:v>
                </c:pt>
                <c:pt idx="74">
                  <c:v>8.7520534886575945E-3</c:v>
                </c:pt>
                <c:pt idx="75">
                  <c:v>8.8653683544784572E-3</c:v>
                </c:pt>
                <c:pt idx="76">
                  <c:v>8.9786832202993199E-3</c:v>
                </c:pt>
                <c:pt idx="77">
                  <c:v>9.0919980861201809E-3</c:v>
                </c:pt>
                <c:pt idx="78">
                  <c:v>9.2053129519410436E-3</c:v>
                </c:pt>
                <c:pt idx="79">
                  <c:v>9.3186278177619063E-3</c:v>
                </c:pt>
                <c:pt idx="80">
                  <c:v>9.431942683582769E-3</c:v>
                </c:pt>
                <c:pt idx="81">
                  <c:v>9.5452575494036299E-3</c:v>
                </c:pt>
                <c:pt idx="82">
                  <c:v>9.6585724152244926E-3</c:v>
                </c:pt>
                <c:pt idx="83">
                  <c:v>9.7718872810453553E-3</c:v>
                </c:pt>
                <c:pt idx="84">
                  <c:v>9.8852021468662163E-3</c:v>
                </c:pt>
                <c:pt idx="85">
                  <c:v>9.998517012687079E-3</c:v>
                </c:pt>
                <c:pt idx="86">
                  <c:v>1.0111831878507942E-2</c:v>
                </c:pt>
                <c:pt idx="87">
                  <c:v>1.0225146744328803E-2</c:v>
                </c:pt>
                <c:pt idx="88">
                  <c:v>1.0338461610149665E-2</c:v>
                </c:pt>
                <c:pt idx="89">
                  <c:v>1.0451776475970528E-2</c:v>
                </c:pt>
                <c:pt idx="90">
                  <c:v>1.0565091341791389E-2</c:v>
                </c:pt>
                <c:pt idx="91">
                  <c:v>1.0678406207612252E-2</c:v>
                </c:pt>
                <c:pt idx="92">
                  <c:v>1.0791721073433114E-2</c:v>
                </c:pt>
                <c:pt idx="93">
                  <c:v>1.0905035939253977E-2</c:v>
                </c:pt>
                <c:pt idx="94">
                  <c:v>1.1018350805074838E-2</c:v>
                </c:pt>
                <c:pt idx="95">
                  <c:v>1.1131665670895701E-2</c:v>
                </c:pt>
                <c:pt idx="96">
                  <c:v>1.1244980536716563E-2</c:v>
                </c:pt>
                <c:pt idx="97">
                  <c:v>1.1358295402537424E-2</c:v>
                </c:pt>
                <c:pt idx="98">
                  <c:v>1.1471610268358287E-2</c:v>
                </c:pt>
                <c:pt idx="99">
                  <c:v>1.158492513417915E-2</c:v>
                </c:pt>
                <c:pt idx="100">
                  <c:v>1.169824E-2</c:v>
                </c:pt>
                <c:pt idx="101">
                  <c:v>1.1811554865820863E-2</c:v>
                </c:pt>
                <c:pt idx="102">
                  <c:v>1.1924869731641724E-2</c:v>
                </c:pt>
                <c:pt idx="103">
                  <c:v>1.2038184597462587E-2</c:v>
                </c:pt>
                <c:pt idx="104">
                  <c:v>1.2151499463283449E-2</c:v>
                </c:pt>
                <c:pt idx="105">
                  <c:v>1.2264814329104312E-2</c:v>
                </c:pt>
                <c:pt idx="106">
                  <c:v>1.2378129194925175E-2</c:v>
                </c:pt>
                <c:pt idx="107">
                  <c:v>1.2491444060746038E-2</c:v>
                </c:pt>
                <c:pt idx="108">
                  <c:v>1.2604758926566898E-2</c:v>
                </c:pt>
                <c:pt idx="109">
                  <c:v>1.2718073792387761E-2</c:v>
                </c:pt>
                <c:pt idx="110">
                  <c:v>1.2831388658208622E-2</c:v>
                </c:pt>
                <c:pt idx="111">
                  <c:v>1.2944703524029485E-2</c:v>
                </c:pt>
                <c:pt idx="112">
                  <c:v>1.3058018389850346E-2</c:v>
                </c:pt>
                <c:pt idx="113">
                  <c:v>1.3171333255671209E-2</c:v>
                </c:pt>
                <c:pt idx="114">
                  <c:v>1.3284648121492071E-2</c:v>
                </c:pt>
                <c:pt idx="115">
                  <c:v>1.3397962987312932E-2</c:v>
                </c:pt>
                <c:pt idx="116">
                  <c:v>1.3511277853133795E-2</c:v>
                </c:pt>
                <c:pt idx="117">
                  <c:v>1.3624592718954658E-2</c:v>
                </c:pt>
                <c:pt idx="118">
                  <c:v>1.373790758477552E-2</c:v>
                </c:pt>
                <c:pt idx="119">
                  <c:v>1.3851222450596381E-2</c:v>
                </c:pt>
                <c:pt idx="120">
                  <c:v>1.3964537316417244E-2</c:v>
                </c:pt>
                <c:pt idx="121">
                  <c:v>1.4077852182238105E-2</c:v>
                </c:pt>
                <c:pt idx="122">
                  <c:v>1.4191167048058968E-2</c:v>
                </c:pt>
                <c:pt idx="123">
                  <c:v>1.430448191387983E-2</c:v>
                </c:pt>
                <c:pt idx="124">
                  <c:v>1.4417796779700693E-2</c:v>
                </c:pt>
                <c:pt idx="125">
                  <c:v>1.4531111645521554E-2</c:v>
                </c:pt>
                <c:pt idx="126">
                  <c:v>1.4644426511342417E-2</c:v>
                </c:pt>
                <c:pt idx="127">
                  <c:v>1.4757741377163279E-2</c:v>
                </c:pt>
                <c:pt idx="128">
                  <c:v>1.4871056242984142E-2</c:v>
                </c:pt>
                <c:pt idx="129">
                  <c:v>1.4984371108805003E-2</c:v>
                </c:pt>
                <c:pt idx="130">
                  <c:v>1.5097685974625866E-2</c:v>
                </c:pt>
                <c:pt idx="131">
                  <c:v>1.5211000840446728E-2</c:v>
                </c:pt>
                <c:pt idx="132">
                  <c:v>1.5324315706267589E-2</c:v>
                </c:pt>
                <c:pt idx="133">
                  <c:v>1.5437630572088452E-2</c:v>
                </c:pt>
                <c:pt idx="134">
                  <c:v>1.5550945437909315E-2</c:v>
                </c:pt>
                <c:pt idx="135">
                  <c:v>1.5664260303730176E-2</c:v>
                </c:pt>
                <c:pt idx="136">
                  <c:v>1.5777575169551038E-2</c:v>
                </c:pt>
                <c:pt idx="137">
                  <c:v>1.5890890035371901E-2</c:v>
                </c:pt>
                <c:pt idx="138">
                  <c:v>1.6004204901192764E-2</c:v>
                </c:pt>
                <c:pt idx="139">
                  <c:v>1.6117519767013627E-2</c:v>
                </c:pt>
                <c:pt idx="140">
                  <c:v>1.6230834632834486E-2</c:v>
                </c:pt>
                <c:pt idx="141">
                  <c:v>1.6344149498655348E-2</c:v>
                </c:pt>
                <c:pt idx="142">
                  <c:v>1.6457464364476211E-2</c:v>
                </c:pt>
                <c:pt idx="143">
                  <c:v>1.6570779230297074E-2</c:v>
                </c:pt>
                <c:pt idx="144">
                  <c:v>1.6684094096117937E-2</c:v>
                </c:pt>
                <c:pt idx="145">
                  <c:v>1.6797408961938799E-2</c:v>
                </c:pt>
                <c:pt idx="146">
                  <c:v>1.6910723827759662E-2</c:v>
                </c:pt>
                <c:pt idx="147">
                  <c:v>1.7024038693580521E-2</c:v>
                </c:pt>
                <c:pt idx="148">
                  <c:v>1.7137353559401384E-2</c:v>
                </c:pt>
                <c:pt idx="149">
                  <c:v>1.7250668425222247E-2</c:v>
                </c:pt>
                <c:pt idx="150">
                  <c:v>1.7363983291043109E-2</c:v>
                </c:pt>
                <c:pt idx="151">
                  <c:v>1.7477298156863968E-2</c:v>
                </c:pt>
                <c:pt idx="152">
                  <c:v>1.7590613022684831E-2</c:v>
                </c:pt>
                <c:pt idx="153">
                  <c:v>1.7703927888505694E-2</c:v>
                </c:pt>
                <c:pt idx="154">
                  <c:v>1.7817242754326557E-2</c:v>
                </c:pt>
                <c:pt idx="155">
                  <c:v>1.7930557620147419E-2</c:v>
                </c:pt>
                <c:pt idx="156">
                  <c:v>1.8043872485968282E-2</c:v>
                </c:pt>
                <c:pt idx="157">
                  <c:v>1.8157187351789145E-2</c:v>
                </c:pt>
                <c:pt idx="158">
                  <c:v>1.8270502217610007E-2</c:v>
                </c:pt>
                <c:pt idx="159">
                  <c:v>1.8383817083430867E-2</c:v>
                </c:pt>
                <c:pt idx="160">
                  <c:v>1.8497131949251729E-2</c:v>
                </c:pt>
                <c:pt idx="161">
                  <c:v>1.8610446815072595E-2</c:v>
                </c:pt>
                <c:pt idx="162">
                  <c:v>1.8723761680893455E-2</c:v>
                </c:pt>
                <c:pt idx="163">
                  <c:v>1.8837076546714317E-2</c:v>
                </c:pt>
                <c:pt idx="164">
                  <c:v>1.895039141253518E-2</c:v>
                </c:pt>
                <c:pt idx="165">
                  <c:v>1.9063706278356043E-2</c:v>
                </c:pt>
                <c:pt idx="166">
                  <c:v>1.9177021144176905E-2</c:v>
                </c:pt>
                <c:pt idx="167">
                  <c:v>1.9290336009997765E-2</c:v>
                </c:pt>
                <c:pt idx="168">
                  <c:v>1.9403650875818627E-2</c:v>
                </c:pt>
                <c:pt idx="169">
                  <c:v>1.951696574163949E-2</c:v>
                </c:pt>
                <c:pt idx="170">
                  <c:v>1.9630280607460353E-2</c:v>
                </c:pt>
                <c:pt idx="171">
                  <c:v>1.9743595473281216E-2</c:v>
                </c:pt>
                <c:pt idx="172">
                  <c:v>1.9856910339102078E-2</c:v>
                </c:pt>
                <c:pt idx="173">
                  <c:v>1.9970225204922941E-2</c:v>
                </c:pt>
                <c:pt idx="174">
                  <c:v>2.00835400707438E-2</c:v>
                </c:pt>
                <c:pt idx="175">
                  <c:v>2.0196854936564663E-2</c:v>
                </c:pt>
                <c:pt idx="176">
                  <c:v>2.0310169802385526E-2</c:v>
                </c:pt>
                <c:pt idx="177">
                  <c:v>2.0423484668206385E-2</c:v>
                </c:pt>
                <c:pt idx="178">
                  <c:v>2.0536799534027251E-2</c:v>
                </c:pt>
                <c:pt idx="179">
                  <c:v>2.065011439984811E-2</c:v>
                </c:pt>
                <c:pt idx="180">
                  <c:v>2.0763429265668973E-2</c:v>
                </c:pt>
                <c:pt idx="181">
                  <c:v>2.0876744131489836E-2</c:v>
                </c:pt>
                <c:pt idx="182">
                  <c:v>2.0990058997310698E-2</c:v>
                </c:pt>
                <c:pt idx="183">
                  <c:v>2.1103373863131561E-2</c:v>
                </c:pt>
                <c:pt idx="184">
                  <c:v>2.1216688728952424E-2</c:v>
                </c:pt>
                <c:pt idx="185">
                  <c:v>2.1330003594773286E-2</c:v>
                </c:pt>
                <c:pt idx="186">
                  <c:v>2.1443318460594149E-2</c:v>
                </c:pt>
                <c:pt idx="187">
                  <c:v>2.1556633326415008E-2</c:v>
                </c:pt>
                <c:pt idx="188">
                  <c:v>2.1669948192235874E-2</c:v>
                </c:pt>
                <c:pt idx="189">
                  <c:v>2.178326305805673E-2</c:v>
                </c:pt>
                <c:pt idx="190">
                  <c:v>2.1896577923877596E-2</c:v>
                </c:pt>
                <c:pt idx="191">
                  <c:v>2.2009892789698459E-2</c:v>
                </c:pt>
                <c:pt idx="192">
                  <c:v>2.2123207655519322E-2</c:v>
                </c:pt>
                <c:pt idx="193">
                  <c:v>2.2236522521340181E-2</c:v>
                </c:pt>
                <c:pt idx="194">
                  <c:v>2.2349837387161044E-2</c:v>
                </c:pt>
                <c:pt idx="195">
                  <c:v>2.2463152252981906E-2</c:v>
                </c:pt>
                <c:pt idx="196">
                  <c:v>2.2576467118802769E-2</c:v>
                </c:pt>
                <c:pt idx="197">
                  <c:v>2.2689781984623632E-2</c:v>
                </c:pt>
                <c:pt idx="198">
                  <c:v>2.2803096850444494E-2</c:v>
                </c:pt>
                <c:pt idx="199">
                  <c:v>2.2916411716265354E-2</c:v>
                </c:pt>
                <c:pt idx="200">
                  <c:v>2.3029726582086216E-2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4-40FE-97BA-464E6901B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441744"/>
        <c:axId val="749442072"/>
      </c:scatterChart>
      <c:valAx>
        <c:axId val="749441744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Correlation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42072"/>
        <c:crosses val="autoZero"/>
        <c:crossBetween val="midCat"/>
      </c:valAx>
      <c:valAx>
        <c:axId val="7494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4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722307</xdr:colOff>
      <xdr:row>13</xdr:row>
      <xdr:rowOff>111672</xdr:rowOff>
    </xdr:from>
    <xdr:to>
      <xdr:col>2</xdr:col>
      <xdr:colOff>164234</xdr:colOff>
      <xdr:row>17</xdr:row>
      <xdr:rowOff>175118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67479" y="2588172"/>
          <a:ext cx="203927" cy="825446"/>
        </a:xfrm>
        <a:custGeom>
          <a:avLst/>
          <a:gdLst>
            <a:gd name="connsiteX0" fmla="*/ 26555 w 203927"/>
            <a:gd name="connsiteY0" fmla="*/ 0 h 825446"/>
            <a:gd name="connsiteX1" fmla="*/ 203918 w 203927"/>
            <a:gd name="connsiteY1" fmla="*/ 400707 h 825446"/>
            <a:gd name="connsiteX2" fmla="*/ 19987 w 203927"/>
            <a:gd name="connsiteY2" fmla="*/ 781707 h 825446"/>
            <a:gd name="connsiteX3" fmla="*/ 13418 w 203927"/>
            <a:gd name="connsiteY3" fmla="*/ 801414 h 8254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3927" h="825446">
              <a:moveTo>
                <a:pt x="26555" y="0"/>
              </a:moveTo>
              <a:cubicBezTo>
                <a:pt x="115784" y="135211"/>
                <a:pt x="205013" y="270423"/>
                <a:pt x="203918" y="400707"/>
              </a:cubicBezTo>
              <a:cubicBezTo>
                <a:pt x="202823" y="530991"/>
                <a:pt x="51737" y="714923"/>
                <a:pt x="19987" y="781707"/>
              </a:cubicBezTo>
              <a:cubicBezTo>
                <a:pt x="-11763" y="848491"/>
                <a:pt x="827" y="824952"/>
                <a:pt x="13418" y="801414"/>
              </a:cubicBezTo>
            </a:path>
          </a:pathLst>
        </a:custGeom>
        <a:noFill/>
        <a:ln>
          <a:solidFill>
            <a:srgbClr val="00206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578069</xdr:colOff>
      <xdr:row>14</xdr:row>
      <xdr:rowOff>19707</xdr:rowOff>
    </xdr:from>
    <xdr:to>
      <xdr:col>2</xdr:col>
      <xdr:colOff>578069</xdr:colOff>
      <xdr:row>17</xdr:row>
      <xdr:rowOff>13138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785241" y="2686707"/>
          <a:ext cx="0" cy="56493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645072</xdr:colOff>
      <xdr:row>14</xdr:row>
      <xdr:rowOff>21021</xdr:rowOff>
    </xdr:from>
    <xdr:to>
      <xdr:col>3</xdr:col>
      <xdr:colOff>645072</xdr:colOff>
      <xdr:row>17</xdr:row>
      <xdr:rowOff>14452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3633951" y="2688021"/>
          <a:ext cx="0" cy="564931"/>
        </a:xfrm>
        <a:prstGeom prst="straightConnector1">
          <a:avLst/>
        </a:prstGeom>
        <a:ln w="381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652955</xdr:colOff>
      <xdr:row>14</xdr:row>
      <xdr:rowOff>28904</xdr:rowOff>
    </xdr:from>
    <xdr:to>
      <xdr:col>4</xdr:col>
      <xdr:colOff>652955</xdr:colOff>
      <xdr:row>17</xdr:row>
      <xdr:rowOff>22335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469524" y="2695904"/>
          <a:ext cx="0" cy="564931"/>
        </a:xfrm>
        <a:prstGeom prst="straightConnector1">
          <a:avLst/>
        </a:prstGeom>
        <a:ln w="381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174078</xdr:colOff>
      <xdr:row>14</xdr:row>
      <xdr:rowOff>99848</xdr:rowOff>
    </xdr:from>
    <xdr:to>
      <xdr:col>14</xdr:col>
      <xdr:colOff>29561</xdr:colOff>
      <xdr:row>28</xdr:row>
      <xdr:rowOff>176048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2"/>
  <sheetViews>
    <sheetView tabSelected="1" topLeftCell="A7" zoomScale="145" zoomScaleNormal="145" workbookViewId="0">
      <selection activeCell="A20" sqref="A20:D22"/>
    </sheetView>
  </sheetViews>
  <sheetFormatPr defaultRowHeight="14.25" x14ac:dyDescent="0.45"/>
  <cols>
    <col min="1" max="1" width="21.73046875" customWidth="1"/>
    <col min="2" max="2" width="11.3984375" customWidth="1"/>
    <col min="3" max="3" width="11.73046875" customWidth="1"/>
    <col min="4" max="4" width="12.3984375" customWidth="1"/>
    <col min="5" max="5" width="11.265625" customWidth="1"/>
    <col min="6" max="6" width="9.1328125" style="36"/>
    <col min="7" max="7" width="10.59765625" customWidth="1"/>
    <col min="8" max="8" width="15.73046875" customWidth="1"/>
  </cols>
  <sheetData>
    <row r="1" spans="1:11" x14ac:dyDescent="0.45">
      <c r="A1" s="27" t="s">
        <v>20</v>
      </c>
      <c r="B1" s="1"/>
      <c r="C1" s="1"/>
      <c r="D1" s="1"/>
      <c r="E1" s="1"/>
    </row>
    <row r="2" spans="1:11" x14ac:dyDescent="0.45">
      <c r="A2" s="2"/>
      <c r="B2" s="2"/>
      <c r="C2" s="2"/>
      <c r="D2" s="2"/>
      <c r="E2" s="2"/>
    </row>
    <row r="3" spans="1:11" ht="15" customHeight="1" x14ac:dyDescent="0.45">
      <c r="A3" s="2" t="s">
        <v>0</v>
      </c>
      <c r="B3" s="3" t="s">
        <v>1</v>
      </c>
      <c r="C3" s="3" t="s">
        <v>2</v>
      </c>
      <c r="D3" s="3" t="s">
        <v>3</v>
      </c>
      <c r="E3" s="3"/>
    </row>
    <row r="4" spans="1:11" x14ac:dyDescent="0.45">
      <c r="A4" s="2" t="s">
        <v>4</v>
      </c>
      <c r="B4" s="11">
        <v>0.05</v>
      </c>
      <c r="C4" s="18">
        <v>-0.2</v>
      </c>
      <c r="D4" s="18">
        <v>0.05</v>
      </c>
      <c r="E4" s="2"/>
    </row>
    <row r="5" spans="1:11" x14ac:dyDescent="0.45">
      <c r="A5" s="2" t="s">
        <v>5</v>
      </c>
      <c r="B5" s="11">
        <v>0.3</v>
      </c>
      <c r="C5" s="18">
        <v>0.1</v>
      </c>
      <c r="D5" s="18">
        <v>0.2</v>
      </c>
      <c r="E5" s="2"/>
    </row>
    <row r="6" spans="1:11" x14ac:dyDescent="0.45">
      <c r="A6" s="2" t="s">
        <v>6</v>
      </c>
      <c r="B6" s="11">
        <v>0.5</v>
      </c>
      <c r="C6" s="18">
        <v>0.3</v>
      </c>
      <c r="D6" s="18">
        <v>-0.12</v>
      </c>
      <c r="E6" s="2"/>
    </row>
    <row r="7" spans="1:11" x14ac:dyDescent="0.45">
      <c r="A7" s="2" t="s">
        <v>7</v>
      </c>
      <c r="B7" s="11">
        <v>0.15</v>
      </c>
      <c r="C7" s="18">
        <v>0.5</v>
      </c>
      <c r="D7" s="18">
        <v>0.09</v>
      </c>
      <c r="E7" s="2"/>
    </row>
    <row r="8" spans="1:11" x14ac:dyDescent="0.45">
      <c r="A8" s="2"/>
      <c r="B8" s="2"/>
      <c r="C8" s="20">
        <f>1-D8</f>
        <v>0.4</v>
      </c>
      <c r="D8" s="20">
        <v>0.6</v>
      </c>
      <c r="E8" s="39" t="s">
        <v>22</v>
      </c>
    </row>
    <row r="9" spans="1:11" x14ac:dyDescent="0.45">
      <c r="A9" s="2"/>
      <c r="B9" s="5" t="s">
        <v>8</v>
      </c>
      <c r="C9" s="6" t="s">
        <v>9</v>
      </c>
      <c r="D9" s="4"/>
      <c r="E9" s="4"/>
    </row>
    <row r="10" spans="1:11" x14ac:dyDescent="0.45">
      <c r="A10" s="2" t="s">
        <v>10</v>
      </c>
      <c r="B10" s="19">
        <f>SUMPRODUCT(B4:B7,C4:C7)</f>
        <v>0.245</v>
      </c>
      <c r="C10" s="19">
        <f>SUMPRODUCT(B4:B7,D4:D7)</f>
        <v>1.6E-2</v>
      </c>
      <c r="D10" s="4"/>
      <c r="E10" s="4"/>
    </row>
    <row r="11" spans="1:11" x14ac:dyDescent="0.45">
      <c r="A11" s="2" t="s">
        <v>11</v>
      </c>
      <c r="B11" s="16">
        <f>SUMPRODUCT(C4:C7-B10,C4:C7-B10,$B4:$B7)</f>
        <v>2.7474999999999999E-2</v>
      </c>
      <c r="C11" s="16">
        <f>SUMPRODUCT(D4:D7-C10,D4:D7-C10,$B4:$B7)</f>
        <v>2.0284E-2</v>
      </c>
      <c r="D11" s="4"/>
      <c r="E11" s="4"/>
      <c r="G11" s="38" t="s">
        <v>14</v>
      </c>
      <c r="H11" s="38" t="s">
        <v>21</v>
      </c>
    </row>
    <row r="12" spans="1:11" x14ac:dyDescent="0.45">
      <c r="A12" s="2" t="s">
        <v>12</v>
      </c>
      <c r="B12" s="19">
        <f>SQRT(B11)</f>
        <v>0.16575584454250775</v>
      </c>
      <c r="C12" s="19">
        <f>SQRT(C11)</f>
        <v>0.14242190842703942</v>
      </c>
      <c r="G12" s="2">
        <v>-1</v>
      </c>
      <c r="H12" s="37">
        <f>$C$8^2*$B$11+$D$8^2*$C$11+2*$C$8*$D$8*G12*$B$12*$C$12</f>
        <v>3.6675341791378435E-4</v>
      </c>
      <c r="I12" s="8"/>
      <c r="J12" s="7"/>
      <c r="K12" s="7"/>
    </row>
    <row r="13" spans="1:11" x14ac:dyDescent="0.45">
      <c r="G13" s="2">
        <v>-0.99</v>
      </c>
      <c r="H13" s="37">
        <f t="shared" ref="H13:H76" si="0">$C$8^2*$B$11+$D$8^2*$C$11+2*$C$8*$D$8*G13*$B$12*$C$12</f>
        <v>4.8006828373464705E-4</v>
      </c>
      <c r="I13" s="5"/>
      <c r="J13" s="5"/>
      <c r="K13" s="5"/>
    </row>
    <row r="14" spans="1:11" x14ac:dyDescent="0.45">
      <c r="A14" s="2" t="s">
        <v>13</v>
      </c>
      <c r="B14" s="33">
        <f>SUMPRODUCT(C4:C7-B10,D4:D7-C10,B4:B7)</f>
        <v>-9.6699999999999998E-3</v>
      </c>
      <c r="C14" s="21">
        <v>-1.4999999999999999E-2</v>
      </c>
      <c r="D14" s="30">
        <v>3.5000000000000003E-2</v>
      </c>
      <c r="E14" s="34">
        <v>0</v>
      </c>
      <c r="G14" s="2">
        <v>-0.98</v>
      </c>
      <c r="H14" s="37">
        <f t="shared" si="0"/>
        <v>5.9338314955550628E-4</v>
      </c>
      <c r="I14" s="12"/>
      <c r="J14" s="9"/>
      <c r="K14" s="9"/>
    </row>
    <row r="15" spans="1:11" x14ac:dyDescent="0.45">
      <c r="A15" s="2" t="s">
        <v>14</v>
      </c>
      <c r="B15" s="17">
        <f>B14/(B12*C12)</f>
        <v>-0.40961968814734667</v>
      </c>
      <c r="C15" s="13"/>
      <c r="D15" s="13"/>
      <c r="E15" s="13"/>
      <c r="G15" s="2">
        <v>-0.97</v>
      </c>
      <c r="H15" s="37">
        <f t="shared" si="0"/>
        <v>7.0669801537637071E-4</v>
      </c>
      <c r="I15" s="12"/>
      <c r="J15" s="9"/>
      <c r="K15" s="9"/>
    </row>
    <row r="16" spans="1:11" x14ac:dyDescent="0.45">
      <c r="A16" s="13"/>
      <c r="B16" s="14"/>
      <c r="C16" s="14"/>
      <c r="D16" s="14"/>
      <c r="E16" s="14"/>
      <c r="G16" s="2">
        <v>-0.96</v>
      </c>
      <c r="H16" s="37">
        <f t="shared" si="0"/>
        <v>8.2001288119723167E-4</v>
      </c>
      <c r="I16" s="12"/>
      <c r="J16" s="9"/>
      <c r="K16" s="9"/>
    </row>
    <row r="17" spans="1:11" x14ac:dyDescent="0.45">
      <c r="A17" s="13" t="s">
        <v>15</v>
      </c>
      <c r="B17" s="28">
        <f>C8*B10+D8*C10</f>
        <v>0.1076</v>
      </c>
      <c r="C17" s="14"/>
      <c r="D17" s="14"/>
      <c r="E17" s="14"/>
      <c r="G17" s="2">
        <v>-0.95</v>
      </c>
      <c r="H17" s="37">
        <f t="shared" si="0"/>
        <v>9.3332774701809437E-4</v>
      </c>
      <c r="I17" s="12"/>
      <c r="J17" s="9"/>
      <c r="K17" s="9"/>
    </row>
    <row r="18" spans="1:11" x14ac:dyDescent="0.45">
      <c r="A18" s="13" t="s">
        <v>16</v>
      </c>
      <c r="B18" s="32">
        <f>C8^2*B11+D8^2*C11+2*C8*D8*B14</f>
        <v>7.0566400000000003E-3</v>
      </c>
      <c r="C18" s="22">
        <f>C8^2*B11+D8^2*C11+2*C8*D8*C14</f>
        <v>4.4982400000000006E-3</v>
      </c>
      <c r="D18" s="31">
        <f>C8^2*B11+D8^2*C11+2*C8*D8*D14</f>
        <v>2.8498240000000001E-2</v>
      </c>
      <c r="E18" s="35">
        <f>C8^2*B11+D8^2*C11+2*C8*D8*E14</f>
        <v>1.169824E-2</v>
      </c>
      <c r="G18" s="2">
        <v>-0.94</v>
      </c>
      <c r="H18" s="37">
        <f t="shared" si="0"/>
        <v>1.0466426128389571E-3</v>
      </c>
    </row>
    <row r="19" spans="1:11" x14ac:dyDescent="0.45">
      <c r="A19" s="13"/>
      <c r="B19" s="15"/>
      <c r="C19" s="15"/>
      <c r="D19" s="10"/>
      <c r="E19" s="10"/>
      <c r="G19" s="2">
        <v>-0.93</v>
      </c>
      <c r="H19" s="37">
        <f t="shared" si="0"/>
        <v>1.159957478659818E-3</v>
      </c>
    </row>
    <row r="20" spans="1:11" x14ac:dyDescent="0.45">
      <c r="A20" s="13" t="s">
        <v>17</v>
      </c>
      <c r="B20" s="23">
        <v>0.05</v>
      </c>
      <c r="D20" s="2"/>
      <c r="E20" s="2"/>
      <c r="G20" s="2">
        <v>-0.92</v>
      </c>
      <c r="H20" s="37">
        <f t="shared" si="0"/>
        <v>1.273272344480679E-3</v>
      </c>
    </row>
    <row r="21" spans="1:11" x14ac:dyDescent="0.45">
      <c r="A21" s="13" t="s">
        <v>18</v>
      </c>
      <c r="B21" s="29">
        <f>B10-B20</f>
        <v>0.19500000000000001</v>
      </c>
      <c r="D21" s="2"/>
      <c r="E21" s="2"/>
      <c r="G21" s="2">
        <v>-0.91</v>
      </c>
      <c r="H21" s="37">
        <f t="shared" si="0"/>
        <v>1.3865872103015417E-3</v>
      </c>
    </row>
    <row r="22" spans="1:11" x14ac:dyDescent="0.45">
      <c r="A22" s="24" t="s">
        <v>19</v>
      </c>
      <c r="B22" s="25"/>
      <c r="C22" s="25"/>
      <c r="D22" s="26"/>
      <c r="E22" s="2"/>
      <c r="G22" s="2">
        <v>-0.9</v>
      </c>
      <c r="H22" s="37">
        <f t="shared" si="0"/>
        <v>1.4999020761224044E-3</v>
      </c>
    </row>
    <row r="23" spans="1:11" x14ac:dyDescent="0.45">
      <c r="A23" s="2"/>
      <c r="B23" s="9"/>
      <c r="C23" s="2"/>
      <c r="D23" s="2"/>
      <c r="E23" s="2"/>
      <c r="G23" s="2">
        <v>-0.89</v>
      </c>
      <c r="H23" s="37">
        <f t="shared" si="0"/>
        <v>1.6132169419432688E-3</v>
      </c>
    </row>
    <row r="24" spans="1:11" x14ac:dyDescent="0.45">
      <c r="A24" s="2"/>
      <c r="B24" s="10"/>
      <c r="C24" s="2"/>
      <c r="D24" s="2"/>
      <c r="E24" s="2"/>
      <c r="G24" s="2">
        <v>-0.88</v>
      </c>
      <c r="H24" s="37">
        <f t="shared" si="0"/>
        <v>1.7265318077641281E-3</v>
      </c>
    </row>
    <row r="25" spans="1:11" x14ac:dyDescent="0.45">
      <c r="G25" s="2">
        <v>-0.87</v>
      </c>
      <c r="H25" s="37">
        <f t="shared" si="0"/>
        <v>1.8398466735849925E-3</v>
      </c>
    </row>
    <row r="26" spans="1:11" x14ac:dyDescent="0.45">
      <c r="G26" s="2">
        <v>-0.86</v>
      </c>
      <c r="H26" s="37">
        <f t="shared" si="0"/>
        <v>1.9531615394058535E-3</v>
      </c>
    </row>
    <row r="27" spans="1:11" x14ac:dyDescent="0.45">
      <c r="G27" s="2">
        <v>-0.85</v>
      </c>
      <c r="H27" s="37">
        <f t="shared" si="0"/>
        <v>2.0664764052267161E-3</v>
      </c>
    </row>
    <row r="28" spans="1:11" x14ac:dyDescent="0.45">
      <c r="G28" s="2">
        <v>-0.84</v>
      </c>
      <c r="H28" s="37">
        <f t="shared" si="0"/>
        <v>2.1797912710475788E-3</v>
      </c>
    </row>
    <row r="29" spans="1:11" x14ac:dyDescent="0.45">
      <c r="G29" s="2">
        <v>-0.83</v>
      </c>
      <c r="H29" s="37">
        <f t="shared" si="0"/>
        <v>2.2931061368684415E-3</v>
      </c>
    </row>
    <row r="30" spans="1:11" x14ac:dyDescent="0.45">
      <c r="G30" s="2">
        <v>-0.82</v>
      </c>
      <c r="H30" s="37">
        <f t="shared" si="0"/>
        <v>2.4064210026893042E-3</v>
      </c>
    </row>
    <row r="31" spans="1:11" x14ac:dyDescent="0.45">
      <c r="G31" s="2">
        <v>-0.81</v>
      </c>
      <c r="H31" s="37">
        <f t="shared" si="0"/>
        <v>2.5197358685101635E-3</v>
      </c>
    </row>
    <row r="32" spans="1:11" x14ac:dyDescent="0.45">
      <c r="G32" s="2">
        <v>-0.8</v>
      </c>
      <c r="H32" s="37">
        <f t="shared" si="0"/>
        <v>2.6330507343310262E-3</v>
      </c>
    </row>
    <row r="33" spans="7:8" x14ac:dyDescent="0.45">
      <c r="G33" s="2">
        <v>-0.79</v>
      </c>
      <c r="H33" s="37">
        <f t="shared" si="0"/>
        <v>2.7463656001518889E-3</v>
      </c>
    </row>
    <row r="34" spans="7:8" x14ac:dyDescent="0.45">
      <c r="G34" s="2">
        <v>-0.78</v>
      </c>
      <c r="H34" s="37">
        <f t="shared" si="0"/>
        <v>2.8596804659727498E-3</v>
      </c>
    </row>
    <row r="35" spans="7:8" x14ac:dyDescent="0.45">
      <c r="G35" s="2">
        <v>-0.77</v>
      </c>
      <c r="H35" s="37">
        <f t="shared" si="0"/>
        <v>2.9729953317936143E-3</v>
      </c>
    </row>
    <row r="36" spans="7:8" x14ac:dyDescent="0.45">
      <c r="G36" s="2">
        <v>-0.76</v>
      </c>
      <c r="H36" s="37">
        <f t="shared" si="0"/>
        <v>3.0863101976144752E-3</v>
      </c>
    </row>
    <row r="37" spans="7:8" x14ac:dyDescent="0.45">
      <c r="G37" s="2">
        <v>-0.75</v>
      </c>
      <c r="H37" s="37">
        <f t="shared" si="0"/>
        <v>3.1996250634353379E-3</v>
      </c>
    </row>
    <row r="38" spans="7:8" x14ac:dyDescent="0.45">
      <c r="G38" s="2">
        <v>-0.74</v>
      </c>
      <c r="H38" s="37">
        <f t="shared" si="0"/>
        <v>3.3129399292562006E-3</v>
      </c>
    </row>
    <row r="39" spans="7:8" x14ac:dyDescent="0.45">
      <c r="G39" s="2">
        <v>-0.73</v>
      </c>
      <c r="H39" s="37">
        <f t="shared" si="0"/>
        <v>3.4262547950770616E-3</v>
      </c>
    </row>
    <row r="40" spans="7:8" x14ac:dyDescent="0.45">
      <c r="G40" s="2">
        <v>-0.72</v>
      </c>
      <c r="H40" s="37">
        <f t="shared" si="0"/>
        <v>3.5395696608979243E-3</v>
      </c>
    </row>
    <row r="41" spans="7:8" x14ac:dyDescent="0.45">
      <c r="G41" s="2">
        <v>-0.71</v>
      </c>
      <c r="H41" s="37">
        <f t="shared" si="0"/>
        <v>3.652884526718787E-3</v>
      </c>
    </row>
    <row r="42" spans="7:8" x14ac:dyDescent="0.45">
      <c r="G42" s="2">
        <v>-0.7</v>
      </c>
      <c r="H42" s="37">
        <f t="shared" si="0"/>
        <v>3.7661993925396479E-3</v>
      </c>
    </row>
    <row r="43" spans="7:8" x14ac:dyDescent="0.45">
      <c r="G43" s="2">
        <v>-0.69</v>
      </c>
      <c r="H43" s="37">
        <f t="shared" si="0"/>
        <v>3.8795142583605124E-3</v>
      </c>
    </row>
    <row r="44" spans="7:8" x14ac:dyDescent="0.45">
      <c r="G44" s="2">
        <v>-0.68</v>
      </c>
      <c r="H44" s="37">
        <f t="shared" si="0"/>
        <v>3.9928291241813725E-3</v>
      </c>
    </row>
    <row r="45" spans="7:8" x14ac:dyDescent="0.45">
      <c r="G45" s="2">
        <v>-0.67</v>
      </c>
      <c r="H45" s="37">
        <f t="shared" si="0"/>
        <v>4.1061439900022352E-3</v>
      </c>
    </row>
    <row r="46" spans="7:8" x14ac:dyDescent="0.45">
      <c r="G46" s="2">
        <v>-0.66</v>
      </c>
      <c r="H46" s="37">
        <f t="shared" si="0"/>
        <v>4.2194588558230961E-3</v>
      </c>
    </row>
    <row r="47" spans="7:8" x14ac:dyDescent="0.45">
      <c r="G47" s="2">
        <v>-0.65</v>
      </c>
      <c r="H47" s="37">
        <f t="shared" si="0"/>
        <v>4.3327737216439588E-3</v>
      </c>
    </row>
    <row r="48" spans="7:8" x14ac:dyDescent="0.45">
      <c r="G48" s="2">
        <v>-0.64</v>
      </c>
      <c r="H48" s="37">
        <f t="shared" si="0"/>
        <v>4.4460885874648215E-3</v>
      </c>
    </row>
    <row r="49" spans="7:8" x14ac:dyDescent="0.45">
      <c r="G49" s="2">
        <v>-0.63</v>
      </c>
      <c r="H49" s="37">
        <f t="shared" si="0"/>
        <v>4.5594034532856834E-3</v>
      </c>
    </row>
    <row r="50" spans="7:8" x14ac:dyDescent="0.45">
      <c r="G50" s="2">
        <v>-0.62</v>
      </c>
      <c r="H50" s="37">
        <f t="shared" si="0"/>
        <v>4.6727183191065461E-3</v>
      </c>
    </row>
    <row r="51" spans="7:8" x14ac:dyDescent="0.45">
      <c r="G51" s="2">
        <v>-0.61</v>
      </c>
      <c r="H51" s="37">
        <f t="shared" si="0"/>
        <v>4.786033184927407E-3</v>
      </c>
    </row>
    <row r="52" spans="7:8" x14ac:dyDescent="0.45">
      <c r="G52" s="2">
        <v>-0.6</v>
      </c>
      <c r="H52" s="37">
        <f t="shared" si="0"/>
        <v>4.8993480507482706E-3</v>
      </c>
    </row>
    <row r="53" spans="7:8" x14ac:dyDescent="0.45">
      <c r="G53" s="2">
        <v>-0.59</v>
      </c>
      <c r="H53" s="37">
        <f t="shared" si="0"/>
        <v>5.0126629165691333E-3</v>
      </c>
    </row>
    <row r="54" spans="7:8" x14ac:dyDescent="0.45">
      <c r="G54" s="2">
        <v>-0.57999999999999996</v>
      </c>
      <c r="H54" s="37">
        <f t="shared" si="0"/>
        <v>5.1259777823899951E-3</v>
      </c>
    </row>
    <row r="55" spans="7:8" x14ac:dyDescent="0.45">
      <c r="G55" s="2">
        <v>-0.56999999999999995</v>
      </c>
      <c r="H55" s="37">
        <f t="shared" si="0"/>
        <v>5.2392926482108569E-3</v>
      </c>
    </row>
    <row r="56" spans="7:8" x14ac:dyDescent="0.45">
      <c r="G56" s="2">
        <v>-0.56000000000000005</v>
      </c>
      <c r="H56" s="37">
        <f t="shared" si="0"/>
        <v>5.352607514031717E-3</v>
      </c>
    </row>
    <row r="57" spans="7:8" x14ac:dyDescent="0.45">
      <c r="G57" s="2">
        <v>-0.55000000000000004</v>
      </c>
      <c r="H57" s="37">
        <f t="shared" si="0"/>
        <v>5.4659223798525806E-3</v>
      </c>
    </row>
    <row r="58" spans="7:8" x14ac:dyDescent="0.45">
      <c r="G58" s="2">
        <v>-0.54</v>
      </c>
      <c r="H58" s="37">
        <f t="shared" si="0"/>
        <v>5.5792372456734433E-3</v>
      </c>
    </row>
    <row r="59" spans="7:8" x14ac:dyDescent="0.45">
      <c r="G59" s="2">
        <v>-0.53</v>
      </c>
      <c r="H59" s="37">
        <f t="shared" si="0"/>
        <v>5.6925521114943051E-3</v>
      </c>
    </row>
    <row r="60" spans="7:8" x14ac:dyDescent="0.45">
      <c r="G60" s="2">
        <v>-0.52</v>
      </c>
      <c r="H60" s="37">
        <f t="shared" si="0"/>
        <v>5.8058669773151678E-3</v>
      </c>
    </row>
    <row r="61" spans="7:8" x14ac:dyDescent="0.45">
      <c r="G61" s="2">
        <v>-0.51</v>
      </c>
      <c r="H61" s="37">
        <f t="shared" si="0"/>
        <v>5.9191818431360305E-3</v>
      </c>
    </row>
    <row r="62" spans="7:8" x14ac:dyDescent="0.45">
      <c r="G62" s="2">
        <v>-0.5</v>
      </c>
      <c r="H62" s="37">
        <f t="shared" si="0"/>
        <v>6.0324967089568924E-3</v>
      </c>
    </row>
    <row r="63" spans="7:8" x14ac:dyDescent="0.45">
      <c r="G63" s="2">
        <v>-0.49</v>
      </c>
      <c r="H63" s="37">
        <f t="shared" si="0"/>
        <v>6.1458115747777533E-3</v>
      </c>
    </row>
    <row r="64" spans="7:8" x14ac:dyDescent="0.45">
      <c r="G64" s="2">
        <v>-0.48</v>
      </c>
      <c r="H64" s="37">
        <f t="shared" si="0"/>
        <v>6.259126440598616E-3</v>
      </c>
    </row>
    <row r="65" spans="7:8" x14ac:dyDescent="0.45">
      <c r="G65" s="2">
        <v>-0.47</v>
      </c>
      <c r="H65" s="37">
        <f t="shared" si="0"/>
        <v>6.3724413064194787E-3</v>
      </c>
    </row>
    <row r="66" spans="7:8" x14ac:dyDescent="0.45">
      <c r="G66" s="2">
        <v>-0.46</v>
      </c>
      <c r="H66" s="37">
        <f t="shared" si="0"/>
        <v>6.4857561722403397E-3</v>
      </c>
    </row>
    <row r="67" spans="7:8" x14ac:dyDescent="0.45">
      <c r="G67" s="2">
        <v>-0.45</v>
      </c>
      <c r="H67" s="37">
        <f t="shared" si="0"/>
        <v>6.5990710380612024E-3</v>
      </c>
    </row>
    <row r="68" spans="7:8" x14ac:dyDescent="0.45">
      <c r="G68" s="2">
        <v>-0.44</v>
      </c>
      <c r="H68" s="37">
        <f t="shared" si="0"/>
        <v>6.7123859038820642E-3</v>
      </c>
    </row>
    <row r="69" spans="7:8" x14ac:dyDescent="0.45">
      <c r="G69" s="2">
        <v>-0.42999999999999899</v>
      </c>
      <c r="H69" s="37">
        <f t="shared" si="0"/>
        <v>6.8257007697029382E-3</v>
      </c>
    </row>
    <row r="70" spans="7:8" x14ac:dyDescent="0.45">
      <c r="G70" s="2">
        <v>-0.41999999999999899</v>
      </c>
      <c r="H70" s="37">
        <f t="shared" si="0"/>
        <v>6.9390156355238009E-3</v>
      </c>
    </row>
    <row r="71" spans="7:8" x14ac:dyDescent="0.45">
      <c r="G71" s="2">
        <v>-0.40999999999999898</v>
      </c>
      <c r="H71" s="37">
        <f t="shared" si="0"/>
        <v>7.0523305013446627E-3</v>
      </c>
    </row>
    <row r="72" spans="7:8" x14ac:dyDescent="0.45">
      <c r="G72" s="2">
        <v>-0.39999999999999902</v>
      </c>
      <c r="H72" s="37">
        <f t="shared" si="0"/>
        <v>7.1656453671655237E-3</v>
      </c>
    </row>
    <row r="73" spans="7:8" x14ac:dyDescent="0.45">
      <c r="G73" s="2">
        <v>-0.38999999999999901</v>
      </c>
      <c r="H73" s="37">
        <f t="shared" si="0"/>
        <v>7.2789602329863864E-3</v>
      </c>
    </row>
    <row r="74" spans="7:8" x14ac:dyDescent="0.45">
      <c r="G74" s="2">
        <v>-0.37999999999999901</v>
      </c>
      <c r="H74" s="37">
        <f t="shared" si="0"/>
        <v>7.3922750988072491E-3</v>
      </c>
    </row>
    <row r="75" spans="7:8" x14ac:dyDescent="0.45">
      <c r="G75" s="2">
        <v>-0.369999999999999</v>
      </c>
      <c r="H75" s="37">
        <f t="shared" si="0"/>
        <v>7.5055899646281118E-3</v>
      </c>
    </row>
    <row r="76" spans="7:8" x14ac:dyDescent="0.45">
      <c r="G76" s="2">
        <v>-0.35999999999999899</v>
      </c>
      <c r="H76" s="37">
        <f t="shared" si="0"/>
        <v>7.6189048304489736E-3</v>
      </c>
    </row>
    <row r="77" spans="7:8" x14ac:dyDescent="0.45">
      <c r="G77" s="2">
        <v>-0.34999999999999898</v>
      </c>
      <c r="H77" s="37">
        <f t="shared" ref="H77:H140" si="1">$C$8^2*$B$11+$D$8^2*$C$11+2*$C$8*$D$8*G77*$B$12*$C$12</f>
        <v>7.7322196962698363E-3</v>
      </c>
    </row>
    <row r="78" spans="7:8" x14ac:dyDescent="0.45">
      <c r="G78" s="2">
        <v>-0.33999999999999903</v>
      </c>
      <c r="H78" s="37">
        <f t="shared" si="1"/>
        <v>7.8455345620906981E-3</v>
      </c>
    </row>
    <row r="79" spans="7:8" x14ac:dyDescent="0.45">
      <c r="G79" s="2">
        <v>-0.32999999999999902</v>
      </c>
      <c r="H79" s="37">
        <f t="shared" si="1"/>
        <v>7.9588494279115608E-3</v>
      </c>
    </row>
    <row r="80" spans="7:8" x14ac:dyDescent="0.45">
      <c r="G80" s="2">
        <v>-0.31999999999999901</v>
      </c>
      <c r="H80" s="37">
        <f t="shared" si="1"/>
        <v>8.0721642937324235E-3</v>
      </c>
    </row>
    <row r="81" spans="7:8" x14ac:dyDescent="0.45">
      <c r="G81" s="2">
        <v>-0.309999999999999</v>
      </c>
      <c r="H81" s="37">
        <f t="shared" si="1"/>
        <v>8.1854791595532845E-3</v>
      </c>
    </row>
    <row r="82" spans="7:8" x14ac:dyDescent="0.45">
      <c r="G82" s="2">
        <v>-0.29999999999999899</v>
      </c>
      <c r="H82" s="37">
        <f t="shared" si="1"/>
        <v>8.2987940253741455E-3</v>
      </c>
    </row>
    <row r="83" spans="7:8" x14ac:dyDescent="0.45">
      <c r="G83" s="2">
        <v>-0.28999999999999898</v>
      </c>
      <c r="H83" s="37">
        <f t="shared" si="1"/>
        <v>8.4121088911950082E-3</v>
      </c>
    </row>
    <row r="84" spans="7:8" x14ac:dyDescent="0.45">
      <c r="G84" s="2">
        <v>-0.27999999999999903</v>
      </c>
      <c r="H84" s="37">
        <f t="shared" si="1"/>
        <v>8.5254237570158709E-3</v>
      </c>
    </row>
    <row r="85" spans="7:8" x14ac:dyDescent="0.45">
      <c r="G85" s="2">
        <v>-0.26999999999999902</v>
      </c>
      <c r="H85" s="37">
        <f t="shared" si="1"/>
        <v>8.6387386228367335E-3</v>
      </c>
    </row>
    <row r="86" spans="7:8" x14ac:dyDescent="0.45">
      <c r="G86" s="2">
        <v>-0.25999999999999901</v>
      </c>
      <c r="H86" s="37">
        <f t="shared" si="1"/>
        <v>8.7520534886575945E-3</v>
      </c>
    </row>
    <row r="87" spans="7:8" x14ac:dyDescent="0.45">
      <c r="G87" s="2">
        <v>-0.249999999999999</v>
      </c>
      <c r="H87" s="37">
        <f t="shared" si="1"/>
        <v>8.8653683544784572E-3</v>
      </c>
    </row>
    <row r="88" spans="7:8" x14ac:dyDescent="0.45">
      <c r="G88" s="2">
        <v>-0.23999999999999899</v>
      </c>
      <c r="H88" s="37">
        <f t="shared" si="1"/>
        <v>8.9786832202993199E-3</v>
      </c>
    </row>
    <row r="89" spans="7:8" x14ac:dyDescent="0.45">
      <c r="G89" s="2">
        <v>-0.22999999999999901</v>
      </c>
      <c r="H89" s="37">
        <f t="shared" si="1"/>
        <v>9.0919980861201809E-3</v>
      </c>
    </row>
    <row r="90" spans="7:8" x14ac:dyDescent="0.45">
      <c r="G90" s="2">
        <v>-0.219999999999999</v>
      </c>
      <c r="H90" s="37">
        <f t="shared" si="1"/>
        <v>9.2053129519410436E-3</v>
      </c>
    </row>
    <row r="91" spans="7:8" x14ac:dyDescent="0.45">
      <c r="G91" s="2">
        <v>-0.20999999999999899</v>
      </c>
      <c r="H91" s="37">
        <f t="shared" si="1"/>
        <v>9.3186278177619063E-3</v>
      </c>
    </row>
    <row r="92" spans="7:8" x14ac:dyDescent="0.45">
      <c r="G92" s="2">
        <v>-0.19999999999999901</v>
      </c>
      <c r="H92" s="37">
        <f t="shared" si="1"/>
        <v>9.431942683582769E-3</v>
      </c>
    </row>
    <row r="93" spans="7:8" x14ac:dyDescent="0.45">
      <c r="G93" s="2">
        <v>-0.189999999999999</v>
      </c>
      <c r="H93" s="37">
        <f t="shared" si="1"/>
        <v>9.5452575494036299E-3</v>
      </c>
    </row>
    <row r="94" spans="7:8" x14ac:dyDescent="0.45">
      <c r="G94" s="2">
        <v>-0.17999999999999899</v>
      </c>
      <c r="H94" s="37">
        <f t="shared" si="1"/>
        <v>9.6585724152244926E-3</v>
      </c>
    </row>
    <row r="95" spans="7:8" x14ac:dyDescent="0.45">
      <c r="G95" s="2">
        <v>-0.16999999999999901</v>
      </c>
      <c r="H95" s="37">
        <f t="shared" si="1"/>
        <v>9.7718872810453553E-3</v>
      </c>
    </row>
    <row r="96" spans="7:8" x14ac:dyDescent="0.45">
      <c r="G96" s="2">
        <v>-0.159999999999999</v>
      </c>
      <c r="H96" s="37">
        <f t="shared" si="1"/>
        <v>9.8852021468662163E-3</v>
      </c>
    </row>
    <row r="97" spans="7:8" x14ac:dyDescent="0.45">
      <c r="G97" s="2">
        <v>-0.149999999999999</v>
      </c>
      <c r="H97" s="37">
        <f t="shared" si="1"/>
        <v>9.998517012687079E-3</v>
      </c>
    </row>
    <row r="98" spans="7:8" x14ac:dyDescent="0.45">
      <c r="G98" s="2">
        <v>-0.13999999999999899</v>
      </c>
      <c r="H98" s="37">
        <f t="shared" si="1"/>
        <v>1.0111831878507942E-2</v>
      </c>
    </row>
    <row r="99" spans="7:8" x14ac:dyDescent="0.45">
      <c r="G99" s="2">
        <v>-0.12999999999999901</v>
      </c>
      <c r="H99" s="37">
        <f t="shared" si="1"/>
        <v>1.0225146744328803E-2</v>
      </c>
    </row>
    <row r="100" spans="7:8" x14ac:dyDescent="0.45">
      <c r="G100" s="2">
        <v>-0.119999999999999</v>
      </c>
      <c r="H100" s="37">
        <f t="shared" si="1"/>
        <v>1.0338461610149665E-2</v>
      </c>
    </row>
    <row r="101" spans="7:8" x14ac:dyDescent="0.45">
      <c r="G101" s="2">
        <v>-0.109999999999999</v>
      </c>
      <c r="H101" s="37">
        <f t="shared" si="1"/>
        <v>1.0451776475970528E-2</v>
      </c>
    </row>
    <row r="102" spans="7:8" x14ac:dyDescent="0.45">
      <c r="G102" s="2">
        <v>-9.9999999999999006E-2</v>
      </c>
      <c r="H102" s="37">
        <f t="shared" si="1"/>
        <v>1.0565091341791389E-2</v>
      </c>
    </row>
    <row r="103" spans="7:8" x14ac:dyDescent="0.45">
      <c r="G103" s="2">
        <v>-8.9999999999998997E-2</v>
      </c>
      <c r="H103" s="37">
        <f t="shared" si="1"/>
        <v>1.0678406207612252E-2</v>
      </c>
    </row>
    <row r="104" spans="7:8" x14ac:dyDescent="0.45">
      <c r="G104" s="2">
        <v>-7.9999999999999002E-2</v>
      </c>
      <c r="H104" s="37">
        <f t="shared" si="1"/>
        <v>1.0791721073433114E-2</v>
      </c>
    </row>
    <row r="105" spans="7:8" x14ac:dyDescent="0.45">
      <c r="G105" s="2">
        <v>-6.9999999999998994E-2</v>
      </c>
      <c r="H105" s="37">
        <f t="shared" si="1"/>
        <v>1.0905035939253977E-2</v>
      </c>
    </row>
    <row r="106" spans="7:8" x14ac:dyDescent="0.45">
      <c r="G106" s="2">
        <v>-5.9999999999999103E-2</v>
      </c>
      <c r="H106" s="37">
        <f t="shared" si="1"/>
        <v>1.1018350805074838E-2</v>
      </c>
    </row>
    <row r="107" spans="7:8" x14ac:dyDescent="0.45">
      <c r="G107" s="2">
        <v>-4.9999999999998997E-2</v>
      </c>
      <c r="H107" s="37">
        <f t="shared" si="1"/>
        <v>1.1131665670895701E-2</v>
      </c>
    </row>
    <row r="108" spans="7:8" x14ac:dyDescent="0.45">
      <c r="G108" s="2">
        <v>-3.9999999999999002E-2</v>
      </c>
      <c r="H108" s="37">
        <f t="shared" si="1"/>
        <v>1.1244980536716563E-2</v>
      </c>
    </row>
    <row r="109" spans="7:8" x14ac:dyDescent="0.45">
      <c r="G109" s="2">
        <v>-2.9999999999999E-2</v>
      </c>
      <c r="H109" s="37">
        <f t="shared" si="1"/>
        <v>1.1358295402537424E-2</v>
      </c>
    </row>
    <row r="110" spans="7:8" x14ac:dyDescent="0.45">
      <c r="G110" s="2">
        <v>-1.9999999999999001E-2</v>
      </c>
      <c r="H110" s="37">
        <f t="shared" si="1"/>
        <v>1.1471610268358287E-2</v>
      </c>
    </row>
    <row r="111" spans="7:8" x14ac:dyDescent="0.45">
      <c r="G111" s="2">
        <v>-9.9999999999990097E-3</v>
      </c>
      <c r="H111" s="37">
        <f t="shared" si="1"/>
        <v>1.158492513417915E-2</v>
      </c>
    </row>
    <row r="112" spans="7:8" x14ac:dyDescent="0.45">
      <c r="G112" s="2">
        <v>0</v>
      </c>
      <c r="H112" s="37">
        <f t="shared" si="1"/>
        <v>1.169824E-2</v>
      </c>
    </row>
    <row r="113" spans="7:8" x14ac:dyDescent="0.45">
      <c r="G113" s="2">
        <v>0.01</v>
      </c>
      <c r="H113" s="37">
        <f t="shared" si="1"/>
        <v>1.1811554865820863E-2</v>
      </c>
    </row>
    <row r="114" spans="7:8" x14ac:dyDescent="0.45">
      <c r="G114" s="2">
        <v>0.02</v>
      </c>
      <c r="H114" s="37">
        <f t="shared" si="1"/>
        <v>1.1924869731641724E-2</v>
      </c>
    </row>
    <row r="115" spans="7:8" x14ac:dyDescent="0.45">
      <c r="G115" s="2">
        <v>0.03</v>
      </c>
      <c r="H115" s="37">
        <f t="shared" si="1"/>
        <v>1.2038184597462587E-2</v>
      </c>
    </row>
    <row r="116" spans="7:8" x14ac:dyDescent="0.45">
      <c r="G116" s="2">
        <v>0.04</v>
      </c>
      <c r="H116" s="37">
        <f t="shared" si="1"/>
        <v>1.2151499463283449E-2</v>
      </c>
    </row>
    <row r="117" spans="7:8" x14ac:dyDescent="0.45">
      <c r="G117" s="2">
        <v>0.05</v>
      </c>
      <c r="H117" s="37">
        <f t="shared" si="1"/>
        <v>1.2264814329104312E-2</v>
      </c>
    </row>
    <row r="118" spans="7:8" x14ac:dyDescent="0.45">
      <c r="G118" s="2">
        <v>6.0000000000000102E-2</v>
      </c>
      <c r="H118" s="37">
        <f t="shared" si="1"/>
        <v>1.2378129194925175E-2</v>
      </c>
    </row>
    <row r="119" spans="7:8" x14ac:dyDescent="0.45">
      <c r="G119" s="2">
        <v>7.0000000000000104E-2</v>
      </c>
      <c r="H119" s="37">
        <f t="shared" si="1"/>
        <v>1.2491444060746038E-2</v>
      </c>
    </row>
    <row r="120" spans="7:8" x14ac:dyDescent="0.45">
      <c r="G120" s="2">
        <v>8.0000000000000099E-2</v>
      </c>
      <c r="H120" s="37">
        <f t="shared" si="1"/>
        <v>1.2604758926566898E-2</v>
      </c>
    </row>
    <row r="121" spans="7:8" x14ac:dyDescent="0.45">
      <c r="G121" s="2">
        <v>9.0000000000000094E-2</v>
      </c>
      <c r="H121" s="37">
        <f t="shared" si="1"/>
        <v>1.2718073792387761E-2</v>
      </c>
    </row>
    <row r="122" spans="7:8" x14ac:dyDescent="0.45">
      <c r="G122" s="2">
        <v>0.1</v>
      </c>
      <c r="H122" s="37">
        <f t="shared" si="1"/>
        <v>1.2831388658208622E-2</v>
      </c>
    </row>
    <row r="123" spans="7:8" x14ac:dyDescent="0.45">
      <c r="G123" s="2">
        <v>0.11</v>
      </c>
      <c r="H123" s="37">
        <f t="shared" si="1"/>
        <v>1.2944703524029485E-2</v>
      </c>
    </row>
    <row r="124" spans="7:8" x14ac:dyDescent="0.45">
      <c r="G124" s="2">
        <v>0.12</v>
      </c>
      <c r="H124" s="37">
        <f t="shared" si="1"/>
        <v>1.3058018389850346E-2</v>
      </c>
    </row>
    <row r="125" spans="7:8" x14ac:dyDescent="0.45">
      <c r="G125" s="2">
        <v>0.13</v>
      </c>
      <c r="H125" s="37">
        <f t="shared" si="1"/>
        <v>1.3171333255671209E-2</v>
      </c>
    </row>
    <row r="126" spans="7:8" x14ac:dyDescent="0.45">
      <c r="G126" s="2">
        <v>0.14000000000000001</v>
      </c>
      <c r="H126" s="37">
        <f t="shared" si="1"/>
        <v>1.3284648121492071E-2</v>
      </c>
    </row>
    <row r="127" spans="7:8" x14ac:dyDescent="0.45">
      <c r="G127" s="2">
        <v>0.15</v>
      </c>
      <c r="H127" s="37">
        <f t="shared" si="1"/>
        <v>1.3397962987312932E-2</v>
      </c>
    </row>
    <row r="128" spans="7:8" x14ac:dyDescent="0.45">
      <c r="G128" s="2">
        <v>0.16</v>
      </c>
      <c r="H128" s="37">
        <f t="shared" si="1"/>
        <v>1.3511277853133795E-2</v>
      </c>
    </row>
    <row r="129" spans="7:8" x14ac:dyDescent="0.45">
      <c r="G129" s="2">
        <v>0.17</v>
      </c>
      <c r="H129" s="37">
        <f t="shared" si="1"/>
        <v>1.3624592718954658E-2</v>
      </c>
    </row>
    <row r="130" spans="7:8" x14ac:dyDescent="0.45">
      <c r="G130" s="2">
        <v>0.18</v>
      </c>
      <c r="H130" s="37">
        <f t="shared" si="1"/>
        <v>1.373790758477552E-2</v>
      </c>
    </row>
    <row r="131" spans="7:8" x14ac:dyDescent="0.45">
      <c r="G131" s="2">
        <v>0.19</v>
      </c>
      <c r="H131" s="37">
        <f t="shared" si="1"/>
        <v>1.3851222450596381E-2</v>
      </c>
    </row>
    <row r="132" spans="7:8" x14ac:dyDescent="0.45">
      <c r="G132" s="2">
        <v>0.2</v>
      </c>
      <c r="H132" s="37">
        <f t="shared" si="1"/>
        <v>1.3964537316417244E-2</v>
      </c>
    </row>
    <row r="133" spans="7:8" x14ac:dyDescent="0.45">
      <c r="G133" s="2">
        <v>0.21</v>
      </c>
      <c r="H133" s="37">
        <f t="shared" si="1"/>
        <v>1.4077852182238105E-2</v>
      </c>
    </row>
    <row r="134" spans="7:8" x14ac:dyDescent="0.45">
      <c r="G134" s="2">
        <v>0.22</v>
      </c>
      <c r="H134" s="37">
        <f t="shared" si="1"/>
        <v>1.4191167048058968E-2</v>
      </c>
    </row>
    <row r="135" spans="7:8" x14ac:dyDescent="0.45">
      <c r="G135" s="2">
        <v>0.23</v>
      </c>
      <c r="H135" s="37">
        <f t="shared" si="1"/>
        <v>1.430448191387983E-2</v>
      </c>
    </row>
    <row r="136" spans="7:8" x14ac:dyDescent="0.45">
      <c r="G136" s="2">
        <v>0.24</v>
      </c>
      <c r="H136" s="37">
        <f t="shared" si="1"/>
        <v>1.4417796779700693E-2</v>
      </c>
    </row>
    <row r="137" spans="7:8" x14ac:dyDescent="0.45">
      <c r="G137" s="2">
        <v>0.25</v>
      </c>
      <c r="H137" s="37">
        <f t="shared" si="1"/>
        <v>1.4531111645521554E-2</v>
      </c>
    </row>
    <row r="138" spans="7:8" x14ac:dyDescent="0.45">
      <c r="G138" s="2">
        <v>0.26</v>
      </c>
      <c r="H138" s="37">
        <f t="shared" si="1"/>
        <v>1.4644426511342417E-2</v>
      </c>
    </row>
    <row r="139" spans="7:8" x14ac:dyDescent="0.45">
      <c r="G139" s="2">
        <v>0.27</v>
      </c>
      <c r="H139" s="37">
        <f t="shared" si="1"/>
        <v>1.4757741377163279E-2</v>
      </c>
    </row>
    <row r="140" spans="7:8" x14ac:dyDescent="0.45">
      <c r="G140" s="2">
        <v>0.28000000000000003</v>
      </c>
      <c r="H140" s="37">
        <f t="shared" si="1"/>
        <v>1.4871056242984142E-2</v>
      </c>
    </row>
    <row r="141" spans="7:8" x14ac:dyDescent="0.45">
      <c r="G141" s="2">
        <v>0.28999999999999998</v>
      </c>
      <c r="H141" s="37">
        <f t="shared" ref="H141:H204" si="2">$C$8^2*$B$11+$D$8^2*$C$11+2*$C$8*$D$8*G141*$B$12*$C$12</f>
        <v>1.4984371108805003E-2</v>
      </c>
    </row>
    <row r="142" spans="7:8" x14ac:dyDescent="0.45">
      <c r="G142" s="2">
        <v>0.3</v>
      </c>
      <c r="H142" s="37">
        <f t="shared" si="2"/>
        <v>1.5097685974625866E-2</v>
      </c>
    </row>
    <row r="143" spans="7:8" x14ac:dyDescent="0.45">
      <c r="G143" s="2">
        <v>0.31</v>
      </c>
      <c r="H143" s="37">
        <f t="shared" si="2"/>
        <v>1.5211000840446728E-2</v>
      </c>
    </row>
    <row r="144" spans="7:8" x14ac:dyDescent="0.45">
      <c r="G144" s="2">
        <v>0.32</v>
      </c>
      <c r="H144" s="37">
        <f t="shared" si="2"/>
        <v>1.5324315706267589E-2</v>
      </c>
    </row>
    <row r="145" spans="7:8" x14ac:dyDescent="0.45">
      <c r="G145" s="2">
        <v>0.33</v>
      </c>
      <c r="H145" s="37">
        <f t="shared" si="2"/>
        <v>1.5437630572088452E-2</v>
      </c>
    </row>
    <row r="146" spans="7:8" x14ac:dyDescent="0.45">
      <c r="G146" s="2">
        <v>0.34</v>
      </c>
      <c r="H146" s="37">
        <f t="shared" si="2"/>
        <v>1.5550945437909315E-2</v>
      </c>
    </row>
    <row r="147" spans="7:8" x14ac:dyDescent="0.45">
      <c r="G147" s="2">
        <v>0.35</v>
      </c>
      <c r="H147" s="37">
        <f t="shared" si="2"/>
        <v>1.5664260303730176E-2</v>
      </c>
    </row>
    <row r="148" spans="7:8" x14ac:dyDescent="0.45">
      <c r="G148" s="2">
        <v>0.36</v>
      </c>
      <c r="H148" s="37">
        <f t="shared" si="2"/>
        <v>1.5777575169551038E-2</v>
      </c>
    </row>
    <row r="149" spans="7:8" x14ac:dyDescent="0.45">
      <c r="G149" s="2">
        <v>0.37</v>
      </c>
      <c r="H149" s="37">
        <f t="shared" si="2"/>
        <v>1.5890890035371901E-2</v>
      </c>
    </row>
    <row r="150" spans="7:8" x14ac:dyDescent="0.45">
      <c r="G150" s="2">
        <v>0.38</v>
      </c>
      <c r="H150" s="37">
        <f t="shared" si="2"/>
        <v>1.6004204901192764E-2</v>
      </c>
    </row>
    <row r="151" spans="7:8" x14ac:dyDescent="0.45">
      <c r="G151" s="2">
        <v>0.39</v>
      </c>
      <c r="H151" s="37">
        <f t="shared" si="2"/>
        <v>1.6117519767013627E-2</v>
      </c>
    </row>
    <row r="152" spans="7:8" x14ac:dyDescent="0.45">
      <c r="G152" s="2">
        <v>0.4</v>
      </c>
      <c r="H152" s="37">
        <f t="shared" si="2"/>
        <v>1.6230834632834486E-2</v>
      </c>
    </row>
    <row r="153" spans="7:8" x14ac:dyDescent="0.45">
      <c r="G153" s="2">
        <v>0.41</v>
      </c>
      <c r="H153" s="37">
        <f t="shared" si="2"/>
        <v>1.6344149498655348E-2</v>
      </c>
    </row>
    <row r="154" spans="7:8" x14ac:dyDescent="0.45">
      <c r="G154" s="2">
        <v>0.42</v>
      </c>
      <c r="H154" s="37">
        <f t="shared" si="2"/>
        <v>1.6457464364476211E-2</v>
      </c>
    </row>
    <row r="155" spans="7:8" x14ac:dyDescent="0.45">
      <c r="G155" s="2">
        <v>0.43</v>
      </c>
      <c r="H155" s="37">
        <f t="shared" si="2"/>
        <v>1.6570779230297074E-2</v>
      </c>
    </row>
    <row r="156" spans="7:8" x14ac:dyDescent="0.45">
      <c r="G156" s="2">
        <v>0.44</v>
      </c>
      <c r="H156" s="37">
        <f t="shared" si="2"/>
        <v>1.6684094096117937E-2</v>
      </c>
    </row>
    <row r="157" spans="7:8" x14ac:dyDescent="0.45">
      <c r="G157" s="2">
        <v>0.45</v>
      </c>
      <c r="H157" s="37">
        <f t="shared" si="2"/>
        <v>1.6797408961938799E-2</v>
      </c>
    </row>
    <row r="158" spans="7:8" x14ac:dyDescent="0.45">
      <c r="G158" s="2">
        <v>0.46</v>
      </c>
      <c r="H158" s="37">
        <f t="shared" si="2"/>
        <v>1.6910723827759662E-2</v>
      </c>
    </row>
    <row r="159" spans="7:8" x14ac:dyDescent="0.45">
      <c r="G159" s="2">
        <v>0.47</v>
      </c>
      <c r="H159" s="37">
        <f t="shared" si="2"/>
        <v>1.7024038693580521E-2</v>
      </c>
    </row>
    <row r="160" spans="7:8" x14ac:dyDescent="0.45">
      <c r="G160" s="2">
        <v>0.48</v>
      </c>
      <c r="H160" s="37">
        <f t="shared" si="2"/>
        <v>1.7137353559401384E-2</v>
      </c>
    </row>
    <row r="161" spans="7:8" x14ac:dyDescent="0.45">
      <c r="G161" s="2">
        <v>0.49</v>
      </c>
      <c r="H161" s="37">
        <f t="shared" si="2"/>
        <v>1.7250668425222247E-2</v>
      </c>
    </row>
    <row r="162" spans="7:8" x14ac:dyDescent="0.45">
      <c r="G162" s="2">
        <v>0.5</v>
      </c>
      <c r="H162" s="37">
        <f t="shared" si="2"/>
        <v>1.7363983291043109E-2</v>
      </c>
    </row>
    <row r="163" spans="7:8" x14ac:dyDescent="0.45">
      <c r="G163" s="2">
        <v>0.51</v>
      </c>
      <c r="H163" s="37">
        <f t="shared" si="2"/>
        <v>1.7477298156863968E-2</v>
      </c>
    </row>
    <row r="164" spans="7:8" x14ac:dyDescent="0.45">
      <c r="G164" s="2">
        <v>0.52</v>
      </c>
      <c r="H164" s="37">
        <f t="shared" si="2"/>
        <v>1.7590613022684831E-2</v>
      </c>
    </row>
    <row r="165" spans="7:8" x14ac:dyDescent="0.45">
      <c r="G165" s="2">
        <v>0.53</v>
      </c>
      <c r="H165" s="37">
        <f t="shared" si="2"/>
        <v>1.7703927888505694E-2</v>
      </c>
    </row>
    <row r="166" spans="7:8" x14ac:dyDescent="0.45">
      <c r="G166" s="2">
        <v>0.54</v>
      </c>
      <c r="H166" s="37">
        <f t="shared" si="2"/>
        <v>1.7817242754326557E-2</v>
      </c>
    </row>
    <row r="167" spans="7:8" x14ac:dyDescent="0.45">
      <c r="G167" s="2">
        <v>0.55000000000000004</v>
      </c>
      <c r="H167" s="37">
        <f t="shared" si="2"/>
        <v>1.7930557620147419E-2</v>
      </c>
    </row>
    <row r="168" spans="7:8" x14ac:dyDescent="0.45">
      <c r="G168" s="2">
        <v>0.56000000000000005</v>
      </c>
      <c r="H168" s="37">
        <f t="shared" si="2"/>
        <v>1.8043872485968282E-2</v>
      </c>
    </row>
    <row r="169" spans="7:8" x14ac:dyDescent="0.45">
      <c r="G169" s="2">
        <v>0.56999999999999995</v>
      </c>
      <c r="H169" s="37">
        <f t="shared" si="2"/>
        <v>1.8157187351789145E-2</v>
      </c>
    </row>
    <row r="170" spans="7:8" x14ac:dyDescent="0.45">
      <c r="G170" s="2">
        <v>0.57999999999999996</v>
      </c>
      <c r="H170" s="37">
        <f t="shared" si="2"/>
        <v>1.8270502217610007E-2</v>
      </c>
    </row>
    <row r="171" spans="7:8" x14ac:dyDescent="0.45">
      <c r="G171" s="2">
        <v>0.59</v>
      </c>
      <c r="H171" s="37">
        <f t="shared" si="2"/>
        <v>1.8383817083430867E-2</v>
      </c>
    </row>
    <row r="172" spans="7:8" x14ac:dyDescent="0.45">
      <c r="G172" s="2">
        <v>0.6</v>
      </c>
      <c r="H172" s="37">
        <f t="shared" si="2"/>
        <v>1.8497131949251729E-2</v>
      </c>
    </row>
    <row r="173" spans="7:8" x14ac:dyDescent="0.45">
      <c r="G173" s="2">
        <v>0.61</v>
      </c>
      <c r="H173" s="37">
        <f t="shared" si="2"/>
        <v>1.8610446815072595E-2</v>
      </c>
    </row>
    <row r="174" spans="7:8" x14ac:dyDescent="0.45">
      <c r="G174" s="2">
        <v>0.62</v>
      </c>
      <c r="H174" s="37">
        <f t="shared" si="2"/>
        <v>1.8723761680893455E-2</v>
      </c>
    </row>
    <row r="175" spans="7:8" x14ac:dyDescent="0.45">
      <c r="G175" s="2">
        <v>0.63</v>
      </c>
      <c r="H175" s="37">
        <f t="shared" si="2"/>
        <v>1.8837076546714317E-2</v>
      </c>
    </row>
    <row r="176" spans="7:8" x14ac:dyDescent="0.45">
      <c r="G176" s="2">
        <v>0.64</v>
      </c>
      <c r="H176" s="37">
        <f t="shared" si="2"/>
        <v>1.895039141253518E-2</v>
      </c>
    </row>
    <row r="177" spans="7:8" x14ac:dyDescent="0.45">
      <c r="G177" s="2">
        <v>0.65</v>
      </c>
      <c r="H177" s="37">
        <f t="shared" si="2"/>
        <v>1.9063706278356043E-2</v>
      </c>
    </row>
    <row r="178" spans="7:8" x14ac:dyDescent="0.45">
      <c r="G178" s="2">
        <v>0.66</v>
      </c>
      <c r="H178" s="37">
        <f t="shared" si="2"/>
        <v>1.9177021144176905E-2</v>
      </c>
    </row>
    <row r="179" spans="7:8" x14ac:dyDescent="0.45">
      <c r="G179" s="2">
        <v>0.67</v>
      </c>
      <c r="H179" s="37">
        <f t="shared" si="2"/>
        <v>1.9290336009997765E-2</v>
      </c>
    </row>
    <row r="180" spans="7:8" x14ac:dyDescent="0.45">
      <c r="G180" s="2">
        <v>0.68</v>
      </c>
      <c r="H180" s="37">
        <f t="shared" si="2"/>
        <v>1.9403650875818627E-2</v>
      </c>
    </row>
    <row r="181" spans="7:8" x14ac:dyDescent="0.45">
      <c r="G181" s="2">
        <v>0.69</v>
      </c>
      <c r="H181" s="37">
        <f t="shared" si="2"/>
        <v>1.951696574163949E-2</v>
      </c>
    </row>
    <row r="182" spans="7:8" x14ac:dyDescent="0.45">
      <c r="G182" s="2">
        <v>0.7</v>
      </c>
      <c r="H182" s="37">
        <f t="shared" si="2"/>
        <v>1.9630280607460353E-2</v>
      </c>
    </row>
    <row r="183" spans="7:8" x14ac:dyDescent="0.45">
      <c r="G183" s="2">
        <v>0.71</v>
      </c>
      <c r="H183" s="37">
        <f t="shared" si="2"/>
        <v>1.9743595473281216E-2</v>
      </c>
    </row>
    <row r="184" spans="7:8" x14ac:dyDescent="0.45">
      <c r="G184" s="2">
        <v>0.72</v>
      </c>
      <c r="H184" s="37">
        <f t="shared" si="2"/>
        <v>1.9856910339102078E-2</v>
      </c>
    </row>
    <row r="185" spans="7:8" x14ac:dyDescent="0.45">
      <c r="G185" s="2">
        <v>0.73</v>
      </c>
      <c r="H185" s="37">
        <f t="shared" si="2"/>
        <v>1.9970225204922941E-2</v>
      </c>
    </row>
    <row r="186" spans="7:8" x14ac:dyDescent="0.45">
      <c r="G186" s="2">
        <v>0.74</v>
      </c>
      <c r="H186" s="37">
        <f t="shared" si="2"/>
        <v>2.00835400707438E-2</v>
      </c>
    </row>
    <row r="187" spans="7:8" x14ac:dyDescent="0.45">
      <c r="G187" s="2">
        <v>0.75</v>
      </c>
      <c r="H187" s="37">
        <f t="shared" si="2"/>
        <v>2.0196854936564663E-2</v>
      </c>
    </row>
    <row r="188" spans="7:8" x14ac:dyDescent="0.45">
      <c r="G188" s="2">
        <v>0.76</v>
      </c>
      <c r="H188" s="37">
        <f t="shared" si="2"/>
        <v>2.0310169802385526E-2</v>
      </c>
    </row>
    <row r="189" spans="7:8" x14ac:dyDescent="0.45">
      <c r="G189" s="2">
        <v>0.77</v>
      </c>
      <c r="H189" s="37">
        <f t="shared" si="2"/>
        <v>2.0423484668206385E-2</v>
      </c>
    </row>
    <row r="190" spans="7:8" x14ac:dyDescent="0.45">
      <c r="G190" s="2">
        <v>0.78</v>
      </c>
      <c r="H190" s="37">
        <f t="shared" si="2"/>
        <v>2.0536799534027251E-2</v>
      </c>
    </row>
    <row r="191" spans="7:8" x14ac:dyDescent="0.45">
      <c r="G191" s="2">
        <v>0.79</v>
      </c>
      <c r="H191" s="37">
        <f t="shared" si="2"/>
        <v>2.065011439984811E-2</v>
      </c>
    </row>
    <row r="192" spans="7:8" x14ac:dyDescent="0.45">
      <c r="G192" s="2">
        <v>0.8</v>
      </c>
      <c r="H192" s="37">
        <f t="shared" si="2"/>
        <v>2.0763429265668973E-2</v>
      </c>
    </row>
    <row r="193" spans="7:8" x14ac:dyDescent="0.45">
      <c r="G193" s="2">
        <v>0.81</v>
      </c>
      <c r="H193" s="37">
        <f t="shared" si="2"/>
        <v>2.0876744131489836E-2</v>
      </c>
    </row>
    <row r="194" spans="7:8" x14ac:dyDescent="0.45">
      <c r="G194" s="2">
        <v>0.82</v>
      </c>
      <c r="H194" s="37">
        <f t="shared" si="2"/>
        <v>2.0990058997310698E-2</v>
      </c>
    </row>
    <row r="195" spans="7:8" x14ac:dyDescent="0.45">
      <c r="G195" s="2">
        <v>0.83</v>
      </c>
      <c r="H195" s="37">
        <f t="shared" si="2"/>
        <v>2.1103373863131561E-2</v>
      </c>
    </row>
    <row r="196" spans="7:8" x14ac:dyDescent="0.45">
      <c r="G196" s="2">
        <v>0.84</v>
      </c>
      <c r="H196" s="37">
        <f t="shared" si="2"/>
        <v>2.1216688728952424E-2</v>
      </c>
    </row>
    <row r="197" spans="7:8" x14ac:dyDescent="0.45">
      <c r="G197" s="2">
        <v>0.85</v>
      </c>
      <c r="H197" s="37">
        <f t="shared" si="2"/>
        <v>2.1330003594773286E-2</v>
      </c>
    </row>
    <row r="198" spans="7:8" x14ac:dyDescent="0.45">
      <c r="G198" s="2">
        <v>0.86</v>
      </c>
      <c r="H198" s="37">
        <f t="shared" si="2"/>
        <v>2.1443318460594149E-2</v>
      </c>
    </row>
    <row r="199" spans="7:8" x14ac:dyDescent="0.45">
      <c r="G199" s="2">
        <v>0.87</v>
      </c>
      <c r="H199" s="37">
        <f t="shared" si="2"/>
        <v>2.1556633326415008E-2</v>
      </c>
    </row>
    <row r="200" spans="7:8" x14ac:dyDescent="0.45">
      <c r="G200" s="2">
        <v>0.88</v>
      </c>
      <c r="H200" s="37">
        <f t="shared" si="2"/>
        <v>2.1669948192235874E-2</v>
      </c>
    </row>
    <row r="201" spans="7:8" x14ac:dyDescent="0.45">
      <c r="G201" s="2">
        <v>0.89</v>
      </c>
      <c r="H201" s="37">
        <f t="shared" si="2"/>
        <v>2.178326305805673E-2</v>
      </c>
    </row>
    <row r="202" spans="7:8" x14ac:dyDescent="0.45">
      <c r="G202" s="2">
        <v>0.9</v>
      </c>
      <c r="H202" s="37">
        <f t="shared" si="2"/>
        <v>2.1896577923877596E-2</v>
      </c>
    </row>
    <row r="203" spans="7:8" x14ac:dyDescent="0.45">
      <c r="G203" s="2">
        <v>0.91</v>
      </c>
      <c r="H203" s="37">
        <f t="shared" si="2"/>
        <v>2.2009892789698459E-2</v>
      </c>
    </row>
    <row r="204" spans="7:8" x14ac:dyDescent="0.45">
      <c r="G204" s="2">
        <v>0.92</v>
      </c>
      <c r="H204" s="37">
        <f t="shared" si="2"/>
        <v>2.2123207655519322E-2</v>
      </c>
    </row>
    <row r="205" spans="7:8" x14ac:dyDescent="0.45">
      <c r="G205" s="2">
        <v>0.93</v>
      </c>
      <c r="H205" s="37">
        <f t="shared" ref="H205:H212" si="3">$C$8^2*$B$11+$D$8^2*$C$11+2*$C$8*$D$8*G205*$B$12*$C$12</f>
        <v>2.2236522521340181E-2</v>
      </c>
    </row>
    <row r="206" spans="7:8" x14ac:dyDescent="0.45">
      <c r="G206" s="2">
        <v>0.94</v>
      </c>
      <c r="H206" s="37">
        <f t="shared" si="3"/>
        <v>2.2349837387161044E-2</v>
      </c>
    </row>
    <row r="207" spans="7:8" x14ac:dyDescent="0.45">
      <c r="G207" s="2">
        <v>0.95</v>
      </c>
      <c r="H207" s="37">
        <f t="shared" si="3"/>
        <v>2.2463152252981906E-2</v>
      </c>
    </row>
    <row r="208" spans="7:8" x14ac:dyDescent="0.45">
      <c r="G208" s="2">
        <v>0.96</v>
      </c>
      <c r="H208" s="37">
        <f t="shared" si="3"/>
        <v>2.2576467118802769E-2</v>
      </c>
    </row>
    <row r="209" spans="7:8" x14ac:dyDescent="0.45">
      <c r="G209" s="2">
        <v>0.97</v>
      </c>
      <c r="H209" s="37">
        <f t="shared" si="3"/>
        <v>2.2689781984623632E-2</v>
      </c>
    </row>
    <row r="210" spans="7:8" x14ac:dyDescent="0.45">
      <c r="G210" s="2">
        <v>0.98</v>
      </c>
      <c r="H210" s="37">
        <f t="shared" si="3"/>
        <v>2.2803096850444494E-2</v>
      </c>
    </row>
    <row r="211" spans="7:8" x14ac:dyDescent="0.45">
      <c r="G211" s="2">
        <v>0.99</v>
      </c>
      <c r="H211" s="37">
        <f t="shared" si="3"/>
        <v>2.2916411716265354E-2</v>
      </c>
    </row>
    <row r="212" spans="7:8" x14ac:dyDescent="0.45">
      <c r="G212" s="2">
        <v>1</v>
      </c>
      <c r="H212" s="37">
        <f t="shared" si="3"/>
        <v>2.3029726582086216E-2</v>
      </c>
    </row>
  </sheetData>
  <printOptions headings="1" gridLines="1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GM vs Gold</vt:lpstr>
      <vt:lpstr>'GM vs Gold'!Print_Area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pan chen</cp:lastModifiedBy>
  <cp:lastPrinted>2009-09-24T19:21:15Z</cp:lastPrinted>
  <dcterms:created xsi:type="dcterms:W3CDTF">2007-05-15T15:30:23Z</dcterms:created>
  <dcterms:modified xsi:type="dcterms:W3CDTF">2017-12-10T15:02:37Z</dcterms:modified>
</cp:coreProperties>
</file>